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comments5.xml" ContentType="application/vnd.openxmlformats-officedocument.spreadsheetml.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vansy\Downloads\"/>
    </mc:Choice>
  </mc:AlternateContent>
  <xr:revisionPtr revIDLastSave="0" documentId="13_ncr:1_{4B215DAB-2C04-4FE9-A0F6-530C2E86A321}" xr6:coauthVersionLast="47" xr6:coauthVersionMax="47" xr10:uidLastSave="{00000000-0000-0000-0000-000000000000}"/>
  <bookViews>
    <workbookView xWindow="-109" yWindow="-109" windowWidth="26301" windowHeight="14169" firstSheet="52"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4"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3"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- 11.2025'!$A$3:$AI$3</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- 12.2025'!$A$3:$AI$247</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8" i="68" l="1"/>
  <c r="B179" i="68"/>
  <c r="B4" i="69"/>
  <c r="B5" i="69"/>
  <c r="B28" i="69"/>
  <c r="B29" i="69"/>
  <c r="B6" i="69"/>
  <c r="B7" i="69"/>
  <c r="B8" i="69"/>
  <c r="B9" i="69"/>
  <c r="B10" i="69"/>
  <c r="B11" i="69"/>
  <c r="B12" i="69"/>
  <c r="B13" i="69"/>
  <c r="B14" i="69"/>
  <c r="B15" i="69"/>
  <c r="B16" i="69"/>
  <c r="B17" i="69"/>
  <c r="M17" i="69"/>
  <c r="B18" i="69"/>
  <c r="B19" i="69"/>
  <c r="B20" i="69"/>
  <c r="B21" i="69"/>
  <c r="B22" i="69"/>
  <c r="B23" i="69"/>
  <c r="B24" i="69"/>
  <c r="B25" i="69"/>
  <c r="B26" i="69"/>
  <c r="B27" i="69"/>
  <c r="B103" i="69"/>
  <c r="B104" i="69"/>
  <c r="B117" i="69"/>
  <c r="B118" i="69"/>
  <c r="B119" i="69"/>
  <c r="B120" i="69"/>
  <c r="B101" i="69"/>
  <c r="B95" i="69"/>
  <c r="B82" i="69"/>
  <c r="B79" i="69"/>
  <c r="B77" i="69"/>
  <c r="B83" i="69"/>
  <c r="B80" i="69"/>
  <c r="B65" i="69"/>
  <c r="B64" i="69"/>
  <c r="B63" i="69"/>
  <c r="B62" i="69"/>
  <c r="B61" i="69"/>
  <c r="M60" i="69"/>
  <c r="B60" i="69"/>
  <c r="B256" i="68"/>
  <c r="B257" i="68"/>
  <c r="B109" i="69"/>
  <c r="M233" i="68"/>
  <c r="B227" i="68"/>
  <c r="M226" i="68"/>
  <c r="B196" i="68"/>
  <c r="B223" i="68"/>
  <c r="B210" i="68"/>
  <c r="B204" i="68"/>
  <c r="B167" i="68"/>
  <c r="B228" i="68"/>
  <c r="B197" i="68"/>
  <c r="B162" i="68"/>
  <c r="B161" i="68"/>
  <c r="B157" i="68"/>
  <c r="B143" i="68"/>
  <c r="B93" i="68"/>
  <c r="B94" i="68"/>
  <c r="B78" i="69"/>
  <c r="B84" i="69"/>
  <c r="B81" i="69"/>
  <c r="B186" i="68"/>
  <c r="B146" i="68"/>
  <c r="B96" i="69"/>
  <c r="B97" i="69"/>
  <c r="B98" i="69"/>
  <c r="B150" i="68"/>
  <c r="B158" i="68"/>
  <c r="B181" i="68"/>
  <c r="B203" i="68"/>
  <c r="B188" i="68"/>
  <c r="B202" i="68"/>
  <c r="B154" i="68"/>
  <c r="B86" i="69"/>
  <c r="B211" i="68"/>
  <c r="B187" i="68"/>
  <c r="B171" i="68"/>
  <c r="B159" i="68"/>
  <c r="B216" i="68"/>
  <c r="B218" i="68"/>
  <c r="B160" i="68"/>
  <c r="B48" i="69"/>
  <c r="B152" i="68"/>
  <c r="B220" i="68"/>
  <c r="B219" i="68"/>
  <c r="B153" i="68"/>
  <c r="B173" i="68"/>
  <c r="B55" i="69"/>
  <c r="M7" i="61"/>
  <c r="B164" i="68"/>
  <c r="B183" i="68"/>
  <c r="B246" i="68"/>
  <c r="B242" i="68"/>
  <c r="W34" i="61"/>
  <c r="V33" i="61"/>
  <c r="W33" i="61"/>
  <c r="W35" i="61"/>
  <c r="T20" i="61"/>
  <c r="U34" i="61"/>
  <c r="U33" i="61"/>
  <c r="U32" i="61"/>
  <c r="W32" i="61"/>
  <c r="R20" i="61"/>
  <c r="T35" i="61"/>
  <c r="U35" i="61"/>
  <c r="S35" i="61"/>
  <c r="S33" i="61"/>
  <c r="B165" i="68"/>
  <c r="B184" i="68"/>
  <c r="B91" i="69"/>
  <c r="B54" i="69"/>
  <c r="B148" i="68"/>
  <c r="B232" i="68"/>
  <c r="B182" i="68"/>
  <c r="B190" i="68"/>
  <c r="B209" i="68"/>
  <c r="B206" i="68"/>
  <c r="B238" i="68"/>
  <c r="B237" i="68"/>
  <c r="B208" i="68"/>
  <c r="B205" i="68"/>
  <c r="B247" i="68"/>
  <c r="B50" i="69"/>
  <c r="B49" i="69"/>
  <c r="B43" i="69"/>
  <c r="B42" i="69"/>
  <c r="B41" i="69"/>
  <c r="B40" i="69"/>
  <c r="B147" i="68"/>
  <c r="B39" i="69"/>
  <c r="B38" i="69"/>
  <c r="B37" i="69"/>
  <c r="B36"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05" i="69"/>
  <c r="B124" i="69"/>
  <c r="B123" i="69"/>
  <c r="B122" i="69"/>
  <c r="B121" i="69"/>
  <c r="B102" i="69"/>
  <c r="B116" i="69"/>
  <c r="B115" i="69"/>
  <c r="B114" i="69"/>
  <c r="B90" i="69"/>
  <c r="B113" i="69"/>
  <c r="B112" i="69"/>
  <c r="B111" i="69"/>
  <c r="B110" i="69"/>
  <c r="B108" i="69"/>
  <c r="B107" i="69"/>
  <c r="B106" i="69"/>
  <c r="B67" i="69"/>
  <c r="B66" i="69"/>
  <c r="B46" i="69"/>
  <c r="B45" i="69"/>
  <c r="B76" i="69"/>
  <c r="B100" i="69"/>
  <c r="B99" i="69"/>
  <c r="B94" i="69"/>
  <c r="B75" i="69"/>
  <c r="B44" i="69"/>
  <c r="B74" i="69"/>
  <c r="B73" i="69"/>
  <c r="B47" i="69"/>
  <c r="B72" i="69"/>
  <c r="B71" i="69"/>
  <c r="B70" i="69"/>
  <c r="B69" i="69"/>
  <c r="B89" i="69"/>
  <c r="B88" i="69"/>
  <c r="B87" i="69"/>
  <c r="B68" i="69"/>
  <c r="B85" i="69"/>
  <c r="B53" i="69"/>
  <c r="B52" i="69"/>
  <c r="B51" i="69"/>
  <c r="B59" i="69"/>
  <c r="B58" i="69"/>
  <c r="B57" i="69"/>
  <c r="B93" i="69"/>
  <c r="B92" i="69"/>
  <c r="B56" i="69"/>
  <c r="M2" i="69"/>
  <c r="L2" i="69"/>
  <c r="D2" i="69"/>
  <c r="B112" i="68"/>
  <c r="B139" i="68"/>
  <c r="D2" i="68"/>
  <c r="B129" i="68"/>
  <c r="B175" i="68"/>
  <c r="B176" i="68"/>
  <c r="B212" i="68"/>
  <c r="B198" i="68"/>
  <c r="B191" i="68"/>
  <c r="B169" i="68"/>
  <c r="B192" i="68"/>
  <c r="B189" i="68"/>
  <c r="B174" i="68"/>
  <c r="B229" i="68"/>
  <c r="B124" i="68"/>
  <c r="B255" i="68"/>
  <c r="B258" i="68"/>
  <c r="B126" i="68"/>
  <c r="B231" i="68"/>
  <c r="B215" i="68"/>
  <c r="B141" i="68"/>
  <c r="B217" i="68"/>
  <c r="B213" i="68"/>
  <c r="M105" i="68"/>
  <c r="B142" i="68"/>
  <c r="B138" i="68"/>
  <c r="B109" i="68"/>
  <c r="B108" i="68"/>
  <c r="B134" i="68"/>
  <c r="B135" i="68"/>
  <c r="B120" i="68"/>
  <c r="B121" i="68"/>
  <c r="N27" i="61"/>
  <c r="Q20" i="61"/>
  <c r="B230" i="68"/>
  <c r="B140" i="68"/>
  <c r="B166" i="68"/>
  <c r="B239" i="68"/>
  <c r="B128" i="68"/>
  <c r="B133" i="68"/>
  <c r="B113" i="68"/>
  <c r="B83" i="68"/>
  <c r="B207" i="68"/>
  <c r="B123" i="68"/>
  <c r="B119" i="68"/>
  <c r="B115" i="68"/>
  <c r="B132" i="68"/>
  <c r="B222" i="68"/>
  <c r="B80" i="68"/>
  <c r="B73" i="68"/>
  <c r="B30" i="68"/>
  <c r="B4" i="68"/>
  <c r="B145" i="68"/>
  <c r="B87" i="68"/>
  <c r="B64" i="68"/>
  <c r="B110" i="68"/>
  <c r="B137" i="68"/>
  <c r="B29" i="68"/>
  <c r="B77" i="68"/>
  <c r="B8" i="61"/>
  <c r="B102" i="68"/>
  <c r="B199" i="68"/>
  <c r="B89" i="68"/>
  <c r="B90" i="68"/>
  <c r="B91" i="68"/>
  <c r="B104" i="68"/>
  <c r="B200" i="68"/>
  <c r="B74" i="68"/>
  <c r="B72" i="68"/>
  <c r="B75" i="68"/>
  <c r="B114" i="68"/>
  <c r="B234" i="64"/>
  <c r="B70" i="68"/>
  <c r="B42" i="68"/>
  <c r="B82" i="68"/>
  <c r="B125" i="68"/>
  <c r="B66" i="68"/>
  <c r="B79" i="68"/>
  <c r="B61" i="68"/>
  <c r="B243" i="68"/>
  <c r="B244" i="68"/>
  <c r="B245" i="68"/>
  <c r="B248" i="68"/>
  <c r="C8" i="61"/>
  <c r="E8" i="61" s="1"/>
  <c r="K8" i="61" s="1"/>
  <c r="H9" i="61" s="1"/>
  <c r="K9" i="61" s="1"/>
  <c r="D8" i="61"/>
  <c r="B7" i="61"/>
  <c r="B51" i="68"/>
  <c r="B250" i="68"/>
  <c r="B52" i="68"/>
  <c r="B50" i="68"/>
  <c r="L26" i="61"/>
  <c r="M26" i="61" s="1"/>
  <c r="L25" i="61"/>
  <c r="S25" i="61" s="1"/>
  <c r="U25" i="61" s="1"/>
  <c r="L24" i="61"/>
  <c r="S24" i="61" s="1"/>
  <c r="U24" i="61" s="1"/>
  <c r="L23" i="61"/>
  <c r="S23" i="61" s="1"/>
  <c r="U23" i="61" s="1"/>
  <c r="L22" i="61"/>
  <c r="S22" i="61" s="1"/>
  <c r="U22" i="61" s="1"/>
  <c r="L21" i="61"/>
  <c r="S21" i="61" s="1"/>
  <c r="U21" i="61" s="1"/>
  <c r="B62" i="68"/>
  <c r="B100" i="68"/>
  <c r="B5" i="68"/>
  <c r="B6" i="68"/>
  <c r="B7" i="68"/>
  <c r="B8" i="68"/>
  <c r="B9" i="68"/>
  <c r="B10" i="68"/>
  <c r="B11" i="68"/>
  <c r="B12" i="68"/>
  <c r="B13" i="68"/>
  <c r="B14" i="68"/>
  <c r="B76" i="68"/>
  <c r="B253" i="68"/>
  <c r="B254" i="68"/>
  <c r="M194" i="65"/>
  <c r="D7" i="61"/>
  <c r="B60" i="68"/>
  <c r="B88" i="68"/>
  <c r="B92" i="68"/>
  <c r="B131" i="68"/>
  <c r="B86" i="68"/>
  <c r="B56" i="68"/>
  <c r="B277" i="65"/>
  <c r="B46" i="68"/>
  <c r="B45" i="68"/>
  <c r="B193" i="65"/>
  <c r="B53" i="68"/>
  <c r="B274" i="65"/>
  <c r="B84" i="68"/>
  <c r="B49" i="68"/>
  <c r="B58" i="68"/>
  <c r="B275" i="65"/>
  <c r="B103" i="68"/>
  <c r="B69" i="68"/>
  <c r="B68" i="68"/>
  <c r="B201" i="68"/>
  <c r="B81" i="68"/>
  <c r="B252" i="68"/>
  <c r="B251" i="65"/>
  <c r="B246" i="65"/>
  <c r="B196" i="65"/>
  <c r="B197" i="65"/>
  <c r="B198" i="65"/>
  <c r="B199" i="65"/>
  <c r="B200" i="65"/>
  <c r="B201" i="65"/>
  <c r="B55" i="68"/>
  <c r="B71" i="68"/>
  <c r="B23" i="68"/>
  <c r="B20" i="68"/>
  <c r="B21" i="68"/>
  <c r="L20" i="61"/>
  <c r="L27" i="61" s="1"/>
  <c r="Q26" i="61"/>
  <c r="Q25" i="61"/>
  <c r="Q24" i="61"/>
  <c r="Q23" i="61"/>
  <c r="Q22" i="61"/>
  <c r="Q21" i="61"/>
  <c r="B59" i="68"/>
  <c r="B95" i="68"/>
  <c r="B106" i="68"/>
  <c r="B271" i="65"/>
  <c r="B116" i="68"/>
  <c r="B117" i="68"/>
  <c r="B248" i="65"/>
  <c r="B249" i="65"/>
  <c r="B250" i="65"/>
  <c r="B48" i="68"/>
  <c r="B272" i="65"/>
  <c r="B270" i="65"/>
  <c r="B39" i="68"/>
  <c r="B40" i="68"/>
  <c r="B273" i="65"/>
  <c r="B257" i="65"/>
  <c r="B247" i="65"/>
  <c r="B249" i="68"/>
  <c r="B251"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194"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21" i="68"/>
  <c r="B256" i="65"/>
  <c r="B165" i="65"/>
  <c r="B18" i="68"/>
  <c r="B19" i="68"/>
  <c r="B22" i="68"/>
  <c r="B26" i="68"/>
  <c r="B27" i="68"/>
  <c r="B28" i="68"/>
  <c r="B31" i="68"/>
  <c r="B32" i="68"/>
  <c r="B37" i="68"/>
  <c r="B38" i="68"/>
  <c r="B41" i="68"/>
  <c r="B170" i="68"/>
  <c r="B96" i="68"/>
  <c r="B97" i="68"/>
  <c r="B98" i="68"/>
  <c r="B130" i="68"/>
  <c r="B111" i="68"/>
  <c r="B63" i="68"/>
  <c r="B101" i="68"/>
  <c r="B193" i="68"/>
  <c r="B195" i="68"/>
  <c r="B67" i="68"/>
  <c r="B149" i="68"/>
  <c r="B163" i="68"/>
  <c r="B127" i="68"/>
  <c r="B155" i="68"/>
  <c r="B156" i="68"/>
  <c r="B151" i="68"/>
  <c r="B236" i="68"/>
  <c r="B136" i="68"/>
  <c r="B144" i="68"/>
  <c r="B225" i="68"/>
  <c r="B172" i="68"/>
  <c r="B235" i="68"/>
  <c r="B233" i="68"/>
  <c r="B234" i="68"/>
  <c r="B214" i="68"/>
  <c r="B118" i="68"/>
  <c r="B107" i="68"/>
  <c r="B180" i="68"/>
  <c r="B185" i="68"/>
  <c r="B168" i="68"/>
  <c r="B224" i="68"/>
  <c r="B226" i="68"/>
  <c r="B241" i="68"/>
  <c r="B240"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H5" i="61"/>
  <c r="O27" i="61"/>
  <c r="J27" i="61"/>
  <c r="K20" i="61"/>
  <c r="H6" i="61"/>
  <c r="H7" i="61"/>
  <c r="H8" i="61"/>
  <c r="J31" i="61"/>
  <c r="K26" i="61"/>
  <c r="K25" i="61"/>
  <c r="K24" i="61"/>
  <c r="K23" i="61"/>
  <c r="K22" i="61"/>
  <c r="K21" i="61"/>
  <c r="M2" i="68"/>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 r="M23" i="61" l="1"/>
  <c r="L31" i="61"/>
  <c r="M24" i="61"/>
  <c r="M20" i="61"/>
  <c r="M25" i="61"/>
  <c r="M22" i="61"/>
  <c r="M21" i="61"/>
  <c r="S26" i="61"/>
  <c r="U26" i="61" s="1"/>
  <c r="S20" i="61"/>
  <c r="U20" i="61" l="1"/>
  <c r="S27"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<sst xmlns="http://schemas.openxmlformats.org/spreadsheetml/2006/main" count="31774" uniqueCount="9624">
  <si>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</si>
  <si>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</si>
  <si>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</si>
  <si>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</si>
  <si>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</si>
  <si>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</si>
  <si>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</si>
  <si>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</si>
  <si>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</si>
  <si>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</si>
  <si>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</si>
  <si>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</si>
  <si>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</si>
  <si>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</si>
  <si>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</si>
  <si>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</si>
  <si>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</si>
  <si>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</si>
  <si>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</si>
  <si>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</si>
  <si>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</si>
  <si>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</si>
  <si>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</si>
  <si>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</si>
  <si>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</si>
  <si>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</si>
  <si>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</si>
  <si>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</si>
  <si>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</si>
  <si>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</si>
  <si>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</si>
  <si>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</si>
  <si>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</si>
  <si>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</si>
  <si>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</si>
  <si>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</si>
  <si>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</si>
  <si>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</si>
  <si>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</si>
  <si>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</si>
  <si>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</si>
  <si>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</si>
  <si>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</si>
  <si>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</si>
  <si>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</si>
  <si>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</si>
  <si>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</si>
  <si>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</si>
  <si>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</si>
  <si>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</si>
  <si>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</si>
  <si>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</si>
  <si>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</si>
  <si>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</si>
  <si>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</si>
  <si>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</si>
  <si>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</si>
  <si>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</si>
  <si>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</si>
  <si>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</si>
  <si>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</si>
  <si>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</si>
  <si>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</si>
  <si>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</si>
  <si>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</si>
  <si>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</si>
  <si>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</si>
  <si>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</si>
  <si>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</si>
  <si>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</si>
  <si>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</si>
  <si>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</si>
  <si>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</si>
  <si>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</si>
  <si>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</si>
  <si>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</si>
  <si>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</si>
  <si>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</si>
  <si>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</si>
  <si>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</si>
  <si>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</si>
  <si>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</si>
  <si>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</si>
  <si>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</si>
  <si>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</si>
  <si>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</si>
  <si>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</si>
  <si>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</si>
  <si>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</si>
  <si>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</si>
  <si>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</si>
  <si>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</si>
  <si>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</si>
  <si>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</si>
  <si>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</si>
  <si>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</si>
  <si>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</si>
  <si>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</si>
  <si>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</si>
  <si>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</si>
  <si>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</si>
  <si>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</si>
  <si>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</si>
  <si>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</si>
  <si>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</si>
  <si>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</si>
  <si>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</si>
  <si>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</si>
  <si>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</si>
  <si>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</si>
  <si>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</si>
  <si>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</si>
  <si>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</si>
  <si>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</si>
  <si>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</si>
  <si>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</si>
  <si>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</si>
  <si>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</si>
  <si>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</si>
  <si>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</si>
  <si>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</si>
  <si>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</si>
  <si>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</si>
  <si>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</si>
  <si>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</si>
  <si>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</si>
  <si>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</si>
  <si>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</si>
  <si>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</si>
  <si>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</si>
  <si>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</si>
  <si>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</si>
  <si>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</si>
  <si>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</si>
  <si>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</si>
  <si>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</si>
  <si>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</si>
  <si>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</si>
  <si>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</si>
  <si>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</si>
  <si>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</si>
  <si>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</si>
  <si>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</si>
  <si>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</si>
  <si>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</si>
  <si>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</si>
  <si>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</si>
  <si>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</si>
  <si>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</si>
  <si>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</si>
  <si>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</si>
  <si>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</si>
  <si>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</si>
  <si>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</si>
  <si>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</si>
  <si>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</si>
  <si>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</si>
  <si>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</si>
  <si>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</si>
  <si>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</si>
  <si>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</si>
  <si>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</si>
  <si>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</si>
  <si>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</si>
  <si>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</si>
  <si>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</si>
  <si>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</si>
  <si>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</si>
  <si>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</si>
  <si>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</si>
  <si>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</si>
  <si>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</si>
  <si>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</si>
  <si>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</si>
  <si>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</si>
  <si>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</si>
  <si>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</si>
  <si>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</si>
  <si>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</si>
  <si>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</si>
  <si>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</si>
  <si>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</si>
  <si>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</si>
  <si>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</si>
  <si>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</si>
  <si>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</si>
  <si>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</si>
  <si>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</si>
  <si>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</si>
  <si>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</si>
  <si>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</si>
  <si>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</si>
  <si>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</si>
  <si>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</si>
  <si>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</si>
  <si>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</si>
  <si>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</si>
  <si>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</si>
  <si>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</si>
  <si>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</si>
  <si>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</si>
  <si>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</si>
  <si>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</si>
  <si>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</si>
  <si>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</si>
  <si>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</si>
  <si>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</si>
  <si>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</si>
  <si>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</si>
  <si>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</si>
  <si>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</si>
  <si>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</si>
  <si>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</si>
  <si>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</si>
  <si>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</si>
  <si>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</si>
  <si>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</si>
  <si>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</si>
  <si>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</si>
  <si>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</si>
  <si>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</si>
  <si>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</si>
  <si>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</si>
  <si>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</si>
  <si>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</si>
  <si>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</si>
  <si>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</si>
  <si>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</si>
  <si>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</si>
  <si>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</si>
  <si>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</si>
  <si>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</si>
  <si>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</si>
  <si>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</si>
  <si>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</si>
  <si>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</si>
  <si>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</si>
  <si>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</si>
  <si>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</si>
  <si>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</si>
  <si>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</si>
  <si>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</si>
  <si>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</si>
  <si>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</si>
  <si>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</si>
  <si>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</si>
  <si>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</si>
  <si>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</si>
  <si>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</si>
  <si>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</si>
  <si>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</si>
  <si>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</si>
  <si>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</si>
  <si>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</si>
  <si>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</si>
  <si>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</si>
  <si>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</si>
  <si>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</si>
  <si>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</si>
  <si>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</si>
  <si>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</si>
  <si>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</si>
  <si>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</si>
  <si>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</si>
  <si>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</si>
  <si>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</si>
  <si>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</si>
  <si>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</si>
  <si>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</si>
  <si>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</si>
  <si>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</si>
  <si>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</si>
  <si>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</si>
  <si>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</si>
  <si>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</si>
  <si>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</si>
  <si>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</si>
  <si>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</si>
  <si>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</si>
  <si>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</si>
  <si>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</si>
  <si>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</si>
  <si>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</si>
  <si>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</si>
  <si>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</si>
  <si>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</si>
  <si>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</si>
  <si>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</si>
  <si>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</si>
  <si>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</si>
  <si>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</si>
  <si>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</si>
  <si>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</si>
  <si>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</si>
  <si>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</si>
  <si>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</si>
  <si>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</si>
  <si>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</si>
  <si>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</si>
  <si>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</si>
  <si>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</si>
  <si>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</si>
  <si>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</si>
  <si>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</si>
  <si>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</si>
  <si>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</si>
  <si>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</si>
  <si>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</si>
  <si>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</si>
  <si>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</si>
  <si>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</si>
  <si>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</si>
  <si>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</si>
  <si>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</si>
  <si>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</si>
  <si>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</si>
  <si>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</si>
  <si>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</si>
  <si>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</si>
  <si>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</si>
  <si>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</si>
  <si>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</si>
  <si>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</si>
  <si>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</si>
  <si>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</si>
  <si>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</si>
  <si>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</si>
  <si>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</si>
  <si>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</si>
  <si>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</si>
  <si>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</si>
  <si>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</si>
  <si>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</si>
  <si>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</si>
  <si>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</si>
  <si>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</si>
  <si>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</si>
  <si>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</si>
  <si>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</si>
  <si>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</si>
  <si>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</si>
  <si>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</si>
  <si>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</si>
  <si>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</si>
  <si>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</si>
  <si>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</si>
  <si>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</si>
  <si>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</si>
  <si>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</si>
  <si>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</si>
  <si>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</si>
  <si>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</si>
  <si>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</si>
  <si>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</si>
  <si>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</si>
  <si>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</si>
  <si>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</si>
  <si>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</si>
  <si>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</si>
  <si>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</si>
  <si>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</si>
  <si>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</si>
  <si>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</si>
  <si>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</si>
  <si>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</si>
  <si>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</si>
  <si>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</si>
  <si>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</si>
  <si>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</si>
  <si>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</si>
  <si>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</si>
  <si>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</si>
  <si>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</si>
  <si>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</si>
  <si>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</si>
  <si>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</si>
  <si>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</si>
  <si>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</si>
  <si>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</si>
  <si>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</si>
  <si>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</si>
  <si>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</si>
  <si>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</si>
  <si>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</si>
  <si>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</si>
  <si>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</si>
  <si>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</si>
  <si>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</si>
  <si>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</si>
  <si>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</si>
  <si>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</si>
  <si>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</si>
  <si>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</si>
  <si>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</si>
  <si>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</si>
  <si>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</si>
  <si>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</si>
  <si>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</si>
  <si>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</si>
  <si>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</si>
  <si>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</si>
  <si>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</si>
  <si>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</si>
  <si>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</si>
  <si>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</si>
  <si>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</si>
  <si>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</si>
  <si>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</si>
  <si>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</si>
  <si>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</si>
  <si>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</si>
  <si>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</si>
  <si>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</si>
  <si>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</si>
  <si>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</si>
  <si>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</si>
  <si>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</si>
  <si>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</si>
  <si>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</si>
  <si>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</si>
  <si>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</si>
  <si>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</si>
  <si>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</si>
  <si>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</si>
  <si>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</si>
  <si>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</si>
  <si>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</si>
  <si>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</si>
  <si>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</si>
  <si>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</si>
  <si>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</si>
  <si>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</si>
  <si>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</si>
  <si>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</si>
  <si>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</si>
  <si>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</si>
  <si>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</si>
  <si>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</si>
  <si>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</si>
  <si>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</si>
  <si>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</si>
  <si>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</si>
  <si>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</si>
  <si>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</si>
  <si>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</si>
  <si>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</si>
  <si>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</si>
  <si>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</si>
  <si>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</si>
  <si>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</si>
  <si>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</si>
  <si>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</si>
  <si>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</si>
  <si>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</si>
  <si>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</si>
  <si>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</si>
  <si>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</si>
  <si>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</si>
  <si>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</si>
  <si>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</si>
  <si>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</si>
  <si>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</si>
  <si>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</si>
  <si>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</si>
  <si>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</si>
  <si>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</si>
  <si>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</si>
  <si>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</si>
  <si>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</si>
  <si>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</si>
  <si>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</si>
  <si>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</si>
  <si>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</si>
  <si>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</si>
  <si>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</si>
  <si>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</si>
  <si>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</si>
  <si>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</si>
  <si>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</si>
  <si>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</si>
  <si>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</si>
  <si>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</si>
  <si>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</si>
  <si>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</si>
  <si>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</si>
  <si>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</si>
  <si>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</si>
  <si>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</si>
  <si>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</si>
  <si>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</si>
  <si>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</si>
  <si>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</si>
  <si>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</si>
  <si>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</si>
  <si>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</si>
  <si>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</si>
  <si>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</si>
  <si>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</si>
  <si>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</si>
  <si>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</si>
  <si>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</si>
  <si>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</si>
  <si>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</si>
  <si>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</si>
  <si>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</si>
  <si>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</si>
  <si>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</si>
  <si>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</si>
  <si>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</si>
  <si>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</si>
  <si>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</si>
  <si>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</si>
  <si>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</si>
  <si>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</si>
  <si>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</si>
  <si>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</si>
  <si>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</si>
  <si>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</si>
  <si>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</si>
  <si>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</si>
  <si>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</si>
  <si>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</si>
  <si>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</si>
  <si>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</si>
  <si>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</si>
  <si>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</si>
  <si>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</si>
  <si>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</si>
  <si>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</si>
  <si>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</si>
  <si>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</si>
  <si>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</si>
  <si>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</si>
  <si>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</si>
  <si>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</si>
  <si>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</si>
  <si>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</si>
  <si>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</si>
  <si>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</si>
  <si>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</si>
  <si>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</si>
  <si>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</si>
  <si>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</si>
  <si>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</si>
  <si>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</si>
  <si>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</si>
  <si>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</si>
  <si>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</si>
  <si>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</si>
  <si>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</si>
  <si>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</si>
  <si>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</si>
  <si>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</si>
  <si>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</si>
  <si>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</si>
  <si>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</si>
  <si>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</si>
  <si>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</si>
  <si>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</si>
  <si>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</si>
  <si>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</si>
  <si>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</si>
  <si>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</si>
  <si>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</si>
  <si>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</si>
  <si>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</si>
  <si>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</si>
  <si>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</si>
  <si>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</si>
  <si>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</si>
  <si>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</si>
  <si>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</si>
  <si>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</si>
  <si>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</si>
  <si>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</si>
  <si>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</si>
  <si>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</si>
  <si>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</si>
  <si>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</si>
  <si>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</si>
  <si>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</si>
  <si>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</si>
  <si>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</si>
  <si>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</si>
  <si>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</si>
  <si>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</si>
  <si>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</si>
  <si>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</si>
  <si>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</si>
  <si>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</si>
  <si>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</si>
  <si>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</si>
  <si>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</si>
  <si>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</si>
  <si>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</si>
  <si>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</si>
  <si>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</si>
  <si>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</si>
  <si>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</si>
  <si>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</si>
  <si>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</si>
  <si>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</si>
  <si>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</si>
  <si>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</si>
  <si>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</si>
  <si>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</si>
  <si>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</si>
  <si>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</si>
  <si>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</si>
  <si>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</si>
  <si>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</si>
  <si>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</si>
  <si>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</si>
  <si>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</si>
  <si>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</si>
  <si>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</si>
  <si>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</si>
  <si>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</si>
  <si>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</si>
  <si>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</si>
  <si>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</si>
  <si>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</si>
  <si>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</si>
  <si>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</si>
  <si>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</si>
  <si>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</si>
  <si>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</si>
  <si>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</si>
  <si>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</si>
  <si>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</si>
  <si>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</si>
  <si>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</si>
  <si>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</si>
  <si>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</si>
  <si>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</si>
  <si>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</si>
  <si>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</si>
  <si>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</si>
  <si>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</si>
  <si>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</si>
  <si>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</si>
  <si>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</si>
  <si>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</si>
  <si>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</si>
  <si>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</si>
  <si>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</si>
  <si>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</si>
  <si>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</si>
  <si>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</si>
  <si>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</si>
  <si>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</si>
  <si>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</si>
  <si>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</si>
  <si>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</si>
  <si>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</si>
  <si>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</si>
  <si>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</si>
  <si>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</si>
  <si>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</si>
  <si>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</si>
  <si>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</si>
  <si>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</si>
  <si>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</si>
  <si>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</si>
  <si>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</si>
  <si>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</si>
  <si>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</si>
  <si>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</si>
  <si>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</si>
  <si>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</si>
  <si>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</si>
  <si>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</si>
  <si>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</si>
  <si>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</si>
  <si>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</si>
  <si>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</si>
  <si>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</si>
  <si>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</si>
  <si>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</si>
  <si>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</si>
  <si>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</si>
  <si>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</si>
  <si>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</si>
  <si>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</si>
  <si>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</si>
  <si>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</si>
  <si>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</si>
  <si>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</si>
  <si>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</si>
  <si>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</si>
  <si>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</si>
  <si>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</si>
  <si>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</si>
  <si>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</si>
  <si>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</si>
  <si>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</si>
  <si>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</si>
  <si>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</si>
  <si>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</si>
  <si>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</si>
  <si>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</si>
  <si>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</si>
  <si>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</si>
  <si>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</si>
  <si>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</si>
  <si>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</si>
  <si>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</si>
  <si>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</si>
  <si>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</si>
  <si>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</si>
  <si>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</si>
  <si>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</si>
  <si>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</si>
  <si>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</si>
  <si>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</si>
  <si>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</si>
  <si>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</si>
  <si>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</si>
  <si>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</si>
  <si>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</si>
  <si>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</si>
  <si>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</si>
  <si>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</si>
  <si>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</si>
  <si>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</si>
  <si>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</si>
  <si>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</si>
  <si>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</si>
  <si>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</si>
  <si>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</si>
  <si>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</si>
  <si>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</si>
  <si>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</si>
  <si>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</si>
  <si>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</si>
  <si>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</si>
  <si>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</si>
  <si>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</si>
  <si>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</si>
  <si>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</si>
  <si>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</si>
  <si>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</si>
  <si>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</si>
  <si>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</si>
  <si>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</si>
  <si>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</si>
  <si>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</si>
  <si>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</si>
  <si>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</si>
  <si>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</si>
  <si>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</si>
  <si>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</si>
  <si>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</si>
  <si>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</si>
  <si>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</si>
  <si>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</si>
  <si>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</si>
  <si>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</si>
  <si>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</si>
  <si>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</si>
  <si>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</si>
  <si>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</si>
  <si>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</si>
  <si>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</si>
  <si>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</si>
  <si>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</si>
  <si>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</si>
  <si>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</si>
  <si>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</si>
  <si>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</si>
  <si>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</si>
  <si>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</si>
  <si>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</si>
  <si>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</si>
  <si>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</si>
  <si>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</si>
  <si>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</si>
  <si>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</si>
  <si>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</si>
  <si>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</si>
  <si>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</si>
  <si>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</si>
  <si>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</si>
  <si>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</si>
  <si>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</si>
  <si>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</si>
  <si>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</si>
  <si>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</si>
  <si>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</si>
  <si>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</si>
  <si>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</si>
  <si>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</si>
  <si>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</si>
  <si>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</si>
  <si>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</si>
  <si>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</si>
  <si>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</si>
  <si>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</si>
  <si>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</si>
  <si>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</si>
  <si>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</si>
  <si>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</si>
  <si>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</si>
  <si>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</si>
  <si>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</si>
  <si>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</si>
  <si>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</si>
  <si>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</si>
  <si>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</si>
  <si>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</si>
  <si>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</si>
  <si>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</si>
  <si>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</si>
  <si>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</si>
  <si>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</si>
  <si>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</si>
  <si>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</si>
  <si>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</si>
  <si>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</si>
  <si>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</si>
  <si>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</si>
  <si>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</si>
  <si>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</si>
  <si>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</si>
  <si>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</si>
  <si>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</si>
  <si>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</si>
  <si>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</si>
  <si>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</si>
  <si>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</si>
  <si>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</si>
  <si>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</si>
  <si>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</si>
  <si>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</si>
  <si>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</si>
  <si>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</si>
  <si>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</si>
  <si>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</si>
  <si>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</si>
  <si>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</si>
  <si>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</si>
  <si>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</si>
  <si>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</si>
  <si>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</si>
  <si>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</si>
  <si>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</si>
  <si>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</si>
  <si>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</si>
  <si>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</si>
  <si>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</si>
  <si>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</si>
  <si>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</si>
  <si>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</si>
  <si>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</si>
  <si>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</si>
  <si>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</si>
  <si>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</si>
  <si>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</si>
  <si>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</si>
  <si>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</si>
  <si>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</si>
  <si>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</si>
  <si>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</si>
  <si>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</si>
  <si>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</si>
  <si>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</si>
  <si>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</si>
  <si>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</si>
  <si>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</si>
  <si>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</si>
  <si>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</si>
  <si>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</si>
  <si>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</si>
  <si>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</si>
  <si>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</si>
  <si>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</si>
  <si>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</si>
  <si>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</si>
  <si>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</si>
  <si>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</si>
  <si>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</si>
  <si>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</si>
  <si>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</si>
  <si>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</si>
  <si>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</si>
  <si>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</si>
  <si>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</si>
  <si>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</si>
  <si>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</si>
  <si>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</si>
  <si>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</si>
  <si>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</si>
  <si>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</si>
  <si>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</si>
  <si>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</si>
  <si>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</si>
  <si>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</si>
  <si>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</si>
  <si>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</si>
  <si>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</si>
  <si>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</si>
  <si>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</si>
  <si>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</si>
  <si>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</si>
  <si>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</si>
  <si>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</si>
  <si>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</si>
  <si>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</si>
  <si>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</si>
  <si>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</si>
  <si>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</si>
  <si>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</si>
  <si>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</si>
  <si>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</si>
  <si>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</si>
  <si>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</si>
  <si>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</si>
  <si>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</si>
  <si>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</si>
  <si>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</si>
  <si>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</si>
  <si>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</si>
  <si>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</si>
  <si>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</si>
  <si>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</si>
  <si>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</si>
  <si>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</si>
  <si>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</si>
  <si>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</si>
  <si>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</si>
  <si>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</si>
  <si>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</si>
  <si>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</si>
  <si>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</si>
  <si>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</si>
  <si>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</si>
  <si>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</si>
  <si>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</si>
  <si>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</si>
  <si>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</si>
  <si>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</si>
  <si>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</si>
  <si>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</si>
  <si>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</si>
  <si>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</si>
  <si>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</si>
  <si>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</si>
  <si>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</si>
  <si>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</si>
  <si>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</si>
  <si>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</si>
  <si>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</si>
  <si>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</si>
  <si>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</si>
  <si>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</si>
  <si>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</si>
  <si>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</si>
  <si>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</si>
  <si>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</si>
  <si>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</si>
  <si>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</si>
  <si>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</si>
  <si>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</si>
  <si>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</si>
  <si>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</si>
  <si>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</si>
  <si>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</si>
  <si>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</si>
  <si>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</si>
  <si>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</si>
  <si>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</si>
  <si>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</si>
  <si>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</si>
  <si>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</si>
  <si>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</si>
  <si>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</si>
  <si>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</si>
  <si>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</si>
  <si>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</si>
  <si>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</si>
  <si>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</si>
  <si>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</si>
  <si>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</si>
  <si>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</si>
  <si>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</si>
  <si>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</si>
  <si>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</si>
  <si>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</si>
  <si>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</si>
  <si>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</si>
  <si>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</si>
  <si>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</si>
  <si>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</si>
  <si>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</si>
  <si>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</si>
  <si>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</si>
  <si>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</si>
  <si>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</si>
  <si>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</si>
  <si>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</si>
  <si>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</si>
  <si>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</si>
  <si>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</si>
  <si>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</si>
  <si>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</si>
  <si>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</si>
  <si>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</si>
  <si>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</si>
  <si>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</si>
  <si>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</si>
  <si>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</si>
  <si>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</si>
  <si>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</si>
  <si>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</si>
  <si>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</si>
  <si>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</si>
  <si>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</si>
  <si>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</si>
  <si>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</si>
  <si>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</si>
  <si>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</si>
  <si>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</si>
  <si>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</si>
  <si>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</si>
  <si>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</si>
  <si>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</si>
  <si>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</si>
  <si>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</si>
  <si>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</si>
  <si>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</si>
  <si>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</si>
  <si>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</si>
  <si>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</si>
  <si>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</si>
  <si>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</si>
  <si>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</si>
  <si>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</si>
  <si>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</si>
  <si>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</si>
  <si>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</si>
  <si>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</si>
  <si>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</si>
  <si>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</si>
  <si>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</si>
  <si>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</si>
  <si>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</si>
  <si>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</si>
  <si>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</si>
  <si>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</si>
  <si>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</si>
  <si>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</si>
  <si>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</si>
  <si>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</si>
  <si>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</si>
  <si>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</si>
  <si>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</si>
  <si>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</si>
  <si>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</si>
  <si>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</si>
  <si>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</si>
  <si>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</si>
  <si>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</si>
  <si>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</si>
  <si>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</si>
  <si>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</si>
  <si>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</si>
  <si>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</si>
  <si>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</si>
  <si>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</si>
  <si>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</si>
  <si>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</si>
  <si>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</si>
  <si>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</si>
  <si>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</si>
  <si>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</si>
  <si>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</si>
  <si>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</si>
  <si>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</si>
  <si>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</si>
  <si>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</si>
  <si>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</si>
  <si>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</si>
  <si>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</si>
  <si>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</si>
  <si>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</si>
  <si>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</si>
  <si>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</si>
  <si>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</si>
  <si>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</si>
  <si>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</si>
  <si>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</si>
  <si>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</si>
  <si>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</si>
  <si>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</si>
  <si>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</si>
  <si>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</si>
  <si>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</si>
  <si>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</si>
  <si>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</si>
  <si>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</si>
  <si>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</si>
  <si>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</si>
  <si>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</si>
  <si>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</si>
  <si>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</si>
  <si>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</si>
  <si>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</si>
  <si>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</si>
  <si>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</si>
  <si>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</si>
  <si>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</si>
  <si>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</si>
  <si>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</si>
  <si>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</si>
  <si>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</si>
  <si>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</si>
  <si>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</si>
  <si>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</si>
  <si>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</si>
  <si>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</si>
  <si>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</si>
  <si>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</si>
  <si>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</si>
  <si>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</si>
  <si>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</si>
  <si>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</si>
  <si>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</si>
  <si>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</si>
  <si>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</si>
  <si>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</si>
  <si>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</si>
  <si>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</si>
  <si>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</si>
  <si>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</si>
  <si>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</si>
  <si>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</si>
  <si>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</si>
  <si>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</si>
  <si>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</si>
  <si>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</si>
  <si>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</si>
  <si>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</si>
  <si>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</si>
  <si>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</si>
  <si>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</si>
  <si>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</si>
  <si>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</si>
  <si>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</si>
  <si>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</si>
  <si>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</si>
  <si>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</si>
  <si>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</si>
  <si>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</si>
  <si>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</si>
  <si>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</si>
  <si>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</si>
  <si>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</si>
  <si>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</si>
  <si>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</si>
  <si>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</si>
  <si>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</si>
  <si>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</si>
  <si>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</si>
  <si>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</si>
  <si>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</si>
  <si>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</si>
  <si>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</si>
  <si>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</si>
  <si>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</si>
  <si>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</si>
  <si>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</si>
  <si>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</si>
  <si>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</si>
  <si>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</si>
  <si>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</si>
  <si>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</si>
  <si>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</si>
  <si>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</si>
  <si>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</si>
  <si>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</si>
  <si>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</si>
  <si>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</si>
  <si>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</si>
  <si>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</si>
  <si>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</si>
  <si>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</si>
  <si>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</si>
  <si>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</si>
  <si>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</si>
  <si>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</si>
  <si>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</si>
  <si>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</si>
  <si>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</si>
  <si>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</si>
  <si>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</si>
  <si>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</si>
  <si>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</si>
  <si>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</si>
  <si>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</si>
  <si>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</si>
  <si>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</si>
  <si>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</si>
  <si>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</si>
  <si>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</si>
  <si>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</si>
  <si>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</si>
  <si>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</si>
  <si>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</si>
  <si>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</si>
  <si>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</si>
  <si>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</si>
  <si>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</si>
  <si>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</si>
  <si>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</si>
  <si>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</si>
  <si>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</si>
  <si>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</si>
  <si>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</si>
  <si>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</si>
  <si>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</si>
  <si>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</si>
  <si>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</si>
  <si>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</si>
  <si>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</si>
  <si>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</si>
  <si>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</si>
  <si>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</si>
  <si>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</si>
  <si>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</si>
  <si>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</si>
  <si>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</si>
  <si>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</si>
  <si>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</si>
  <si>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</si>
  <si>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</si>
  <si>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</si>
  <si>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</si>
  <si>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</si>
  <si>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</si>
  <si>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</si>
  <si>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</si>
  <si>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</si>
  <si>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</si>
  <si>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</si>
  <si>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</si>
  <si>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</si>
  <si>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</si>
  <si>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</si>
  <si>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</si>
  <si>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</si>
  <si>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</si>
  <si>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</si>
  <si>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</si>
  <si>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</si>
  <si>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</si>
  <si>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</si>
  <si>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</si>
  <si>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</si>
  <si>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</si>
  <si>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</si>
  <si>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</si>
  <si>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</si>
  <si>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</si>
  <si>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</si>
  <si>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</si>
  <si>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</si>
  <si>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</si>
  <si>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</si>
  <si>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</si>
  <si>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</si>
  <si>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</si>
  <si>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</si>
  <si>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</si>
  <si>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</si>
  <si>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</si>
  <si>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</si>
  <si>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</si>
  <si>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</si>
  <si>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</si>
  <si>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</si>
  <si>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</si>
  <si>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</si>
  <si>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</si>
  <si>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</si>
  <si>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</si>
  <si>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</si>
  <si>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</si>
  <si>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</si>
  <si>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</si>
  <si>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</si>
  <si>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</si>
  <si>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</si>
  <si>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</si>
  <si>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</si>
  <si>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</si>
  <si>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</si>
  <si>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</si>
  <si>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</si>
  <si>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</si>
  <si>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</si>
  <si>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</si>
  <si>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</si>
  <si>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</si>
  <si>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</si>
  <si>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</si>
  <si>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</si>
  <si>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</si>
  <si>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</si>
  <si>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</si>
  <si>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</si>
  <si>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</si>
  <si>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</si>
  <si>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</si>
  <si>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</si>
  <si>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</si>
  <si>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</si>
  <si>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</si>
  <si>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</si>
  <si>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</si>
  <si>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</si>
  <si>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</si>
  <si>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</si>
  <si>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</si>
  <si>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</si>
  <si>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</si>
  <si>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</si>
  <si>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</si>
  <si>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</si>
  <si>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</si>
  <si>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</si>
  <si>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</si>
  <si>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</si>
  <si>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</si>
  <si>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</si>
  <si>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</si>
  <si>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</si>
  <si>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</si>
  <si>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</si>
  <si>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</si>
  <si>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</si>
  <si>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</si>
  <si>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</si>
  <si>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</si>
  <si>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</si>
  <si>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</si>
  <si>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</si>
  <si>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</si>
  <si>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</si>
  <si>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</si>
  <si>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</si>
  <si>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</si>
  <si>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</si>
  <si>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</si>
  <si>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</si>
  <si>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</si>
  <si>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</si>
  <si>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</si>
  <si>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</si>
  <si>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</si>
  <si>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</si>
  <si>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</si>
  <si>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</si>
  <si>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</si>
  <si>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</si>
  <si>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</si>
  <si>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</si>
  <si>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</si>
  <si>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</si>
  <si>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</si>
  <si>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</si>
  <si>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</si>
  <si>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</si>
  <si>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</si>
  <si>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</si>
  <si>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</si>
  <si>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</si>
  <si>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</si>
  <si>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</si>
  <si>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</si>
  <si>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</si>
  <si>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</si>
  <si>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</si>
  <si>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</si>
  <si>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</si>
  <si>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</si>
  <si>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</si>
  <si>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</si>
  <si>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</si>
  <si>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</si>
  <si>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</si>
  <si>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</si>
  <si>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</si>
  <si>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</si>
  <si>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</si>
  <si>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</si>
  <si>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</si>
  <si>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</si>
  <si>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</si>
  <si>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</si>
  <si>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</si>
  <si>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</si>
  <si>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</si>
  <si>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</si>
  <si>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</si>
  <si>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</si>
  <si>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</si>
  <si>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</si>
  <si>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</si>
  <si>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</si>
  <si>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</si>
  <si>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</si>
  <si>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</si>
  <si>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</si>
  <si>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</si>
  <si>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</si>
  <si>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</si>
  <si>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</si>
  <si>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</si>
  <si>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</si>
  <si>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</si>
  <si>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</si>
  <si>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</si>
  <si>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</si>
  <si>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</si>
  <si>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</si>
  <si>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</si>
  <si>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</si>
  <si>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</si>
  <si>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</si>
  <si>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</si>
  <si>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</si>
  <si>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</si>
  <si>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</si>
  <si>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</si>
  <si>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</si>
  <si>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</si>
  <si>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</si>
  <si>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</si>
  <si>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</si>
  <si>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</si>
  <si>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</si>
  <si>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</si>
  <si>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</si>
  <si>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</si>
  <si>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</si>
  <si>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</si>
  <si>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</si>
  <si>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</si>
  <si>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</si>
  <si>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</si>
  <si>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</si>
  <si>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</si>
  <si>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</si>
  <si>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</si>
  <si>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</si>
  <si>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</si>
  <si>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</si>
  <si>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</si>
  <si>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</si>
  <si>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</si>
  <si>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</si>
  <si>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</si>
  <si>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</si>
  <si>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</si>
  <si>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</si>
  <si>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</si>
  <si>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</si>
  <si>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</si>
  <si>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</si>
  <si>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</si>
  <si>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</si>
  <si>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</si>
  <si>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</si>
  <si>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</si>
  <si>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</si>
  <si>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</si>
  <si>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</si>
  <si>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</si>
  <si>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</si>
  <si>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</si>
  <si>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</si>
  <si>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</si>
  <si>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</si>
  <si>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</si>
  <si>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</si>
  <si>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</si>
  <si>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</si>
  <si>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</si>
  <si>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</si>
  <si>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</si>
  <si>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</si>
  <si>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</si>
  <si>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</si>
  <si>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</si>
  <si>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</si>
  <si>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</si>
  <si>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</si>
  <si>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</si>
  <si>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</si>
  <si>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</si>
  <si>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</si>
  <si>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</si>
  <si>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</si>
  <si>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</si>
  <si>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</si>
  <si>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</si>
  <si>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</si>
  <si>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</si>
  <si>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</si>
  <si>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</si>
  <si>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</si>
  <si>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</si>
  <si>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</si>
  <si>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</si>
  <si>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</si>
  <si>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</si>
  <si>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</si>
  <si>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</si>
  <si>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</si>
  <si>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</si>
  <si>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</si>
  <si>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</si>
  <si>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</si>
  <si>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</si>
  <si>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</si>
  <si>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</si>
  <si>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</si>
  <si>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</si>
  <si>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</si>
  <si>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</si>
  <si>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</si>
  <si>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</si>
  <si>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</si>
  <si>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</si>
  <si>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</si>
  <si>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</si>
  <si>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</si>
  <si>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</si>
  <si>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</si>
  <si>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</si>
  <si>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</si>
  <si>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</si>
  <si>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</si>
  <si>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</si>
  <si>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</si>
  <si>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</si>
  <si>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</si>
  <si>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</si>
  <si>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</si>
  <si>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</si>
  <si>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</si>
  <si>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</si>
  <si>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</si>
  <si>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</si>
  <si>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</si>
  <si>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</si>
  <si>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</si>
  <si>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</si>
  <si>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</si>
  <si>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</si>
  <si>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</si>
  <si>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</si>
  <si>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</si>
  <si>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</si>
  <si>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</si>
  <si>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</si>
  <si>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</si>
  <si>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</si>
  <si>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</si>
  <si>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</si>
  <si>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</si>
  <si>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</si>
  <si>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</si>
  <si>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</si>
  <si>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</si>
  <si>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</si>
  <si>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</si>
  <si>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</si>
  <si>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</si>
  <si>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</si>
  <si>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</si>
  <si>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</si>
  <si>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</si>
  <si>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</si>
  <si>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</si>
  <si>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</si>
  <si>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</si>
  <si>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</si>
  <si>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</si>
  <si>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</si>
  <si>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</si>
  <si>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</si>
  <si>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</si>
  <si>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</si>
  <si>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</si>
  <si>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</si>
  <si>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</si>
  <si>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</si>
  <si>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</si>
  <si>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</si>
  <si>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</si>
  <si>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</si>
  <si>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</si>
  <si>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</si>
  <si>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</si>
  <si>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</si>
  <si>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</si>
  <si>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</si>
  <si>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</si>
  <si>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</si>
  <si>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</si>
  <si>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</si>
  <si>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</si>
  <si>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</si>
  <si>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</si>
  <si>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</si>
  <si>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</si>
  <si>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</si>
  <si>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</si>
  <si>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</si>
  <si>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</si>
  <si>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</si>
  <si>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</si>
  <si>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</si>
  <si>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</si>
  <si>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</si>
  <si>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</si>
  <si>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</si>
  <si>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</si>
  <si>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</si>
  <si>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</si>
  <si>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</si>
  <si>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</si>
  <si>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</si>
  <si>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</si>
  <si>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</si>
  <si>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</si>
  <si>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</si>
  <si>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</si>
  <si>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</si>
  <si>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</si>
  <si>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</si>
  <si>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</si>
  <si>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</si>
  <si>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</si>
  <si>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</si>
  <si>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</si>
  <si>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</si>
  <si>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</si>
  <si>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</si>
  <si>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</si>
  <si>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</si>
  <si>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</si>
  <si>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</si>
  <si>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</si>
  <si>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</si>
  <si>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</si>
  <si>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</si>
  <si>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</si>
  <si>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</si>
  <si>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</si>
  <si>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</si>
  <si>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</si>
  <si>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</si>
  <si>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</si>
  <si>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</si>
  <si>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</si>
  <si>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</si>
  <si>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</si>
  <si>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</si>
  <si>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</si>
  <si>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</si>
  <si>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</si>
  <si>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</si>
  <si>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</si>
  <si>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</si>
  <si>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</si>
  <si>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</si>
  <si>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</si>
  <si>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</si>
  <si>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</si>
  <si>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</si>
  <si>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</si>
  <si>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</si>
  <si>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</si>
  <si>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</si>
  <si>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</si>
  <si>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</si>
  <si>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</si>
  <si>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</si>
  <si>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</si>
  <si>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</si>
  <si>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</si>
  <si>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</si>
  <si>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</si>
  <si>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</si>
  <si>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</si>
  <si>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</si>
  <si>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</si>
  <si>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</si>
  <si>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</si>
  <si>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</si>
  <si>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</si>
  <si>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</si>
  <si>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</si>
  <si>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</si>
  <si>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</si>
  <si>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</si>
  <si>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</si>
  <si>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</si>
  <si>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</si>
  <si>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</si>
  <si>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</si>
  <si>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</si>
  <si>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</si>
  <si>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</si>
  <si>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</si>
  <si>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</si>
  <si>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</si>
  <si>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</si>
  <si>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</si>
  <si>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</si>
  <si>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</si>
  <si>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</si>
  <si>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</si>
  <si>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</si>
  <si>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</si>
  <si>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</si>
  <si>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</si>
  <si>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</si>
  <si>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</si>
  <si>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</si>
  <si>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</si>
  <si>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</si>
  <si>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</si>
  <si>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</si>
  <si>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</si>
  <si>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</si>
  <si>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</si>
  <si>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</si>
  <si>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</si>
  <si>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</si>
  <si>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</si>
  <si>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</si>
  <si>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</si>
  <si>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</si>
  <si>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</si>
  <si>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</si>
  <si>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</si>
  <si>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</si>
  <si>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</si>
  <si>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</si>
  <si>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</si>
  <si>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</si>
  <si>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</si>
  <si>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</si>
  <si>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</si>
  <si>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</si>
  <si>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</si>
  <si>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</si>
  <si>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</si>
  <si>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</si>
  <si>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</si>
  <si>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</si>
  <si>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</si>
  <si>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</si>
  <si>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</si>
  <si>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</si>
  <si>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</si>
  <si>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</si>
  <si>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</si>
  <si>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</si>
  <si>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</si>
  <si>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</si>
  <si>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</si>
  <si>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</si>
  <si>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</si>
  <si>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</si>
  <si>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</si>
  <si>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</si>
  <si>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</si>
  <si>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</si>
  <si>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</si>
  <si>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</si>
  <si>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</si>
  <si>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</si>
  <si>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</si>
  <si>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</si>
  <si>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</si>
  <si>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</si>
  <si>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</si>
  <si>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</si>
  <si>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</si>
  <si>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</si>
  <si>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</si>
  <si>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</si>
  <si>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</si>
  <si>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</si>
  <si>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</si>
  <si>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</si>
  <si>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</si>
  <si>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</si>
  <si>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</si>
  <si>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</si>
  <si>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</si>
  <si>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</si>
  <si>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</si>
  <si>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</si>
  <si>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</si>
  <si>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</si>
  <si>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</si>
  <si>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</si>
  <si>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</si>
  <si>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</si>
  <si>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</si>
  <si>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</si>
  <si>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</si>
  <si>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</si>
  <si>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</si>
  <si>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</si>
  <si>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</si>
  <si>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</si>
  <si>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</si>
  <si>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</si>
  <si>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</si>
  <si>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</si>
  <si>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</si>
  <si>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</si>
  <si>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</si>
  <si>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</si>
  <si>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</si>
  <si>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</si>
  <si>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</si>
  <si>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</si>
  <si>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</si>
  <si>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</si>
  <si>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</si>
  <si>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</si>
  <si>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</si>
  <si>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</si>
  <si>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</si>
  <si>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</si>
  <si>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</si>
  <si>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</si>
  <si>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</si>
  <si>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</si>
  <si>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</si>
  <si>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</si>
  <si>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</si>
  <si>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</si>
  <si>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</si>
  <si>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</si>
  <si>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</si>
  <si>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</si>
  <si>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</si>
  <si>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</si>
  <si>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</si>
  <si>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</si>
  <si>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</si>
  <si>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</si>
  <si>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</si>
  <si>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</si>
  <si>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</si>
  <si>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</si>
  <si>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</si>
  <si>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</si>
  <si>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</si>
  <si>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</si>
  <si>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</si>
  <si>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</si>
  <si>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</si>
  <si>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</si>
  <si>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</si>
  <si>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</si>
  <si>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</si>
  <si>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</si>
  <si>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</si>
  <si>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</si>
  <si>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</si>
  <si>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</si>
  <si>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</si>
  <si>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</si>
  <si>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</si>
  <si>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</si>
  <si>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</si>
  <si>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</si>
  <si>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</si>
  <si>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</si>
  <si>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</si>
  <si>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</si>
  <si>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</si>
  <si>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</si>
  <si>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</si>
  <si>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</si>
  <si>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</si>
  <si>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</si>
  <si>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</si>
  <si>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</si>
  <si>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</si>
  <si>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</si>
  <si>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</si>
  <si>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</si>
  <si>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</si>
  <si>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</si>
  <si>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</si>
  <si>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</si>
  <si>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</si>
  <si>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</si>
  <si>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</si>
  <si>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</si>
  <si>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</si>
  <si>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</si>
  <si>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</si>
  <si>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</si>
  <si>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</si>
  <si>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</si>
  <si>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</si>
  <si>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</si>
  <si>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</si>
  <si>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</si>
  <si>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</si>
  <si>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</si>
  <si>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</si>
  <si>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</si>
  <si>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</si>
  <si>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</si>
  <si>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</si>
  <si>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</si>
  <si>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</si>
  <si>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</si>
  <si>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</si>
  <si>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</si>
  <si>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</si>
  <si>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</si>
  <si>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</si>
  <si>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</si>
  <si>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</si>
  <si>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</si>
  <si>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</si>
  <si>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</si>
  <si>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</si>
  <si>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</si>
  <si>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</si>
  <si>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</si>
  <si>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</si>
  <si>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</si>
  <si>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</si>
  <si>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</si>
  <si>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</si>
  <si>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</si>
  <si>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</si>
  <si>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</si>
  <si>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</si>
  <si>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</si>
  <si>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</si>
  <si>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</si>
  <si>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</si>
  <si>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</si>
  <si>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</si>
  <si>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</si>
  <si>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</si>
  <si>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</si>
  <si>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</si>
  <si>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</si>
  <si>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</si>
  <si>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</si>
  <si>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</si>
  <si>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</si>
  <si>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</si>
  <si>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</si>
  <si>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</si>
  <si>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</si>
  <si>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</si>
  <si>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</si>
  <si>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</si>
  <si>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</si>
  <si>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</si>
  <si>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</si>
  <si>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</si>
  <si>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</si>
  <si>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</si>
  <si>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</si>
  <si>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</si>
  <si>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</si>
  <si>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</si>
  <si>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</si>
  <si>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</si>
  <si>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</si>
  <si>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</si>
  <si>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</si>
  <si>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</si>
  <si>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</si>
  <si>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</si>
  <si>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</si>
  <si>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</si>
  <si>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</si>
  <si>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</si>
  <si>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</si>
  <si>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</si>
  <si>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</si>
  <si>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</si>
  <si>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</si>
  <si>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</si>
  <si>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</si>
  <si>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</si>
  <si>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</si>
  <si>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</si>
  <si>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</si>
  <si>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</si>
  <si>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</si>
  <si>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</si>
  <si>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</si>
  <si>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</si>
  <si>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</si>
  <si>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</si>
  <si>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</si>
  <si>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</si>
  <si>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</si>
  <si>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</si>
  <si>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</si>
  <si>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</si>
  <si>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</si>
  <si>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</si>
  <si>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</si>
  <si>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</si>
  <si>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</si>
  <si>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</si>
  <si>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</si>
  <si>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</si>
  <si>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</si>
  <si>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</si>
  <si>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</si>
  <si>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</si>
  <si>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</si>
  <si>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</si>
  <si>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</si>
  <si>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</si>
  <si>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</si>
  <si>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</si>
  <si>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</si>
  <si>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</si>
  <si>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</si>
  <si>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</si>
  <si>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</si>
  <si>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</si>
  <si>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</si>
  <si>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</si>
  <si>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</si>
  <si>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</si>
  <si>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</si>
  <si>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</si>
  <si>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</si>
  <si>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</si>
  <si>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</si>
  <si>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</si>
  <si>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</si>
  <si>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</si>
  <si>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</si>
  <si>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</si>
  <si>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</si>
  <si>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</si>
  <si>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</si>
  <si>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</si>
  <si>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</si>
  <si>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</si>
  <si>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</si>
  <si>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</si>
  <si>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</si>
  <si>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</si>
  <si>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</si>
  <si>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</si>
  <si>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</si>
  <si>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</si>
  <si>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</si>
  <si>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</si>
  <si>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</si>
  <si>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</si>
  <si>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</si>
  <si>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</si>
  <si>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</si>
  <si>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</si>
  <si>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</si>
  <si>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</si>
  <si>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</si>
  <si>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</si>
  <si>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</si>
  <si>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</si>
  <si>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</si>
  <si>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</si>
  <si>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</si>
  <si>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</si>
  <si>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</si>
  <si>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</si>
  <si>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</si>
  <si>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</si>
  <si>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</si>
  <si>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</si>
  <si>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</si>
  <si>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</si>
  <si>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</si>
  <si>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</si>
  <si>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</si>
  <si>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</si>
  <si>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</si>
  <si>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</si>
  <si>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</si>
  <si>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</si>
  <si>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</si>
  <si>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</si>
  <si>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</si>
  <si>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</si>
  <si>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</si>
  <si>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</si>
  <si>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</si>
  <si>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</si>
  <si>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</si>
  <si>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</si>
  <si>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</si>
  <si>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</si>
  <si>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</si>
  <si>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</si>
  <si>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</si>
  <si>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</si>
  <si>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</si>
  <si>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</si>
  <si>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</si>
  <si>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</si>
  <si>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</si>
  <si>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</si>
  <si>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</si>
  <si>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</si>
  <si>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</si>
  <si>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</si>
  <si>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</si>
  <si>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</si>
  <si>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</si>
  <si>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</si>
  <si>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</si>
  <si>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</si>
  <si>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</si>
  <si>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</si>
  <si>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</si>
  <si>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</si>
  <si>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</si>
  <si>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</si>
  <si>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</si>
  <si>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</si>
  <si>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</si>
  <si>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</si>
  <si>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</si>
  <si>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</si>
  <si>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</si>
  <si>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</si>
  <si>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</si>
  <si>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</si>
  <si>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</si>
  <si>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</si>
  <si>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</si>
  <si>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</si>
  <si>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</si>
  <si>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</si>
  <si>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</si>
  <si>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</si>
  <si>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</si>
  <si>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</si>
  <si>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</si>
  <si>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</si>
  <si>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</si>
  <si>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</si>
  <si>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</si>
  <si>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</si>
  <si>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</si>
  <si>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</si>
  <si>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</si>
  <si>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</si>
  <si>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</si>
  <si>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</si>
  <si>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</si>
  <si>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</si>
  <si>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</si>
  <si>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</si>
  <si>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</si>
  <si>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</si>
  <si>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</si>
  <si>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</si>
  <si>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</si>
  <si>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</si>
  <si>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</si>
  <si>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</si>
  <si>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</si>
  <si>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</si>
  <si>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</si>
  <si>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</si>
  <si>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</si>
  <si>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</si>
  <si>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</si>
  <si>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</si>
  <si>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</si>
  <si>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</si>
  <si>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</si>
  <si>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</si>
  <si>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</si>
  <si>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</si>
  <si>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</si>
  <si>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</si>
  <si>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</si>
  <si>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</si>
  <si>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</si>
  <si>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</si>
  <si>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</si>
  <si>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</si>
  <si>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</si>
  <si>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</si>
  <si>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</si>
  <si>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</si>
  <si>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</si>
  <si>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</si>
  <si>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</si>
  <si>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</si>
  <si>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</si>
  <si>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</si>
  <si>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</si>
  <si>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</si>
  <si>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</si>
  <si>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</si>
  <si>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</si>
  <si>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</si>
  <si>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</si>
  <si>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</si>
  <si>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</si>
  <si>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</si>
  <si>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</si>
  <si>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</si>
  <si>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</si>
  <si>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</si>
  <si>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</si>
  <si>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</si>
  <si>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</si>
  <si>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</si>
  <si>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</si>
  <si>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</si>
  <si>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</si>
  <si>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</si>
  <si>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</si>
  <si>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</si>
  <si>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</si>
  <si>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</si>
  <si>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</si>
  <si>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</si>
  <si>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</si>
  <si>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</si>
  <si>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</si>
  <si>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</si>
  <si>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</si>
  <si>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</si>
  <si>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</si>
  <si>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</si>
  <si>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</si>
  <si>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</si>
  <si>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</si>
  <si>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</si>
  <si>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</si>
  <si>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</si>
  <si>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</si>
  <si>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</si>
  <si>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</si>
  <si>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</si>
  <si>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</si>
  <si>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</si>
  <si>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</si>
  <si>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</si>
  <si>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</si>
  <si>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</si>
  <si>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</si>
  <si>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</si>
  <si>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</si>
  <si>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</si>
  <si>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</si>
  <si>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</si>
  <si>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</si>
  <si>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</si>
  <si>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</si>
  <si>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</si>
  <si>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</si>
  <si>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</si>
  <si>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</si>
  <si>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</si>
  <si>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</si>
  <si>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</si>
  <si>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</si>
  <si>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</si>
  <si>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</si>
  <si>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</si>
  <si>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</si>
  <si>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</si>
  <si>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</si>
  <si>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</si>
  <si>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</si>
  <si>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</si>
  <si>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</si>
  <si>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</si>
  <si>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</si>
  <si>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</si>
  <si>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</si>
  <si>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</si>
  <si>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</si>
  <si>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</si>
  <si>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</si>
  <si>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</si>
  <si>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</si>
  <si>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</si>
  <si>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</si>
  <si>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</si>
  <si>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</si>
  <si>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</si>
  <si>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</si>
  <si>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</si>
  <si>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</si>
  <si>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</si>
  <si>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</si>
  <si>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</si>
  <si>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</si>
  <si>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</si>
  <si>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</si>
  <si>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</si>
  <si>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</si>
  <si>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</si>
  <si>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</si>
  <si>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</si>
  <si>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</si>
  <si>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</si>
  <si>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</si>
  <si>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</si>
  <si>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</si>
  <si>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</si>
  <si>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</si>
  <si>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</si>
  <si>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</si>
  <si>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</si>
  <si>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</si>
  <si>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</si>
  <si>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</si>
  <si>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</si>
  <si>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</si>
  <si>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</si>
  <si>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</si>
  <si>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</si>
  <si>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</si>
  <si>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</si>
  <si>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</si>
  <si>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</si>
  <si>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</si>
  <si>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</si>
  <si>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</si>
  <si>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</si>
  <si>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</si>
  <si>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</si>
  <si>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</si>
  <si>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</si>
  <si>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</si>
  <si>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</si>
  <si>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</si>
  <si>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</si>
  <si>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</si>
  <si>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</si>
  <si>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</si>
  <si>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</si>
  <si>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</si>
  <si>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</si>
  <si>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</si>
  <si>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</si>
  <si>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</si>
  <si>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</si>
  <si>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</si>
  <si>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</si>
  <si>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</si>
  <si>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</si>
  <si>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</si>
  <si>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</si>
  <si>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</si>
  <si>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</si>
  <si>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</si>
  <si>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</si>
  <si>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</si>
  <si>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</si>
  <si>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</si>
  <si>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</si>
  <si>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</si>
  <si>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</si>
  <si>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</si>
  <si>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</si>
  <si>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</si>
  <si>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</si>
  <si>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</si>
  <si>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</si>
  <si>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</si>
  <si>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</si>
  <si>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</si>
  <si>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</si>
  <si>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</si>
  <si>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</si>
  <si>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</si>
  <si>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</si>
  <si>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</si>
  <si>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</si>
  <si>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</si>
  <si>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</si>
  <si>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</si>
  <si>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</si>
  <si>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</si>
  <si>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</si>
  <si>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</si>
  <si>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</si>
  <si>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</si>
  <si>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</si>
  <si>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</si>
  <si>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</si>
  <si>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</si>
  <si>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</si>
  <si>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</si>
  <si>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</si>
  <si>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</si>
  <si>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</si>
  <si>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</si>
  <si>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</si>
  <si>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</si>
  <si>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</si>
  <si>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</si>
  <si>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</si>
  <si>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</si>
  <si>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</si>
  <si>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</si>
  <si>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</si>
  <si>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</si>
  <si>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</si>
  <si>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</si>
  <si>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</si>
  <si>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</si>
  <si>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</si>
  <si>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</si>
  <si>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</si>
  <si>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</si>
  <si>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</si>
  <si>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</si>
  <si>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</si>
  <si>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</si>
  <si>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</si>
  <si>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</si>
  <si>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</si>
  <si>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</si>
  <si>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</si>
  <si>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</si>
  <si>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</si>
  <si>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</si>
  <si>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</si>
  <si>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</si>
  <si>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</si>
  <si>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</si>
  <si>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</si>
  <si>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</si>
  <si>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</si>
  <si>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</si>
  <si>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</si>
  <si>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</si>
  <si>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</si>
  <si>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</si>
  <si>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</si>
  <si>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</si>
  <si>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</si>
  <si>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</si>
  <si>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</si>
  <si>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</si>
  <si>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</si>
  <si>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</si>
  <si>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</si>
  <si>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</si>
  <si>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</si>
  <si>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</si>
  <si>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</si>
  <si>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</si>
  <si>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</si>
  <si>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</si>
  <si>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</si>
  <si>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</si>
  <si>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</si>
  <si>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</si>
  <si>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</si>
  <si>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</si>
  <si>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</si>
  <si>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</si>
  <si>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</si>
  <si>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</si>
  <si>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</si>
  <si>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</si>
  <si>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</si>
  <si>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</si>
  <si>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</si>
  <si>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</si>
  <si>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</si>
  <si>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</si>
  <si>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</si>
  <si>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</si>
  <si>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</si>
  <si>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</si>
  <si>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</si>
  <si>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</si>
  <si>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</si>
  <si>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</si>
  <si>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</si>
  <si>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</si>
  <si>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</si>
  <si>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</si>
  <si>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</si>
  <si>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</si>
  <si>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</si>
  <si>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</si>
  <si>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</si>
  <si>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</si>
  <si>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</si>
  <si>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</si>
  <si>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</si>
  <si>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</si>
  <si>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</si>
  <si>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</si>
  <si>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</si>
  <si>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</si>
  <si>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</si>
  <si>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</si>
  <si>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</si>
  <si>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</si>
  <si>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</si>
  <si>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</si>
  <si>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</si>
  <si>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</si>
  <si>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</si>
  <si>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</si>
  <si>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</si>
  <si>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</si>
  <si>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</si>
  <si>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</si>
  <si>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</si>
  <si>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</si>
  <si>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</si>
  <si>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</si>
  <si>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</si>
  <si>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</si>
  <si>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</si>
  <si>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</si>
  <si>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</si>
  <si>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</si>
  <si>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</si>
  <si>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</si>
  <si>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</si>
  <si>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</si>
  <si>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</si>
  <si>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</si>
  <si>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</si>
  <si>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</si>
  <si>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</si>
  <si>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</si>
  <si>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</si>
  <si>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</si>
  <si>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</si>
  <si>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</si>
  <si>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</si>
  <si>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</si>
  <si>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</si>
  <si>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</si>
  <si>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</si>
  <si>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</si>
  <si>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</si>
  <si>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</si>
  <si>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</si>
  <si>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</si>
  <si>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</si>
  <si>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</si>
  <si>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</si>
  <si>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</si>
  <si>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</si>
  <si>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</si>
  <si>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</si>
  <si>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</si>
  <si>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</si>
  <si>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</si>
  <si>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</si>
  <si>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</si>
  <si>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</si>
  <si>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</si>
  <si>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</si>
  <si>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</si>
  <si>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</si>
  <si>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</si>
  <si>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</si>
  <si>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</si>
  <si>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</si>
  <si>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</si>
  <si>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</si>
  <si>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</si>
  <si>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</si>
  <si>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</si>
  <si>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</si>
  <si>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</si>
  <si>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</si>
  <si>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</si>
  <si>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</si>
  <si>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</si>
  <si>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</si>
  <si>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</si>
  <si>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</si>
  <si>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</si>
  <si>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</si>
  <si>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</si>
  <si>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</si>
  <si>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</si>
  <si>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</si>
  <si>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</si>
  <si>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</si>
  <si>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</si>
  <si>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</si>
  <si>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</si>
  <si>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</si>
  <si>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</si>
  <si>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</si>
  <si>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</si>
  <si>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</si>
  <si>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</si>
  <si>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</si>
  <si>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</si>
  <si>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</si>
  <si>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</si>
  <si>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</si>
  <si>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</si>
  <si>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</si>
  <si>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</si>
  <si>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</si>
  <si>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</si>
  <si>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</si>
  <si>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</si>
  <si>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</si>
  <si>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</si>
  <si>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</si>
  <si>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</si>
  <si>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</si>
  <si>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</si>
  <si>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</si>
  <si>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</si>
  <si>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</si>
  <si>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</si>
  <si>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</si>
  <si>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</si>
  <si>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</si>
  <si>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</si>
  <si>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</si>
  <si>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</si>
  <si>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</si>
  <si>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</si>
  <si>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</si>
  <si>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</si>
  <si>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</si>
  <si>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</si>
  <si>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</si>
  <si>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</si>
  <si>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</si>
  <si>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</si>
  <si>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</si>
  <si>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</si>
  <si>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</si>
  <si>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</si>
  <si>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</si>
  <si>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</si>
  <si>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</si>
  <si>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</si>
  <si>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</si>
  <si>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</si>
  <si>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</si>
  <si>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</si>
  <si>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</si>
  <si>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</si>
  <si>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</si>
  <si>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</si>
  <si>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</si>
  <si>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</si>
  <si>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</si>
  <si>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</si>
  <si>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</si>
  <si>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</si>
  <si>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</si>
  <si>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</si>
  <si>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</si>
  <si>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</si>
  <si>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</si>
  <si>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</si>
  <si>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</si>
  <si>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</si>
  <si>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</si>
  <si>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</si>
  <si>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</si>
  <si>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</si>
  <si>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</si>
  <si>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</si>
  <si>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</si>
  <si>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</si>
  <si>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</si>
  <si>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</si>
  <si>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</si>
  <si>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</si>
  <si>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</si>
  <si>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</si>
  <si>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</si>
  <si>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</si>
  <si>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</si>
  <si>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</si>
  <si>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</si>
  <si>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</si>
  <si>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</si>
  <si>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</si>
  <si>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</si>
  <si>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</si>
  <si>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</si>
  <si>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</si>
  <si>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</si>
  <si>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</si>
  <si>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</si>
  <si>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</si>
  <si>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</si>
  <si>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</si>
  <si>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</si>
  <si>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</si>
  <si>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</si>
  <si>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</si>
  <si>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</si>
  <si>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</si>
  <si>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</si>
  <si>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</si>
  <si>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</si>
  <si>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</si>
  <si>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</si>
  <si>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</si>
  <si>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</si>
  <si>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</si>
  <si>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</si>
  <si>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</si>
  <si>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</si>
  <si>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</si>
  <si>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</si>
  <si>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</si>
  <si>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</si>
  <si>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</si>
  <si>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</si>
  <si>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</si>
  <si>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</si>
  <si>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</si>
  <si>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</si>
  <si>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</si>
  <si>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</si>
  <si>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</si>
  <si>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</si>
  <si>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</si>
  <si>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</si>
  <si>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</si>
  <si>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</si>
  <si>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</si>
  <si>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</si>
  <si>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</si>
  <si>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</si>
  <si>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</si>
  <si>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</si>
  <si>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</si>
  <si>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</si>
  <si>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</si>
  <si>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</si>
  <si>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</si>
  <si>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</si>
  <si>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</si>
  <si>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</si>
  <si>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</si>
  <si>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</si>
  <si>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</si>
  <si>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</si>
  <si>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</si>
  <si>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</si>
  <si>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</si>
  <si>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</si>
  <si>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</si>
  <si>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</si>
  <si>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</si>
  <si>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</si>
  <si>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</si>
  <si>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</si>
  <si>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</si>
  <si>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</si>
  <si>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</si>
  <si>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</si>
  <si>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</si>
  <si>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</si>
  <si>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</si>
  <si>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</si>
  <si>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</si>
  <si>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</si>
  <si>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</si>
  <si>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</si>
  <si>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</si>
  <si>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</si>
  <si>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</si>
  <si>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</si>
  <si>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</si>
  <si>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</si>
  <si>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</si>
  <si>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</si>
  <si>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</si>
  <si>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</si>
  <si>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</si>
  <si>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</si>
  <si>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</si>
  <si>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</si>
  <si>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</si>
  <si>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</si>
  <si>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</si>
  <si>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</si>
  <si>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</si>
  <si>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</si>
  <si>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</si>
  <si>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</si>
  <si>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</si>
  <si>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</si>
  <si>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</si>
  <si>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</si>
  <si>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</si>
  <si>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</si>
  <si>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</si>
  <si>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</si>
  <si>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</si>
  <si>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</si>
  <si>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</si>
  <si>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</si>
  <si>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</si>
  <si>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</si>
  <si>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</si>
  <si>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</si>
  <si>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</si>
  <si>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</si>
  <si>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</si>
  <si>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</si>
  <si>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</si>
  <si>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</si>
  <si>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</si>
  <si>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</si>
  <si>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</si>
  <si>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</si>
  <si>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</si>
  <si>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</si>
  <si>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</si>
  <si>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</si>
  <si>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</si>
  <si>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</si>
  <si>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</si>
  <si>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</si>
  <si>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</si>
  <si>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</si>
  <si>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</si>
  <si>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</si>
  <si>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</si>
  <si>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</si>
  <si>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</si>
  <si>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</si>
  <si>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</si>
  <si>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</si>
  <si>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</si>
  <si>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</si>
  <si>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</si>
  <si>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</si>
  <si>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</si>
  <si>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</si>
  <si>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</si>
  <si>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</si>
  <si>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</si>
  <si>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</si>
  <si>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</si>
  <si>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</si>
  <si>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</si>
  <si>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</si>
  <si>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</si>
  <si>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</si>
  <si>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</si>
  <si>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</si>
  <si>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</si>
  <si>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</si>
  <si>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</si>
  <si>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</si>
  <si>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</si>
  <si>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</si>
  <si>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</si>
  <si>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</si>
  <si>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</si>
  <si>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</si>
  <si>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</si>
  <si>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</si>
  <si>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</si>
  <si>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</si>
  <si>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</si>
  <si>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</si>
  <si>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</si>
  <si>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</si>
  <si>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</si>
  <si>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</si>
  <si>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</si>
  <si>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</si>
  <si>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</si>
  <si>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</si>
  <si>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</si>
  <si>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</si>
  <si>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</si>
  <si>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</si>
  <si>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</si>
  <si>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</si>
  <si>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</si>
  <si>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</si>
  <si>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</si>
  <si>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</si>
  <si>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</si>
  <si>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</si>
  <si>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</si>
  <si>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</si>
  <si>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</si>
  <si>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</si>
  <si>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</si>
  <si>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</si>
  <si>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</si>
  <si>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</si>
  <si>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</si>
  <si>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</si>
  <si>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</si>
  <si>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</si>
  <si>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</si>
  <si>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</si>
  <si>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</si>
  <si>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</si>
  <si>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</si>
  <si>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</si>
  <si>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</si>
  <si>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</si>
  <si>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</si>
  <si>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</si>
  <si>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</si>
  <si>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</si>
  <si>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</si>
  <si>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</si>
  <si>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</si>
  <si>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</si>
  <si>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</si>
  <si>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</si>
  <si>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</si>
  <si>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</si>
  <si>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</si>
  <si>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</si>
  <si>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</si>
  <si>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</si>
  <si>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</si>
  <si>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</si>
  <si>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</si>
  <si>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</si>
  <si>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</si>
  <si>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</si>
  <si>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</si>
  <si>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</si>
  <si>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</si>
  <si>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</si>
  <si>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</si>
  <si>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</si>
  <si>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</si>
  <si>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</si>
  <si>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</si>
  <si>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</si>
  <si>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</si>
  <si>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</si>
  <si>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</si>
  <si>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</si>
  <si>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</si>
  <si>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</si>
  <si>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</si>
  <si>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</si>
  <si>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</si>
  <si>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</si>
  <si>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</si>
  <si>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</si>
  <si>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</si>
  <si>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</si>
  <si>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</si>
  <si>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</si>
  <si>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</si>
  <si>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</si>
  <si>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</si>
  <si>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</si>
  <si>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</si>
  <si>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</si>
  <si>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</si>
  <si>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</si>
  <si>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</si>
  <si>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</si>
  <si>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</si>
  <si>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</si>
  <si>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</si>
  <si>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</si>
  <si>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</si>
  <si>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</si>
  <si>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</si>
  <si>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</si>
  <si>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</si>
  <si>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</si>
  <si>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</si>
  <si>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</si>
  <si>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</si>
  <si>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</si>
  <si>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</si>
  <si>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</si>
  <si>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</si>
  <si>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</si>
  <si>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</si>
  <si>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</si>
  <si>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</si>
  <si>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</si>
  <si>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</si>
  <si>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</si>
  <si>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</si>
  <si>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</si>
  <si>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</si>
  <si>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</si>
  <si>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</si>
  <si>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</si>
  <si>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</si>
  <si>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</si>
  <si>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</si>
  <si>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</si>
  <si>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</si>
  <si>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</si>
  <si>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</si>
  <si>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</si>
  <si>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</si>
  <si>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</si>
  <si>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</si>
  <si>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</si>
  <si>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</si>
  <si>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</si>
  <si>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</si>
  <si>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</si>
  <si>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</si>
  <si>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</si>
  <si>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</si>
  <si>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</si>
  <si>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</si>
  <si>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</si>
  <si>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</si>
  <si>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</si>
  <si>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</si>
  <si>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</si>
  <si>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</si>
  <si>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</si>
  <si>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</si>
  <si>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</si>
  <si>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</si>
  <si>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</si>
  <si>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</si>
  <si>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</si>
  <si>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</si>
  <si>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</si>
  <si>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</si>
  <si>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</si>
  <si>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</si>
  <si>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</si>
  <si>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</si>
  <si>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</si>
  <si>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</si>
  <si>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</si>
  <si>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</si>
  <si>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</si>
  <si>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</si>
  <si>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</si>
  <si>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</si>
  <si>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</si>
  <si>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</si>
  <si>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</si>
  <si>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</si>
  <si>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</si>
  <si>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</si>
  <si>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</si>
  <si>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</si>
  <si>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</si>
  <si>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</si>
  <si>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</si>
  <si>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</si>
  <si>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</si>
  <si>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</si>
  <si>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</si>
  <si>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</si>
  <si>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</si>
  <si>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</si>
  <si>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</si>
  <si>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</si>
  <si>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</si>
  <si>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</si>
  <si>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</si>
  <si>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</si>
  <si>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</si>
  <si>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</si>
  <si>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</si>
  <si>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</si>
  <si>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</si>
  <si>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</si>
  <si>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</si>
  <si>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</si>
  <si>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</si>
  <si>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</si>
  <si>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</si>
  <si>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</si>
  <si>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</si>
  <si>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</si>
  <si>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</si>
  <si>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</si>
  <si>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</si>
  <si>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</si>
  <si>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</si>
  <si>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</si>
  <si>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</si>
  <si>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</si>
  <si>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</si>
  <si>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</si>
  <si>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</si>
  <si>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</si>
  <si>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</si>
  <si>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</si>
  <si>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</si>
  <si>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</si>
  <si>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</si>
  <si>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</si>
  <si>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</si>
  <si>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</si>
  <si>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</si>
  <si>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</si>
  <si>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</si>
  <si>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</si>
  <si>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</si>
  <si>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</si>
  <si>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</si>
  <si>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</si>
  <si>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</si>
  <si>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</si>
  <si>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</si>
  <si>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</si>
  <si>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</si>
  <si>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</si>
  <si>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</si>
  <si>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</si>
  <si>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</si>
  <si>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</si>
  <si>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</si>
  <si>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</si>
  <si>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</si>
  <si>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</si>
  <si>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</si>
  <si>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</si>
  <si>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</si>
  <si>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</si>
  <si>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</si>
  <si>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</si>
  <si>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</si>
  <si>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</si>
  <si>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</si>
  <si>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</si>
  <si>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</si>
  <si>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</si>
  <si>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</si>
  <si>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</si>
  <si>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</si>
  <si>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</si>
  <si>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</si>
  <si>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</si>
  <si>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</si>
  <si>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</si>
  <si>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</si>
  <si>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</si>
  <si>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</si>
  <si>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</si>
  <si>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</si>
  <si>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</si>
  <si>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</si>
  <si>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</si>
  <si>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</si>
  <si>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</si>
  <si>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</si>
  <si>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</si>
  <si>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</si>
  <si>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</si>
  <si>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</si>
  <si>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</si>
  <si>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</si>
  <si>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</si>
  <si>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</si>
  <si>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</si>
  <si>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</si>
  <si>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</si>
  <si>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</si>
  <si>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</si>
  <si>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</si>
  <si>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</si>
  <si>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</si>
  <si>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</si>
  <si>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</si>
  <si>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</si>
  <si>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</si>
  <si>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</si>
  <si>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</si>
  <si>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</si>
  <si>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</si>
  <si>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</si>
  <si>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</si>
  <si>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</si>
  <si>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</si>
  <si>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</si>
  <si>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</si>
  <si>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</si>
  <si>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</si>
  <si>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</si>
  <si>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</si>
  <si>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</si>
  <si>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</si>
  <si>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</si>
  <si>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</si>
  <si>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</si>
  <si>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</si>
  <si>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</si>
  <si>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</si>
  <si>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</si>
  <si>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</si>
  <si>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</si>
  <si>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</si>
  <si>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</si>
  <si>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</si>
  <si>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</si>
  <si>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</si>
  <si>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</si>
  <si>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</si>
  <si>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</si>
  <si>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</si>
  <si>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</si>
  <si>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</si>
  <si>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</si>
  <si>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</si>
  <si>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</si>
  <si>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</si>
  <si>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</si>
  <si>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</si>
  <si>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</si>
  <si>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</si>
  <si>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</si>
  <si>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</si>
  <si>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</si>
  <si>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</si>
  <si>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</si>
  <si>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</si>
  <si>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</si>
  <si>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</si>
  <si>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</si>
  <si>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</si>
  <si>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</si>
  <si>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</si>
  <si>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</si>
  <si>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</si>
  <si>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</si>
  <si>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</si>
  <si>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</si>
  <si>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</si>
  <si>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</si>
  <si>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</si>
  <si>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</si>
  <si>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</si>
  <si>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</si>
  <si>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</si>
  <si>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</si>
  <si>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</si>
  <si>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</si>
  <si>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</si>
  <si>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</si>
  <si>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</si>
  <si>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</si>
  <si>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</si>
  <si>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</si>
  <si>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</si>
  <si>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</si>
  <si>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</si>
  <si>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</si>
  <si>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</si>
  <si>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</si>
  <si>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</si>
  <si>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</si>
  <si>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</si>
  <si>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</si>
  <si>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</si>
  <si>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</si>
  <si>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</si>
  <si>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</si>
  <si>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</si>
  <si>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</si>
  <si>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</si>
  <si>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</si>
  <si>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</si>
  <si>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</si>
  <si>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</si>
  <si>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</si>
  <si>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</si>
  <si>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</si>
  <si>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</si>
  <si>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</si>
  <si>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</si>
  <si>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</si>
  <si>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</si>
  <si>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</si>
  <si>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</si>
  <si>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</si>
  <si>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</si>
  <si>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</si>
  <si>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</si>
  <si>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</si>
  <si>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</si>
  <si>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</si>
  <si>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</si>
  <si>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</si>
  <si>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</si>
  <si>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</si>
  <si>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</si>
  <si>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</si>
  <si>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</si>
  <si>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</si>
  <si>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</si>
  <si>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</si>
  <si>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</si>
  <si>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</si>
  <si>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</si>
  <si>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</si>
  <si>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</si>
  <si>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</si>
  <si>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</si>
  <si>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</si>
  <si>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</si>
  <si>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</si>
  <si>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</si>
  <si>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</si>
  <si>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</si>
  <si>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</si>
  <si>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</si>
  <si>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</si>
  <si>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</si>
  <si>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</si>
  <si>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</si>
  <si>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</si>
  <si>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</si>
  <si>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</si>
  <si>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</si>
  <si>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</si>
  <si>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</si>
  <si>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</si>
  <si>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</si>
  <si>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</si>
  <si>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</si>
  <si>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</si>
  <si>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</si>
  <si>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</si>
  <si>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</si>
  <si>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</si>
  <si>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</si>
  <si>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</si>
  <si>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</si>
  <si>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</si>
  <si>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</si>
  <si>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</si>
  <si>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</si>
  <si>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</si>
  <si>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</si>
  <si>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</si>
  <si>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</si>
  <si>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</si>
  <si>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</si>
  <si>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</si>
  <si>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</si>
  <si>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</si>
  <si>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</si>
  <si>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</si>
  <si>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</si>
  <si>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</si>
  <si>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</si>
  <si>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</si>
  <si>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</si>
  <si>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</si>
  <si>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</si>
  <si>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</si>
  <si>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</si>
  <si>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</si>
  <si>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</si>
  <si>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</si>
  <si>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</si>
  <si>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</si>
  <si>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</si>
  <si>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</si>
  <si>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</si>
  <si>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</si>
  <si>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</si>
  <si>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</si>
  <si>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</si>
  <si>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</si>
  <si>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</si>
  <si>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</si>
  <si>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</si>
  <si>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</si>
  <si>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</si>
  <si>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</si>
  <si>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</si>
  <si>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</si>
  <si>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</si>
  <si>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</si>
  <si>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</si>
  <si>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</si>
  <si>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</si>
  <si>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</si>
  <si>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</si>
  <si>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</si>
  <si>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</si>
  <si>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</si>
  <si>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</si>
  <si>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</si>
  <si>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</si>
  <si>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</si>
  <si>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</si>
  <si>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</si>
  <si>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</si>
  <si>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</si>
  <si>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</si>
  <si>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</si>
  <si>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</si>
  <si>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</si>
  <si>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</si>
  <si>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</si>
  <si>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</si>
  <si>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</si>
  <si>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</si>
  <si>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</si>
  <si>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</si>
  <si>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</si>
  <si>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</si>
  <si>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</si>
  <si>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</si>
  <si>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</si>
  <si>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</si>
  <si>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</si>
  <si>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</si>
  <si>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</si>
  <si>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</si>
  <si>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</si>
  <si>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</si>
  <si>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</si>
  <si>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</si>
  <si>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</si>
  <si>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</si>
  <si>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</si>
  <si>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</si>
  <si>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</si>
  <si>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</si>
  <si>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</si>
  <si>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</si>
  <si>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</si>
  <si>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</si>
  <si>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</si>
  <si>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</si>
  <si>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</si>
  <si>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</si>
  <si>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</si>
  <si>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</si>
  <si>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</si>
  <si>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</si>
  <si>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</si>
  <si>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</si>
  <si>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</si>
  <si>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</si>
  <si>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</si>
  <si>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</si>
  <si>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</si>
  <si>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</si>
  <si>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</si>
  <si>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</si>
  <si>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</si>
  <si>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</si>
  <si>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</si>
  <si>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</si>
  <si>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</si>
  <si>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</si>
  <si>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</si>
  <si>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</si>
  <si>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</si>
  <si>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</si>
  <si>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</si>
  <si>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</si>
  <si>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</si>
  <si>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</si>
  <si>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</si>
  <si>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</si>
  <si>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</si>
  <si>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</si>
  <si>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</si>
  <si>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</si>
  <si>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</si>
  <si>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</si>
  <si>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</si>
  <si>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</si>
  <si>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</si>
  <si>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</si>
  <si>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</si>
  <si>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</si>
  <si>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</si>
  <si>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</si>
  <si>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</si>
  <si>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</si>
  <si>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</si>
  <si>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</si>
  <si>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</si>
  <si>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</si>
  <si>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</si>
  <si>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</si>
  <si>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</si>
  <si>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</si>
  <si>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</si>
  <si>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</si>
  <si>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</si>
  <si>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</si>
  <si>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</si>
  <si>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</si>
  <si>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</si>
  <si>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</si>
  <si>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</si>
  <si>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</si>
  <si>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</si>
  <si>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</si>
  <si>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</si>
  <si>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</si>
  <si>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</si>
  <si>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</si>
  <si>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</si>
  <si>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</si>
  <si>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</si>
  <si>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</si>
  <si>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</si>
  <si>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</si>
  <si>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</si>
  <si>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</si>
  <si>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</si>
  <si>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</si>
  <si>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</si>
  <si>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</si>
  <si>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</si>
  <si>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</si>
  <si>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</si>
  <si>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</si>
  <si>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</si>
  <si>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</si>
  <si>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</si>
  <si>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</si>
  <si>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</si>
  <si>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</si>
  <si>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</si>
  <si>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</si>
  <si>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</si>
  <si>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</si>
  <si>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</si>
  <si>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</si>
  <si>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</si>
  <si>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</si>
  <si>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</si>
  <si>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</si>
  <si>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</si>
  <si>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</si>
  <si>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</si>
  <si>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</si>
  <si>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</si>
  <si>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</si>
  <si>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</si>
  <si>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</si>
  <si>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</si>
  <si>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</si>
  <si>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</si>
  <si>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</si>
  <si>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</si>
  <si>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</si>
  <si>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</si>
  <si>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</si>
  <si>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</si>
  <si>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</si>
  <si>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</si>
  <si>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</si>
  <si>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</si>
  <si>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</si>
  <si>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</si>
  <si>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</si>
  <si>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</si>
  <si>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</si>
  <si>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</si>
  <si>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</si>
  <si>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</si>
  <si>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</si>
  <si>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</si>
  <si>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</si>
  <si>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</si>
  <si>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</si>
  <si>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</si>
  <si>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</si>
  <si>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</si>
  <si>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</si>
  <si>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</si>
  <si>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</si>
  <si>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</si>
  <si>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</si>
  <si>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</si>
  <si>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</si>
  <si>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</si>
  <si>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</si>
  <si>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</si>
  <si>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</si>
  <si>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</si>
  <si>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</si>
  <si>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</si>
  <si>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</si>
  <si>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</si>
  <si>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</si>
  <si>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</si>
  <si>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</si>
  <si>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</si>
  <si>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</si>
  <si>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</si>
  <si>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</si>
  <si>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</si>
  <si>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</si>
  <si>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</si>
  <si>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</si>
  <si>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</si>
  <si>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</si>
  <si>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</si>
  <si>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</si>
  <si>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</si>
  <si>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</si>
  <si>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</si>
  <si>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</si>
  <si>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</si>
  <si>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</si>
  <si>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</si>
  <si>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</si>
  <si>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</si>
  <si>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</si>
  <si>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</si>
  <si>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</si>
  <si>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</si>
  <si>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</si>
  <si>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</si>
  <si>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</si>
  <si>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</si>
  <si>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</si>
  <si>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</si>
  <si>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</si>
  <si>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</si>
  <si>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</si>
  <si>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</si>
  <si>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</si>
  <si>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</si>
  <si>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</si>
  <si>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</si>
  <si>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</si>
  <si>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</si>
  <si>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</si>
  <si>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</si>
  <si>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</si>
  <si>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</si>
  <si>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</si>
  <si>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</si>
  <si>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</si>
  <si>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</si>
  <si>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</si>
  <si>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</si>
  <si>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</si>
  <si>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</si>
  <si>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</si>
  <si>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</si>
  <si>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</si>
  <si>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</si>
  <si>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</si>
  <si>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</si>
  <si>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</si>
  <si>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</si>
  <si>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</si>
  <si>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</si>
  <si>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</si>
  <si>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</si>
  <si>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</si>
  <si>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</si>
  <si>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</si>
  <si>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</si>
  <si>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</si>
  <si>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</si>
  <si>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</si>
  <si>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</si>
  <si>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</si>
  <si>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</si>
  <si>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</si>
  <si>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</si>
  <si>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</si>
  <si>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</si>
  <si>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</si>
  <si>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</si>
  <si>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</si>
  <si>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</si>
  <si>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</si>
  <si>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</si>
  <si>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</si>
  <si>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</si>
  <si>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</si>
  <si>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</si>
  <si>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</si>
  <si>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</si>
  <si>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</si>
  <si>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</si>
  <si>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</si>
  <si>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</si>
  <si>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</si>
  <si>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</si>
  <si>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</si>
  <si>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</si>
  <si>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</si>
  <si>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</si>
  <si>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</si>
  <si>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</si>
  <si>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</si>
  <si>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</si>
  <si>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</si>
  <si>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</si>
  <si>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</si>
  <si>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</si>
  <si>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</si>
  <si>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</si>
  <si>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</si>
  <si>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</si>
  <si>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</si>
  <si>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</si>
  <si>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</si>
  <si>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</si>
  <si>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</si>
  <si>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</si>
  <si>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</si>
  <si>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</si>
  <si>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</si>
  <si>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</si>
  <si>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</si>
  <si>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</si>
  <si>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</si>
  <si>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</si>
  <si>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</si>
  <si>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</si>
  <si>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</si>
  <si>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</si>
  <si>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</si>
  <si>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</si>
  <si>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</si>
  <si>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</si>
  <si>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</si>
  <si>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</si>
  <si>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</si>
  <si>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</si>
  <si>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</si>
  <si>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</si>
  <si>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</si>
  <si>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</si>
  <si>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</si>
  <si>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</si>
  <si>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</si>
  <si>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</si>
  <si>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</si>
  <si>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</si>
  <si>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</si>
  <si>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</si>
  <si>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</si>
  <si>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</si>
  <si>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</si>
  <si>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</si>
  <si>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</si>
  <si>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</si>
  <si>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</si>
  <si>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</si>
  <si>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</si>
  <si>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</si>
  <si>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</si>
  <si>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</si>
  <si>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</si>
  <si>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</si>
  <si>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</si>
  <si>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</si>
  <si>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</si>
  <si>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</si>
  <si>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</si>
  <si>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</si>
  <si>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</si>
  <si>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</si>
  <si>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</si>
  <si>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</si>
  <si>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</si>
  <si>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</si>
  <si>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</si>
  <si>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</si>
  <si>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</si>
  <si>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</si>
  <si>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</si>
  <si>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</si>
  <si>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</si>
  <si>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</si>
  <si>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</si>
  <si>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</si>
  <si>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</si>
  <si>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</si>
  <si>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</si>
  <si>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</si>
  <si>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</si>
  <si>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</si>
  <si>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</si>
  <si>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</si>
  <si>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</si>
  <si>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</si>
  <si>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</si>
  <si>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</si>
  <si>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</si>
  <si>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</si>
  <si>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</si>
  <si>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</si>
  <si>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</si>
  <si>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</si>
  <si>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</si>
  <si>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</si>
  <si>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</si>
  <si>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</si>
  <si>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</si>
  <si>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</si>
  <si>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</si>
  <si>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</si>
  <si>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</si>
  <si>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</si>
  <si>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</si>
  <si>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</si>
  <si>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</si>
  <si>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</si>
  <si>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</si>
  <si>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</si>
  <si>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</si>
  <si>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</si>
  <si>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</si>
  <si>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</si>
  <si>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</si>
  <si>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</si>
  <si>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</si>
  <si>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</si>
  <si>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</si>
  <si>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</si>
  <si>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</si>
  <si>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</si>
  <si>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</si>
  <si>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</si>
  <si>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</si>
  <si>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</si>
  <si>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</si>
  <si>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</si>
  <si>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</si>
  <si>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</si>
  <si>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</si>
  <si>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</si>
  <si>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</si>
  <si>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</si>
  <si>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</si>
  <si>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</si>
  <si>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</si>
  <si>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</si>
  <si>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</si>
  <si>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</si>
  <si>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</si>
  <si>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</si>
  <si>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</si>
  <si>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</si>
  <si>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</si>
  <si>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</si>
  <si>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</si>
  <si>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</si>
  <si>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</si>
  <si>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</si>
  <si>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</si>
  <si>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</si>
  <si>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</si>
  <si>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</si>
  <si>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</si>
  <si>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</si>
  <si>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</si>
  <si>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</si>
  <si>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</si>
  <si>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</si>
  <si>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</si>
  <si>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</si>
  <si>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</si>
  <si>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</si>
  <si>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</si>
  <si>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</si>
  <si>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</si>
  <si>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</si>
  <si>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</si>
  <si>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</si>
  <si>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</si>
  <si>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</si>
  <si>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</si>
  <si>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</si>
  <si>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</si>
  <si>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</si>
  <si>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</si>
  <si>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</si>
  <si>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</si>
  <si>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</si>
  <si>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</si>
  <si>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</si>
  <si>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</si>
  <si>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</si>
  <si>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</si>
  <si>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</si>
  <si>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</si>
  <si>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</si>
  <si>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</si>
  <si>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</si>
  <si>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</si>
  <si>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</si>
  <si>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</si>
  <si>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</si>
  <si>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</si>
  <si>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</si>
  <si>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</si>
  <si>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</si>
  <si>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</si>
  <si>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</si>
  <si>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</si>
  <si>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</si>
  <si>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</si>
  <si>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</si>
  <si>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</si>
  <si>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</si>
  <si>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</si>
  <si>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</si>
  <si>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</si>
  <si>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</si>
  <si>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</si>
  <si>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</si>
  <si>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</si>
  <si>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</si>
  <si>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</si>
  <si>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</si>
  <si>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</si>
  <si>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</si>
  <si>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</si>
  <si>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</si>
  <si>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</si>
  <si>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</si>
  <si>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</si>
  <si>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</si>
  <si>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</si>
  <si>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</si>
  <si>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</si>
  <si>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</si>
  <si>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</si>
  <si>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</si>
  <si>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</si>
  <si>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</si>
  <si>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</si>
  <si>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</si>
  <si>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</si>
  <si>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</si>
  <si>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</si>
  <si>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</si>
  <si>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</si>
  <si>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</si>
  <si>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</si>
  <si>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</si>
  <si>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</si>
  <si>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</si>
  <si>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</si>
  <si>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</si>
  <si>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</si>
  <si>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</si>
  <si>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</si>
  <si>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</si>
  <si>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</si>
  <si>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</si>
  <si>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</si>
  <si>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</si>
  <si>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</si>
  <si>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</si>
  <si>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</si>
  <si>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</si>
  <si>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</si>
  <si>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</si>
  <si>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</si>
  <si>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</si>
  <si>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</si>
  <si>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</si>
  <si>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</si>
  <si>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</si>
  <si>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</si>
  <si>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</si>
  <si>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</si>
  <si>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</si>
  <si>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</si>
  <si>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</si>
  <si>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</si>
  <si>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</si>
  <si>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</si>
  <si>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</si>
  <si>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</si>
  <si>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</si>
  <si>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</si>
  <si>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</si>
  <si>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</si>
  <si>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</si>
  <si>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</si>
  <si>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</si>
  <si>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</si>
  <si>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</si>
  <si>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</si>
  <si>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</si>
  <si>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</si>
  <si>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</si>
  <si>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</si>
  <si>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</si>
  <si>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</si>
  <si>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</si>
  <si>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</si>
  <si>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</si>
  <si>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</si>
  <si>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</si>
  <si>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</si>
  <si>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</si>
  <si>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</si>
  <si>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</si>
  <si>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</si>
  <si>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</si>
  <si>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</si>
  <si>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</si>
  <si>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</si>
  <si>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</si>
  <si>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</si>
  <si>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</si>
  <si>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</si>
  <si>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</si>
  <si>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</si>
  <si>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</si>
  <si>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</si>
  <si>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</si>
  <si>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</si>
  <si>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</si>
  <si>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</si>
  <si>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</si>
  <si>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</si>
  <si>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</si>
  <si>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</si>
  <si>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</si>
  <si>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</si>
  <si>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</si>
  <si>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</si>
  <si>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</si>
  <si>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</si>
  <si>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</si>
  <si>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</si>
  <si>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</si>
  <si>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</si>
  <si>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</si>
  <si>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</si>
  <si>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</si>
  <si>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</si>
  <si>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</si>
  <si>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</si>
  <si>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</si>
  <si>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</si>
  <si>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</si>
  <si>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</si>
  <si>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</si>
  <si>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</si>
  <si>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</si>
  <si>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</si>
  <si>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</si>
  <si>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</si>
  <si>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</si>
  <si>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</si>
  <si>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</si>
  <si>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</si>
  <si>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</si>
  <si>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</si>
  <si>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</si>
  <si>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</si>
  <si>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</si>
  <si>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</si>
  <si>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</si>
  <si>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</si>
  <si>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</si>
  <si>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</si>
  <si>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</si>
  <si>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</si>
  <si>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</si>
  <si>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</si>
  <si>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</si>
  <si>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</si>
  <si>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</si>
  <si>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</si>
  <si>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</si>
  <si>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</si>
  <si>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</si>
  <si>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</si>
  <si>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</si>
  <si>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</si>
  <si>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</si>
  <si>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</si>
  <si>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</si>
  <si>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</si>
  <si>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</si>
  <si>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</si>
  <si>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</si>
  <si>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</si>
  <si>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</si>
  <si>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</si>
  <si>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</si>
  <si>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</si>
  <si>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</si>
  <si>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</si>
  <si>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</si>
  <si>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</si>
  <si>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</si>
  <si>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</si>
  <si>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</si>
  <si>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</si>
  <si>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</si>
  <si>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</si>
  <si>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</si>
  <si>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</si>
  <si>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</si>
  <si>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</si>
  <si>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</si>
  <si>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</si>
  <si>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</si>
  <si>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</si>
  <si>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</si>
  <si>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</si>
  <si>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</si>
  <si>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</si>
  <si>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</si>
  <si>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</si>
  <si>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</si>
  <si>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</si>
  <si>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</si>
  <si>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</si>
  <si>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</si>
  <si>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</si>
  <si>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</si>
  <si>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</si>
  <si>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</si>
  <si>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</si>
  <si>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</si>
  <si>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</si>
  <si>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</si>
  <si>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</si>
  <si>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</si>
  <si>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</si>
  <si>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</si>
  <si>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</si>
  <si>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</si>
  <si>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</si>
  <si>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</si>
  <si>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</si>
  <si>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</si>
  <si>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</si>
  <si>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</si>
  <si>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</si>
  <si>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</si>
  <si>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</si>
  <si>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</si>
  <si>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</si>
  <si>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</si>
  <si>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</si>
  <si>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</si>
  <si>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</si>
  <si>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</si>
  <si>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</si>
  <si>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</si>
  <si>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</si>
  <si>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</si>
  <si>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</si>
  <si>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</si>
  <si>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</si>
  <si>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</si>
  <si>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</si>
  <si>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</si>
  <si>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</si>
  <si>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</si>
  <si>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</si>
  <si>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</si>
  <si>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</si>
  <si>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</si>
  <si>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</si>
  <si>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</si>
  <si>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</si>
  <si>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</si>
  <si>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</si>
  <si>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</si>
  <si>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</si>
  <si>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</si>
  <si>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</si>
  <si>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</si>
  <si>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</si>
  <si>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</si>
  <si>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</si>
  <si>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</si>
  <si>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</si>
  <si>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</si>
  <si>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</si>
  <si>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</si>
  <si>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</si>
  <si>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</si>
  <si>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</si>
  <si>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</si>
  <si>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</si>
  <si>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</si>
  <si>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</si>
  <si>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</si>
  <si>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</si>
  <si>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</si>
  <si>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</si>
  <si>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</si>
  <si>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</si>
  <si>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</si>
  <si>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</si>
  <si>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</si>
  <si>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</si>
  <si>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</si>
  <si>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</si>
  <si>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</si>
  <si>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</si>
  <si>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</si>
  <si>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</si>
  <si>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</si>
  <si>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</si>
  <si>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</si>
  <si>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</si>
  <si>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</si>
  <si>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</si>
  <si>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</si>
  <si>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</si>
  <si>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</si>
  <si>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</si>
  <si>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</si>
  <si>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</si>
  <si>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</si>
  <si>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</si>
  <si>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</si>
  <si>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</si>
  <si>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</si>
  <si>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</si>
  <si>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</si>
  <si>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</si>
  <si>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</si>
  <si>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</si>
  <si>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</si>
  <si>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</si>
  <si>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</si>
  <si>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</si>
  <si>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</si>
  <si>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</si>
  <si>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</si>
  <si>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</si>
  <si>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</si>
  <si>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</si>
  <si>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</si>
  <si>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</si>
  <si>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</si>
  <si>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</si>
  <si>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</si>
  <si>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</si>
  <si>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</si>
  <si>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</si>
  <si>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</si>
  <si>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</si>
  <si>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</si>
  <si>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</si>
  <si>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</si>
  <si>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</si>
  <si>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</si>
  <si>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</si>
  <si>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</si>
  <si>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</si>
  <si>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</si>
  <si>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</si>
  <si>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</si>
  <si>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</si>
  <si>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</si>
  <si>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</si>
  <si>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</si>
  <si>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</si>
  <si>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</si>
  <si>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</si>
  <si>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</si>
  <si>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</si>
  <si>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</si>
  <si>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</si>
  <si>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</si>
  <si>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</si>
  <si>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</si>
  <si>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</si>
  <si>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</si>
  <si>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</si>
  <si>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</si>
  <si>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</si>
  <si>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</si>
  <si>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</si>
  <si>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</si>
  <si>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</si>
  <si>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</si>
  <si>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</si>
  <si>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</si>
  <si>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</si>
  <si>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</si>
  <si>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</si>
  <si>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</si>
  <si>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</si>
  <si>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</si>
  <si>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</si>
  <si>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</si>
  <si>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</si>
  <si>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</si>
  <si>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</si>
  <si>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</si>
  <si>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</si>
  <si>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</si>
  <si>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</si>
  <si>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</si>
  <si>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</si>
  <si>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</si>
  <si>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</si>
  <si>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</si>
  <si>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</si>
  <si>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</si>
  <si>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</si>
  <si>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</si>
  <si>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</si>
  <si>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</si>
  <si>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</si>
  <si>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</si>
  <si>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</si>
  <si>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</si>
  <si>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</si>
  <si>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</si>
  <si>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</si>
  <si>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</si>
  <si>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</si>
  <si>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</si>
  <si>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</si>
  <si>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</si>
  <si>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</si>
  <si>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</si>
  <si>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</si>
  <si>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</si>
  <si>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</si>
  <si>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</si>
  <si>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</si>
  <si>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</si>
  <si>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</si>
  <si>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</si>
  <si>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</si>
  <si>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</si>
  <si>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</si>
  <si>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</si>
  <si>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</si>
  <si>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</si>
  <si>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</si>
  <si>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</si>
  <si>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</si>
  <si>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</si>
  <si>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</si>
  <si>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</si>
  <si>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</si>
  <si>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</si>
  <si>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</si>
  <si>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</si>
  <si>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</si>
  <si>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</si>
  <si>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</si>
  <si>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</si>
  <si>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</si>
  <si>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</si>
  <si>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</si>
  <si>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</si>
  <si>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</si>
  <si>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</si>
  <si>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</si>
  <si>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</si>
  <si>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</si>
  <si>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</si>
  <si>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</si>
  <si>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</si>
  <si>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</si>
  <si>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</si>
  <si>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</si>
  <si>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</si>
  <si>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</si>
  <si>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</si>
  <si>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</si>
  <si>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</si>
  <si>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</si>
  <si>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</si>
  <si>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</si>
  <si>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</si>
  <si>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</si>
  <si>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</si>
  <si>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</si>
  <si>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</si>
  <si>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</si>
  <si>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</si>
  <si>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</si>
  <si>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</si>
  <si>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</si>
  <si>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</si>
  <si>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</si>
  <si>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</si>
  <si>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</si>
  <si>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</si>
  <si>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</si>
  <si>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</si>
  <si>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</si>
  <si>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</si>
  <si>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</si>
  <si>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</si>
  <si>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</si>
  <si>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</si>
  <si>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</si>
  <si>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</si>
  <si>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</si>
  <si>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</si>
  <si>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</si>
  <si>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</si>
  <si>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</si>
  <si>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</si>
  <si>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</si>
  <si>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</si>
  <si>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</si>
  <si>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</si>
  <si>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</si>
  <si>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</si>
  <si>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</si>
  <si>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</si>
  <si>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</si>
  <si>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</si>
  <si>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</si>
  <si>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</si>
  <si>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</si>
  <si>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</si>
  <si>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</si>
  <si>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</si>
  <si>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</si>
  <si>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</si>
  <si>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</si>
  <si>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</si>
  <si>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</si>
  <si>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</si>
  <si>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</si>
  <si>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</si>
  <si>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</si>
  <si>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</si>
  <si>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</si>
  <si>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</si>
  <si>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</si>
  <si>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</si>
  <si>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</si>
  <si>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</si>
  <si>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</si>
  <si>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</si>
  <si>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</si>
  <si>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</si>
  <si>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</si>
  <si>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</si>
  <si>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</si>
  <si>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</si>
  <si>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</si>
  <si>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</si>
  <si>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</si>
  <si>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</si>
  <si>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</si>
  <si>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</si>
  <si>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</si>
  <si>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</si>
  <si>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</si>
  <si>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</si>
  <si>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</si>
  <si>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</si>
  <si>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</si>
  <si>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</si>
  <si>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</si>
  <si>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</si>
  <si>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</si>
  <si>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</si>
  <si>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</si>
  <si>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</si>
  <si>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</si>
  <si>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</si>
  <si>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</si>
  <si>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</si>
  <si>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</si>
  <si>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</si>
  <si>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</si>
  <si>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</si>
  <si>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</si>
  <si>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</si>
  <si>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</si>
  <si>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</si>
  <si>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</si>
  <si>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</si>
  <si>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</si>
  <si>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</si>
  <si>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</si>
  <si>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</si>
  <si>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</si>
  <si>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</si>
  <si>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</si>
  <si>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</si>
  <si>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</si>
  <si>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</si>
  <si>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</si>
  <si>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</si>
  <si>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</si>
  <si>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</si>
  <si>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</si>
  <si>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</si>
  <si>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</si>
  <si>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</si>
  <si>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</si>
  <si>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</si>
  <si>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</si>
  <si>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</si>
  <si>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</si>
  <si>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</si>
  <si>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</si>
  <si>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</si>
  <si>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</si>
  <si>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</si>
  <si>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</si>
  <si>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</si>
  <si>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</si>
  <si>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</si>
  <si>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</si>
  <si>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</si>
  <si>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</si>
  <si>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</si>
  <si>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</si>
  <si>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</si>
  <si>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</si>
  <si>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</si>
  <si>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</si>
  <si>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</si>
  <si>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</si>
  <si>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</si>
  <si>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</si>
  <si>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</si>
  <si>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</si>
  <si>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</si>
  <si>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</si>
  <si>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</si>
  <si>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</si>
  <si>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</si>
  <si>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</si>
  <si>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</si>
  <si>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</si>
  <si>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</si>
  <si>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</si>
  <si>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</si>
  <si>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</si>
  <si>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</si>
  <si>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</si>
  <si>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</si>
  <si>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</si>
  <si>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</si>
  <si>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</si>
  <si>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</si>
  <si>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</si>
  <si>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</si>
  <si>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</si>
  <si>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</si>
  <si>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</si>
  <si>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</si>
  <si>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</si>
  <si>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</si>
  <si>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</si>
  <si>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</si>
  <si>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</si>
  <si>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</si>
  <si>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</si>
  <si>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</si>
  <si>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</si>
  <si>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</si>
  <si>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</si>
  <si>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</si>
  <si>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</si>
  <si>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</si>
  <si>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</si>
  <si>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</si>
  <si>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</si>
  <si>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</si>
  <si>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</si>
  <si>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</si>
  <si>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</si>
  <si>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</si>
  <si>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</si>
  <si>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</si>
  <si>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</si>
  <si>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</si>
  <si>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</si>
  <si>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</si>
  <si>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</si>
  <si>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</si>
  <si>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</si>
  <si>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</si>
  <si>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</si>
  <si>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</si>
  <si>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</si>
  <si>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</si>
  <si>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</si>
  <si>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</si>
  <si>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</si>
  <si>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</si>
  <si>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</si>
  <si>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</si>
  <si>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</si>
  <si>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</si>
  <si>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</si>
  <si>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</si>
  <si>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</si>
  <si>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</si>
  <si>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</si>
  <si>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</si>
  <si>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</si>
  <si>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</si>
  <si>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</si>
  <si>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</si>
  <si>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</si>
  <si>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</si>
  <si>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</si>
  <si>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</si>
  <si>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</si>
  <si>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</si>
  <si>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</si>
  <si>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</si>
  <si>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</si>
  <si>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</si>
  <si>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</si>
  <si>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</si>
  <si>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</si>
  <si>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</si>
  <si>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</si>
  <si>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</si>
  <si>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</si>
  <si>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</si>
  <si>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</si>
  <si>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</si>
  <si>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</si>
  <si>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</si>
  <si>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</si>
  <si>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</si>
  <si>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</si>
  <si>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</si>
  <si>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</si>
  <si>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</si>
  <si>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</si>
  <si>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</si>
  <si>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</si>
  <si>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</si>
  <si>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</si>
  <si>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</si>
  <si>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</si>
  <si>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</si>
  <si>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</si>
  <si>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</si>
  <si>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</si>
  <si>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</si>
  <si>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</si>
  <si>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</si>
  <si>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</si>
  <si>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</si>
  <si>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</si>
  <si>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</si>
  <si>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</si>
  <si>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</si>
  <si>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</si>
  <si>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</si>
  <si>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</si>
  <si>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</si>
  <si>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</si>
  <si>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</si>
  <si>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</si>
  <si>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</si>
  <si>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</si>
  <si>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</si>
  <si>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</si>
  <si>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</si>
  <si>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</si>
  <si>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</si>
  <si>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</si>
  <si>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</si>
  <si>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</si>
  <si>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</si>
  <si>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</si>
  <si>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</si>
  <si>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</si>
  <si>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</si>
  <si>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</si>
  <si>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</si>
  <si>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</si>
  <si>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</si>
  <si>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</si>
  <si>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</si>
  <si>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</si>
  <si>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</si>
  <si>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</si>
  <si>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</si>
  <si>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</si>
  <si>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</si>
  <si>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</si>
  <si>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</si>
  <si>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</si>
  <si>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</si>
  <si>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</si>
  <si>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</si>
  <si>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</si>
  <si>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</si>
  <si>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</si>
  <si>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</si>
  <si>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</si>
  <si>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</si>
  <si>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</si>
  <si>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</si>
  <si>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</si>
  <si>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</si>
  <si>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</si>
  <si>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</si>
  <si>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</si>
  <si>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</si>
  <si>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</si>
  <si>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</si>
  <si>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</si>
  <si>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</si>
  <si>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</si>
  <si>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</si>
  <si>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</si>
  <si>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</si>
  <si>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</si>
  <si>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</si>
  <si>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</si>
  <si>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</si>
  <si>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</si>
  <si>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</si>
  <si>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</si>
  <si>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</si>
  <si>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</si>
  <si>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</si>
  <si>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</si>
  <si>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</si>
  <si>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</si>
  <si>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</si>
  <si>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</si>
  <si>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</si>
  <si>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</si>
  <si>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</si>
  <si>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</si>
  <si>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</si>
  <si>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</si>
  <si>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</si>
  <si>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</si>
  <si>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</si>
  <si>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</si>
  <si>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</si>
  <si>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</si>
  <si>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</si>
  <si>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</si>
  <si>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</si>
  <si>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</si>
  <si>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</si>
  <si>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</si>
  <si>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</si>
  <si>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</si>
  <si>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</si>
  <si>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</si>
  <si>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</si>
  <si>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</si>
  <si>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</si>
  <si>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</si>
  <si>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</si>
  <si>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</si>
  <si>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</si>
  <si>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</si>
  <si>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</si>
  <si>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</si>
  <si>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</si>
  <si>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</si>
  <si>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</si>
  <si>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</si>
  <si>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</si>
  <si>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</si>
  <si>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</si>
  <si>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</si>
  <si>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</si>
  <si>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</si>
  <si>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</si>
  <si>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</si>
  <si>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</si>
  <si>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</si>
  <si>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</si>
  <si>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</si>
  <si>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</si>
  <si>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</si>
  <si>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</si>
  <si>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</si>
  <si>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</si>
  <si>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</si>
  <si>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</si>
  <si>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</si>
  <si>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</si>
  <si>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</si>
  <si>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</si>
  <si>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</si>
  <si>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</si>
  <si>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</si>
  <si>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</si>
  <si>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</si>
  <si>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</si>
  <si>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</si>
  <si>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</si>
  <si>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</si>
  <si>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</si>
  <si>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</si>
  <si>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</si>
  <si>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</si>
  <si>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</si>
  <si>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</si>
  <si>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</si>
  <si>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</si>
  <si>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</si>
  <si>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</si>
  <si>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</si>
  <si>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</si>
  <si>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</si>
  <si>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</si>
  <si>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</si>
  <si>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</si>
  <si>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</si>
  <si>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</si>
  <si>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</si>
  <si>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</si>
  <si>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</si>
  <si>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</si>
  <si>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</si>
  <si>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</si>
  <si>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</si>
  <si>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</si>
  <si>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</si>
  <si>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</si>
  <si>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</si>
  <si>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</si>
  <si>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</si>
  <si>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</si>
  <si>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</si>
  <si>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</si>
  <si>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</si>
  <si>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</si>
  <si>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</si>
  <si>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</si>
  <si>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</si>
  <si>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</si>
  <si>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</si>
  <si>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</si>
  <si>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</si>
  <si>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</si>
  <si>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</si>
  <si>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</si>
  <si>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</si>
  <si>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</si>
  <si>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</si>
  <si>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</si>
  <si>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</si>
  <si>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</si>
  <si>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</si>
  <si>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</si>
  <si>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</si>
  <si>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</si>
  <si>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</si>
  <si>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</si>
  <si>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</si>
  <si>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</si>
  <si>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</si>
  <si>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</si>
  <si>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</si>
  <si>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</si>
  <si>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</si>
  <si>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</si>
  <si>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</si>
  <si>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</si>
  <si>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</si>
  <si>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</si>
  <si>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</si>
  <si>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</si>
  <si>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</si>
  <si>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</si>
  <si>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</si>
  <si>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</si>
  <si>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</si>
  <si>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</si>
  <si>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</si>
  <si>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</si>
  <si>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</si>
  <si>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</si>
  <si>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</si>
  <si>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</si>
  <si>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</si>
  <si>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</si>
  <si>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</si>
  <si>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</si>
  <si>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</si>
  <si>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</si>
  <si>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</si>
  <si>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</si>
  <si>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</si>
  <si>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</si>
  <si>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</si>
  <si>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</si>
  <si>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</si>
  <si>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</si>
  <si>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</si>
  <si>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</si>
  <si>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</si>
  <si>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</si>
  <si>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</si>
  <si>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</si>
  <si>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</si>
  <si>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</si>
  <si>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</si>
  <si>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</si>
  <si>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</si>
  <si>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</si>
  <si>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</si>
  <si>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</si>
  <si>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</si>
  <si>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</si>
  <si>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</si>
  <si>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</si>
  <si>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</si>
  <si>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</si>
  <si>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</si>
  <si>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</si>
  <si>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</si>
  <si>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</si>
  <si>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</si>
  <si>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</si>
  <si>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</si>
  <si>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</si>
  <si>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</si>
  <si>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</si>
  <si>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</si>
  <si>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</si>
  <si>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</si>
  <si>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</si>
  <si>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</si>
  <si>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</si>
  <si>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</si>
  <si>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</si>
  <si>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</si>
  <si>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</si>
  <si>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</si>
  <si>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</si>
  <si>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</si>
  <si>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</si>
  <si>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</si>
  <si>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</si>
  <si>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</si>
  <si>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</si>
  <si>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</si>
  <si>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</si>
  <si>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</si>
  <si>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</si>
  <si>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</si>
  <si>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</si>
  <si>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</si>
  <si>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</si>
  <si>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</si>
  <si>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</si>
  <si>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</si>
  <si>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</si>
  <si>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</si>
  <si>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</si>
  <si>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</si>
  <si>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</si>
  <si>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</si>
  <si>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</si>
  <si>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</si>
  <si>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</si>
  <si>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</si>
  <si>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</si>
  <si>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</si>
  <si>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</si>
  <si>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</si>
  <si>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</si>
  <si>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</si>
  <si>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</si>
  <si>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</si>
  <si>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</si>
  <si>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</si>
  <si>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</si>
  <si>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</si>
  <si>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</si>
  <si>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</si>
  <si>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</si>
  <si>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</si>
  <si>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</si>
  <si>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</si>
  <si>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</si>
  <si>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</si>
  <si>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</si>
  <si>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</si>
  <si>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</si>
  <si>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</si>
  <si>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</si>
  <si>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</si>
  <si>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</si>
  <si>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</si>
  <si>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</si>
  <si>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</si>
  <si>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</si>
  <si>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</si>
  <si>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</si>
  <si>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</si>
  <si>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</si>
  <si>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</si>
  <si>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</si>
  <si>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</si>
  <si>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</si>
  <si>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</si>
  <si>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</si>
  <si>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</si>
  <si>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</si>
  <si>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</si>
  <si>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</si>
  <si>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</si>
  <si>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</si>
  <si>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</si>
  <si>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</si>
  <si>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</si>
  <si>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</si>
  <si>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</si>
  <si>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</si>
  <si>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</si>
  <si>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</si>
  <si>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</si>
  <si>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</si>
  <si>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</si>
  <si>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</si>
  <si>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</si>
  <si>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</si>
  <si>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</si>
  <si>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</si>
  <si>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</si>
  <si>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</si>
  <si>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</si>
  <si>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</si>
  <si>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</si>
  <si>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</si>
  <si>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</si>
  <si>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</si>
  <si>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</si>
  <si>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</si>
  <si>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</si>
  <si>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</si>
  <si>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</si>
  <si>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</si>
  <si>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</si>
  <si>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</si>
  <si>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</si>
  <si>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</si>
  <si>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</si>
  <si>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</si>
  <si>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</si>
  <si>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</si>
  <si>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</si>
  <si>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</si>
  <si>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</si>
  <si>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</si>
  <si>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</si>
  <si>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</si>
  <si>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</si>
  <si>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</si>
  <si>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</si>
  <si>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</si>
  <si>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</si>
  <si>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</si>
  <si>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</si>
  <si>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</si>
  <si>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</si>
  <si>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</si>
  <si>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</si>
  <si>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</si>
  <si>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</si>
  <si>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</si>
  <si>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</si>
  <si>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</si>
  <si>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</si>
  <si>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</si>
  <si>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</si>
  <si>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</si>
  <si>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</si>
  <si>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</si>
  <si>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</si>
  <si>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</si>
  <si>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</si>
  <si>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</si>
  <si>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</si>
  <si>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</si>
  <si>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</si>
  <si>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</si>
  <si>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</si>
  <si>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</si>
  <si>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</si>
  <si>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</si>
  <si>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</si>
  <si>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</si>
  <si>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</si>
  <si>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</si>
  <si>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</si>
  <si>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</si>
  <si>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</si>
  <si>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</si>
  <si>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</si>
  <si>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</si>
  <si>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</si>
  <si>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</si>
  <si>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</si>
  <si>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</si>
  <si>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</si>
  <si>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</si>
  <si>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</si>
  <si>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</si>
  <si>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</si>
  <si>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</si>
  <si>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</si>
  <si>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</si>
  <si>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</si>
  <si>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</si>
  <si>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</si>
  <si>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</si>
  <si>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</si>
  <si>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</si>
  <si>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</si>
  <si>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</si>
  <si>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</si>
  <si>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</si>
  <si>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</si>
  <si>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</si>
  <si>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</si>
  <si>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</si>
  <si>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</si>
  <si>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</si>
  <si>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</si>
  <si>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</si>
  <si>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</si>
  <si>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</si>
  <si>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</si>
  <si>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</si>
  <si>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</si>
  <si>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</si>
  <si>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</si>
  <si>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</si>
  <si>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</si>
  <si>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</si>
  <si>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</si>
  <si>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</si>
  <si>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</si>
  <si>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</si>
  <si>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</si>
  <si>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</si>
  <si>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</si>
  <si>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</si>
  <si>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</si>
  <si>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</si>
  <si>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</si>
  <si>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</si>
  <si>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</si>
  <si>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</si>
  <si>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</si>
  <si>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</si>
  <si>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</si>
  <si>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</si>
  <si>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</si>
  <si>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</si>
  <si>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</si>
  <si>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</si>
  <si>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</si>
  <si>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</si>
  <si>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</si>
  <si>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</si>
  <si>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</si>
  <si>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</si>
  <si>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</si>
  <si>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</si>
  <si>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</si>
  <si>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</si>
  <si>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</si>
  <si>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</si>
  <si>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</si>
  <si>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</si>
  <si>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</si>
  <si>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</si>
  <si>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</si>
  <si>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</si>
  <si>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</si>
  <si>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</si>
  <si>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</si>
  <si>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</si>
  <si>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</si>
  <si>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</si>
  <si>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</si>
  <si>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</si>
  <si>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</si>
  <si>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</si>
  <si>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</si>
  <si>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</si>
  <si>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</si>
  <si>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</si>
  <si>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</si>
  <si>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</si>
  <si>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</si>
  <si>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</si>
  <si>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</si>
  <si>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</si>
  <si>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</si>
  <si>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</si>
  <si>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</si>
  <si>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</si>
  <si>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</si>
  <si>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</si>
  <si>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</si>
  <si>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</si>
  <si>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</si>
  <si>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</si>
  <si>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</si>
  <si>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</si>
  <si>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</si>
  <si>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</si>
  <si>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</si>
  <si>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</si>
  <si>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</si>
  <si>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</si>
  <si>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</si>
  <si>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</si>
  <si>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</si>
  <si>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</si>
  <si>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</si>
  <si>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</si>
  <si>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</si>
  <si>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</si>
  <si>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</si>
  <si>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</si>
  <si>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</si>
  <si>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</si>
  <si>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</si>
  <si>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</si>
  <si>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</si>
  <si>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</si>
  <si>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</si>
  <si>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</si>
  <si>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</si>
  <si>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</si>
  <si>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</si>
  <si>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</si>
  <si>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</si>
  <si>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</si>
  <si>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</si>
  <si>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</si>
  <si>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</si>
  <si>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</si>
  <si>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</si>
  <si>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</si>
  <si>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</si>
  <si>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</si>
  <si>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</si>
  <si>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</si>
  <si>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</si>
  <si>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</si>
  <si>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</si>
  <si>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</si>
  <si>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</si>
  <si>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</si>
  <si>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</si>
  <si>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</si>
  <si>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</si>
  <si>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</si>
  <si>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</si>
  <si>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</si>
  <si>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</si>
  <si>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</si>
  <si>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</si>
  <si>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</si>
  <si>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</si>
  <si>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</si>
  <si>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</si>
  <si>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</si>
  <si>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</si>
  <si>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</si>
  <si>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</si>
  <si>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</si>
  <si>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</si>
  <si>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</si>
  <si>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</si>
  <si>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</si>
  <si>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</si>
  <si>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</si>
  <si>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</si>
  <si>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</si>
  <si>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</si>
  <si>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</si>
  <si>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</si>
  <si>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</si>
  <si>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</si>
  <si>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</si>
  <si>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</si>
  <si>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</si>
  <si>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</si>
  <si>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</si>
  <si>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</si>
  <si>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</si>
  <si>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</si>
  <si>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</si>
  <si>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</si>
  <si>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</si>
  <si>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</si>
  <si>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</si>
  <si>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</si>
  <si>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</si>
  <si>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</si>
  <si>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</si>
  <si>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</si>
  <si>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</si>
  <si>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</si>
  <si>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</si>
  <si>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</si>
  <si>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</si>
  <si>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</si>
  <si>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</si>
  <si>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</si>
  <si>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</si>
  <si>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</si>
  <si>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</si>
  <si>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</si>
  <si>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</si>
  <si>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</si>
  <si>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</si>
  <si>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</si>
  <si>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</si>
  <si>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</si>
  <si>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</si>
  <si>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</si>
  <si>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</si>
  <si>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</si>
  <si>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</si>
  <si>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</si>
  <si>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</si>
  <si>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</si>
  <si>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</si>
  <si>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</si>
  <si>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</si>
  <si>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</si>
  <si>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</si>
  <si>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</si>
  <si>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</si>
  <si>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</si>
  <si>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</si>
  <si>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</si>
  <si>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</si>
  <si>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</si>
  <si>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</si>
  <si>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</si>
  <si>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</si>
  <si>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</si>
  <si>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</si>
  <si>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</si>
  <si>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</si>
  <si>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</si>
  <si>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</si>
  <si>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</si>
  <si>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</si>
  <si>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</si>
  <si>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</si>
  <si>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</si>
  <si>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</si>
  <si>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</si>
  <si>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</si>
  <si>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</si>
  <si>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</si>
  <si>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</si>
  <si>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</si>
  <si>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</si>
  <si>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</si>
  <si>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</si>
  <si>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</si>
  <si>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</si>
  <si>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</si>
  <si>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</si>
  <si>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</si>
  <si>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</si>
  <si>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</si>
  <si>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</si>
  <si>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</si>
  <si>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</si>
  <si>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</si>
  <si>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</si>
  <si>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</si>
  <si>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</si>
  <si>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</si>
  <si>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</si>
  <si>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</si>
  <si>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</si>
  <si>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</si>
  <si>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</si>
  <si>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</si>
  <si>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</si>
  <si>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</si>
  <si>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</si>
  <si>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</si>
  <si>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</si>
  <si>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</si>
  <si>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</si>
  <si>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</si>
  <si>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</si>
  <si>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</si>
  <si>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</si>
  <si>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</si>
  <si>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</si>
  <si>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</si>
  <si>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</si>
  <si>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</si>
  <si>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</si>
  <si>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</si>
  <si>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</si>
  <si>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</si>
  <si>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</si>
  <si>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</si>
  <si>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</si>
  <si>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</si>
  <si>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</si>
  <si>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</si>
  <si>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</si>
  <si>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</si>
  <si>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</si>
  <si>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</si>
  <si>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</si>
  <si>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</si>
  <si>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</si>
  <si>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</si>
  <si>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</si>
  <si>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</si>
  <si>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</si>
  <si>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</si>
  <si>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</si>
  <si>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</si>
  <si>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</si>
  <si>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</si>
  <si>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</si>
  <si>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</si>
  <si>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</si>
  <si>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</si>
  <si>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</si>
  <si>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</si>
  <si>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</si>
  <si>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</si>
  <si>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</si>
  <si>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</si>
  <si>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</si>
  <si>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</si>
  <si>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</si>
  <si>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</si>
  <si>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</si>
  <si>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</si>
  <si>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</si>
  <si>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</si>
  <si>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</si>
  <si>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</si>
  <si>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</si>
  <si>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</si>
  <si>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</si>
  <si>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</si>
  <si>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</si>
  <si>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</si>
  <si>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</si>
  <si>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</si>
  <si>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</si>
  <si>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</si>
  <si>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</si>
  <si>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</si>
  <si>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</si>
  <si>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</si>
  <si>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</si>
  <si>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</si>
  <si>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</si>
  <si>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</si>
  <si>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</si>
  <si>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</si>
  <si>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</si>
  <si>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</si>
  <si>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</si>
  <si>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</si>
  <si>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</si>
  <si>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</si>
  <si>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</si>
  <si>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</si>
  <si>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</si>
  <si>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</si>
  <si>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</si>
  <si>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</si>
  <si>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</si>
  <si>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</si>
  <si>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</si>
  <si>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</si>
  <si>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</si>
  <si>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</si>
  <si>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</si>
  <si>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</si>
  <si>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</si>
  <si>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</si>
  <si>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</si>
  <si>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</si>
  <si>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</si>
  <si>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</si>
  <si>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</si>
  <si>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</si>
  <si>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</si>
  <si>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</si>
  <si>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</si>
  <si>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</si>
  <si>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</si>
  <si>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</si>
  <si>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</si>
  <si>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</si>
  <si>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</si>
  <si>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</si>
  <si>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</si>
  <si>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</si>
  <si>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</si>
  <si>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</si>
  <si>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</si>
  <si>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</si>
  <si>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</si>
  <si>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</si>
  <si>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</si>
  <si>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</si>
  <si>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</si>
  <si>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</si>
  <si>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</si>
  <si>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</si>
  <si>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</si>
  <si>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</si>
  <si>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</si>
  <si>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</si>
  <si>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</si>
  <si>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</si>
  <si>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</si>
  <si>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</si>
  <si>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</si>
  <si>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</si>
  <si>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</si>
  <si>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</si>
  <si>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</si>
  <si>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</si>
  <si>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</si>
  <si>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</si>
  <si>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</si>
  <si>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</si>
  <si>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</si>
  <si>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</si>
  <si>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</si>
  <si>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</si>
  <si>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</si>
  <si>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</si>
  <si>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</si>
  <si>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</si>
  <si>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</si>
  <si>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</si>
  <si>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</si>
  <si>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</si>
  <si>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</si>
  <si>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</si>
  <si>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</si>
  <si>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</si>
  <si>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</si>
  <si>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</si>
  <si>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</si>
  <si>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</si>
  <si>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</si>
  <si>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</si>
  <si>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</si>
  <si>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</si>
  <si>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</si>
  <si>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</si>
  <si>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</si>
  <si>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</si>
  <si>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</si>
  <si>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</si>
  <si>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</si>
  <si>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</si>
  <si>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</si>
  <si>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</si>
  <si>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</si>
  <si>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</si>
  <si>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</si>
  <si>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</si>
  <si>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</si>
  <si>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</si>
  <si>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</si>
  <si>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</si>
  <si>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</si>
  <si>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</si>
  <si>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</si>
  <si>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</si>
  <si>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</si>
  <si>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</si>
  <si>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</si>
  <si>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</si>
  <si>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</si>
  <si>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</si>
  <si>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</si>
  <si>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</si>
  <si>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</si>
  <si>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</si>
  <si>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</si>
  <si>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</si>
  <si>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</si>
  <si>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</si>
  <si>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</si>
  <si>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</si>
  <si>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</si>
  <si>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</si>
  <si>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</si>
  <si>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</si>
  <si>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</si>
  <si>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</si>
  <si>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</si>
  <si>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</si>
  <si>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</si>
  <si>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</si>
  <si>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</si>
  <si>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</si>
  <si>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</si>
  <si>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</si>
  <si>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</si>
  <si>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</si>
  <si>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</si>
  <si>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</si>
  <si>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</si>
  <si>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</si>
  <si>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</si>
  <si>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</si>
  <si>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</si>
  <si>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</si>
  <si>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</si>
  <si>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</si>
  <si>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</si>
  <si>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</si>
  <si>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</si>
  <si>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</si>
  <si>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</si>
  <si>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</si>
  <si>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</si>
  <si>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</si>
  <si>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</si>
  <si>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</si>
  <si>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</si>
  <si>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</si>
  <si>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</si>
  <si>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</si>
  <si>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</si>
  <si>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</si>
  <si>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</si>
  <si>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</si>
  <si>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</si>
  <si>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</si>
  <si>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</si>
  <si>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</si>
  <si>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</si>
  <si>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</si>
  <si>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</si>
  <si>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</si>
  <si>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</si>
  <si>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</si>
  <si>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</si>
  <si>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</si>
  <si>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</si>
  <si>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</si>
  <si>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</si>
  <si>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</si>
  <si>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</si>
  <si>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</si>
  <si>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</si>
  <si>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</si>
  <si>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</si>
  <si>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</si>
  <si>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</si>
  <si>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</si>
  <si>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</si>
  <si>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</si>
  <si>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</si>
  <si>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</si>
  <si>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</si>
  <si>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</si>
  <si>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</si>
  <si>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</si>
  <si>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</si>
  <si>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</si>
  <si>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</si>
  <si>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</si>
  <si>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</si>
  <si>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</si>
  <si>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</si>
  <si>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</si>
  <si>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</si>
  <si>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</si>
  <si>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</si>
  <si>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</si>
  <si>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</si>
  <si>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</si>
  <si>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</si>
  <si>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</si>
  <si>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</si>
  <si>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</si>
  <si>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</si>
  <si>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</si>
  <si>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</si>
  <si>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</si>
  <si>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</si>
  <si>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</si>
  <si>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</si>
  <si>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</si>
  <si>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</si>
  <si>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</si>
  <si>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</si>
  <si>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</si>
  <si>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</si>
  <si>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</si>
  <si>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</si>
  <si>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</si>
  <si>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</si>
  <si>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</si>
  <si>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</si>
  <si>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</si>
  <si>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</si>
  <si>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</si>
  <si>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</si>
  <si>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</si>
  <si>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</si>
  <si>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</si>
  <si>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</si>
  <si>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</si>
  <si>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</si>
  <si>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</si>
  <si>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</si>
  <si>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</si>
  <si>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</si>
  <si>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</si>
  <si>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</si>
  <si>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</si>
  <si>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</si>
  <si>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</si>
  <si>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</si>
  <si>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</si>
  <si>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</si>
  <si>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</si>
  <si>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</si>
  <si>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</si>
  <si>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</si>
  <si>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</si>
  <si>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</si>
  <si>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</si>
  <si>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</si>
  <si>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</si>
  <si>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</si>
  <si>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</si>
  <si>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</si>
  <si>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</si>
  <si>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</si>
  <si>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</si>
  <si>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</si>
  <si>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</si>
  <si>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</si>
  <si>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</si>
  <si>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</si>
  <si>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</si>
  <si>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</si>
  <si>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</si>
  <si>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</si>
  <si>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</si>
  <si>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</si>
  <si>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</si>
  <si>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</si>
  <si>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</si>
  <si>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</si>
  <si>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</si>
  <si>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</si>
  <si>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</si>
  <si>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</si>
  <si>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</si>
  <si>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</si>
  <si>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</si>
  <si>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</si>
  <si>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</si>
  <si>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</si>
  <si>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</si>
  <si>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</si>
  <si>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</si>
  <si>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</si>
  <si>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</si>
  <si>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</si>
  <si>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</si>
  <si>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</si>
  <si>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</si>
  <si>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</si>
  <si>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</si>
  <si>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</si>
  <si>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</si>
  <si>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</si>
  <si>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</si>
  <si>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</si>
  <si>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</si>
  <si>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</si>
  <si>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</si>
  <si>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</si>
  <si>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</si>
  <si>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</si>
  <si>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</si>
  <si>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</si>
  <si>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</si>
  <si>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</si>
  <si>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</si>
  <si>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</si>
  <si>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</si>
  <si>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</si>
  <si>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</si>
  <si>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</si>
  <si>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</si>
  <si>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</si>
  <si>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</si>
  <si>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</si>
  <si>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</si>
  <si>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</si>
  <si>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</si>
  <si>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</si>
  <si>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</si>
  <si>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</si>
  <si>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</si>
  <si>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</si>
  <si>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</si>
  <si>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</si>
  <si>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</si>
  <si>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</si>
  <si>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</si>
  <si>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</si>
  <si>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</si>
  <si>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</si>
  <si>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</si>
  <si>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</si>
  <si>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</si>
  <si>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</si>
  <si>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</si>
  <si>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</si>
  <si>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</si>
  <si>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</si>
  <si>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</si>
  <si>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</si>
  <si>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</si>
  <si>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</si>
  <si>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</si>
  <si>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</si>
  <si>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</si>
  <si>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</si>
  <si>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</si>
  <si>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</si>
  <si>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</si>
  <si>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</si>
  <si>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</si>
  <si>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</si>
  <si>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</si>
  <si>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</si>
  <si>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</si>
  <si>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</si>
  <si>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</si>
  <si>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</si>
  <si>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</si>
  <si>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</si>
  <si>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</si>
  <si>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</si>
  <si>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</si>
  <si>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</si>
  <si>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</si>
  <si>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</si>
  <si>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</si>
  <si>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</si>
  <si>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</si>
  <si>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</si>
  <si>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</si>
  <si>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</si>
  <si>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</si>
  <si>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</si>
  <si>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</si>
  <si>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</si>
  <si>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</si>
  <si>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</si>
  <si>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</si>
  <si>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</si>
  <si>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</si>
  <si>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</si>
  <si>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</si>
  <si>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</si>
  <si>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</si>
  <si>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</si>
  <si>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</si>
  <si>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</si>
  <si>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</si>
  <si>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</si>
  <si>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</si>
  <si>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</si>
  <si>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</si>
  <si>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</si>
  <si>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</si>
  <si>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</si>
  <si>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</si>
  <si>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</si>
  <si>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</si>
  <si>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</si>
  <si>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</si>
  <si>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</si>
  <si>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</si>
  <si>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</si>
  <si>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</si>
  <si>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</si>
  <si>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</si>
  <si>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</si>
  <si>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</si>
  <si>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</si>
  <si>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</si>
  <si>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</si>
  <si>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</si>
  <si>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</si>
  <si>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</si>
  <si>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</si>
  <si>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</si>
  <si>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</si>
  <si>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</si>
  <si>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</si>
  <si>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</si>
  <si>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</si>
  <si>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</si>
  <si>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</si>
  <si>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</si>
  <si>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</si>
  <si>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</si>
  <si>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</si>
  <si>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</si>
  <si>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</si>
  <si>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</si>
  <si>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</si>
  <si>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</si>
  <si>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</si>
  <si>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</si>
  <si>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</si>
  <si>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</si>
  <si>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</si>
  <si>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</si>
  <si>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</si>
  <si>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</si>
  <si>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</si>
  <si>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</si>
  <si>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</si>
  <si>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</si>
  <si>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</si>
  <si>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</si>
  <si>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</si>
  <si>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</si>
  <si>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</si>
  <si>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</si>
  <si>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</si>
  <si>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</si>
  <si>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</si>
  <si>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</si>
  <si>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</si>
  <si>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</si>
  <si>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</si>
  <si>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</si>
  <si>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</si>
  <si>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</si>
  <si>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</si>
  <si>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</si>
  <si>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</si>
  <si>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</si>
  <si>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</si>
  <si>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</si>
  <si>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</si>
  <si>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</si>
  <si>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</si>
  <si>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</si>
  <si>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</si>
  <si>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</si>
  <si>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</si>
  <si>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</si>
  <si>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</si>
  <si>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</si>
  <si>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</si>
  <si>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</si>
  <si>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</si>
  <si>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</si>
  <si>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</si>
  <si>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</si>
  <si>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</si>
  <si>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</si>
  <si>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</si>
  <si>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</si>
  <si>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</si>
  <si>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</si>
  <si>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</si>
  <si>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</si>
  <si>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</si>
  <si>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</si>
  <si>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</si>
  <si>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</si>
  <si>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</si>
  <si>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</si>
  <si>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</si>
  <si>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</si>
  <si>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</si>
  <si>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</si>
  <si>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</si>
  <si>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</si>
  <si>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</si>
  <si>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</si>
  <si>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</si>
  <si>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</si>
  <si>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</si>
  <si>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</si>
  <si>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</si>
  <si>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</si>
  <si>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</si>
  <si>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</si>
  <si>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</si>
  <si>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</si>
  <si>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</si>
  <si>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</si>
  <si>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</si>
  <si>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</si>
  <si>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</si>
  <si>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</si>
  <si>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</si>
  <si>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</si>
  <si>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</si>
  <si>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</si>
  <si>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</si>
  <si>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</si>
  <si>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</si>
  <si>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</si>
  <si>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</si>
  <si>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</si>
  <si>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</si>
  <si>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</si>
  <si>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</si>
  <si>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</si>
  <si>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</si>
  <si>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</si>
  <si>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</si>
  <si>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</si>
  <si>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</si>
  <si>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</si>
  <si>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</si>
  <si>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</si>
  <si>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</si>
  <si>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</si>
  <si>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</si>
  <si>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</si>
  <si>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</si>
  <si>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</si>
  <si>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</si>
  <si>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</si>
  <si>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</si>
  <si>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</si>
  <si>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</si>
  <si>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</si>
  <si>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</si>
  <si>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</si>
  <si>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</si>
  <si>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</si>
  <si>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</si>
  <si>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</si>
  <si>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</si>
  <si>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</si>
  <si>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</si>
  <si>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</si>
  <si>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</si>
  <si>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</si>
  <si>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</si>
  <si>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</si>
  <si>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</si>
  <si>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</si>
  <si>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</si>
  <si>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</si>
  <si>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</si>
  <si>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</si>
  <si>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</si>
  <si>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</si>
  <si>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</si>
  <si>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</si>
  <si>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</si>
  <si>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</si>
  <si>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</si>
  <si>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</si>
  <si>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</si>
  <si>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</si>
  <si>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</si>
  <si>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</si>
  <si>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</si>
  <si>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</si>
  <si>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</si>
  <si>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</si>
  <si>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</si>
  <si>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</si>
  <si>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</si>
  <si>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</si>
  <si>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</si>
  <si>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</si>
  <si>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</si>
  <si>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</si>
  <si>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</si>
  <si>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</si>
  <si>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</si>
  <si>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</si>
  <si>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</si>
  <si>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</si>
  <si>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</si>
  <si>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</si>
  <si>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</si>
  <si>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</si>
  <si>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</si>
  <si>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</si>
  <si>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</si>
  <si>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</si>
  <si>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</si>
  <si>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</si>
  <si>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</si>
  <si>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</si>
  <si>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</si>
  <si>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</si>
  <si>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</si>
  <si>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</si>
  <si>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</si>
  <si>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</si>
  <si>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</si>
  <si>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</si>
  <si>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</si>
  <si>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</si>
  <si>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</si>
  <si>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</si>
  <si>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</si>
  <si>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</si>
  <si>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</si>
  <si>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</si>
  <si>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</si>
  <si>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</si>
  <si>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</si>
  <si>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</si>
  <si>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</si>
  <si>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</si>
  <si>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</si>
  <si>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</si>
  <si>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</si>
  <si>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</si>
  <si>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</si>
  <si>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</si>
  <si>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</si>
  <si>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</si>
  <si>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</si>
  <si>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</si>
  <si>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</si>
  <si>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</si>
  <si>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</si>
  <si>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</si>
  <si>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</si>
  <si>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</si>
  <si>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</si>
  <si>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</si>
  <si>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</si>
  <si>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</si>
  <si>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</si>
  <si>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</si>
  <si>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</si>
  <si>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</si>
  <si>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</si>
  <si>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</si>
  <si>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</si>
  <si>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</si>
  <si>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</si>
  <si>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</si>
  <si>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</si>
  <si>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</si>
  <si>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</si>
  <si>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</si>
  <si>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</si>
  <si>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</si>
  <si>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</si>
  <si>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</si>
  <si>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</si>
  <si>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</si>
  <si>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</si>
  <si>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</si>
  <si>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</si>
  <si>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</si>
  <si>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</si>
  <si>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</si>
  <si>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</si>
  <si>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</si>
  <si>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</si>
  <si>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</si>
  <si>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</si>
  <si>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</si>
  <si>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</si>
  <si>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</si>
  <si>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</si>
  <si>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</si>
  <si>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</si>
  <si>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</si>
  <si>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</si>
  <si>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</si>
  <si>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</si>
  <si>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</si>
  <si>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</si>
  <si>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</si>
  <si>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</si>
  <si>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</si>
  <si>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</si>
  <si>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</si>
  <si>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</si>
  <si>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</si>
  <si>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</si>
  <si>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</si>
  <si>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</si>
  <si>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</si>
  <si>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</si>
  <si>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</si>
  <si>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</si>
  <si>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</si>
  <si>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</si>
  <si>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</si>
  <si>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</si>
  <si>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</si>
  <si>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</si>
  <si>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</si>
  <si>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</si>
  <si>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</si>
  <si>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</si>
  <si>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</si>
  <si>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</si>
  <si>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</si>
  <si>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</si>
  <si>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</si>
  <si>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</si>
  <si>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</si>
  <si>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</si>
  <si>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</si>
  <si>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</si>
  <si>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</si>
  <si>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</si>
  <si>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</si>
  <si>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</si>
  <si>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</si>
  <si>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</si>
  <si>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</si>
  <si>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</si>
  <si>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</si>
  <si>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</si>
  <si>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</si>
  <si>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</si>
  <si>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</si>
  <si>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</si>
  <si>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</si>
  <si>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</si>
  <si>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</si>
  <si>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</si>
  <si>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</si>
  <si>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</si>
  <si>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</si>
  <si>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</si>
  <si>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</si>
  <si>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</si>
  <si>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</si>
  <si>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</si>
  <si>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</si>
  <si>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</si>
  <si>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</si>
  <si>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</si>
  <si>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</si>
  <si>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</si>
  <si>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</si>
  <si>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</si>
  <si>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</si>
  <si>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</si>
  <si>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</si>
  <si>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</si>
  <si>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</si>
  <si>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</si>
  <si>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</si>
  <si>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</si>
  <si>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</si>
  <si>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</si>
  <si>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</si>
  <si>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</si>
  <si>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</si>
  <si>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</si>
  <si>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</si>
  <si>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</si>
  <si>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</si>
  <si>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</si>
  <si>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</si>
  <si>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</si>
  <si>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</si>
  <si>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</si>
  <si>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</si>
  <si>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</si>
  <si>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</si>
  <si>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</si>
  <si>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</si>
  <si>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</si>
  <si>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</si>
  <si>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</si>
  <si>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</si>
  <si>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</si>
  <si>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</si>
  <si>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</si>
  <si>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</si>
  <si>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</si>
  <si>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</si>
  <si>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</si>
  <si>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</si>
  <si>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</si>
  <si>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</si>
  <si>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</si>
  <si>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</si>
  <si>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</si>
  <si>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</si>
  <si>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</si>
  <si>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</si>
  <si>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</si>
  <si>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</si>
  <si>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</si>
  <si>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</si>
  <si>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</si>
  <si>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</si>
  <si>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</si>
  <si>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</si>
  <si>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</si>
  <si>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</si>
  <si>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</si>
  <si>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</si>
  <si>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</si>
  <si>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</si>
  <si>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</si>
  <si>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</si>
  <si>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</si>
  <si>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</si>
  <si>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</si>
  <si>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</si>
  <si>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</si>
  <si>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</si>
  <si>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</si>
  <si>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</si>
  <si>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</si>
  <si>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</si>
  <si>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</si>
  <si>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</si>
  <si>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</si>
  <si>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</si>
  <si>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</si>
  <si>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</si>
  <si>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</si>
  <si>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</si>
  <si>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</si>
  <si>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</si>
  <si>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</si>
  <si>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</si>
  <si>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</si>
  <si>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</si>
  <si>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</si>
  <si>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</si>
  <si>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</si>
  <si>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</si>
  <si>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</si>
  <si>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</si>
  <si>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</si>
  <si>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</si>
  <si>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</si>
  <si>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</si>
  <si>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</si>
  <si>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</si>
  <si>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</si>
  <si>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</si>
  <si>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</si>
  <si>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</si>
  <si>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</si>
  <si>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</si>
  <si>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</si>
  <si>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</si>
  <si>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</si>
  <si>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</si>
  <si>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</si>
  <si>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</si>
  <si>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</si>
  <si>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</si>
  <si>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</si>
  <si>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</si>
  <si>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</si>
  <si>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</si>
  <si>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</si>
  <si>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</si>
  <si>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</si>
  <si>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</si>
  <si>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</si>
  <si>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</si>
  <si>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</si>
  <si>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</si>
  <si>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</si>
  <si>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</si>
  <si>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</si>
  <si>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</si>
  <si>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</si>
  <si>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</si>
  <si>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</si>
  <si>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</si>
  <si>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</si>
  <si>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</si>
  <si>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</si>
  <si>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</si>
  <si>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</si>
  <si>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</si>
  <si>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</si>
  <si>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</si>
  <si>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</si>
  <si>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</si>
  <si>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</si>
  <si>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</si>
  <si>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</si>
  <si>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</si>
  <si>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</si>
  <si>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</si>
  <si>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</si>
  <si>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</si>
  <si>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</si>
  <si>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</si>
  <si>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</si>
  <si>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</si>
  <si>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</si>
  <si>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</si>
  <si>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</si>
  <si>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</si>
  <si>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</si>
  <si>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</si>
  <si>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</si>
  <si>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</si>
  <si>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</si>
  <si>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</si>
  <si>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</si>
  <si>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</si>
  <si>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</si>
  <si>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</si>
  <si>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</si>
  <si>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</si>
  <si>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</si>
  <si>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</si>
  <si>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</si>
  <si>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</si>
  <si>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</si>
  <si>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</si>
  <si>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</si>
  <si>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</si>
  <si>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</si>
  <si>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</si>
  <si>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</si>
  <si>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</si>
  <si>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</si>
  <si>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</si>
  <si>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</si>
  <si>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</si>
  <si>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</si>
  <si>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</si>
  <si>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</si>
  <si>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</si>
  <si>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</si>
  <si>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</si>
  <si>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</si>
  <si>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</si>
  <si>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</si>
  <si>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</si>
  <si>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</si>
  <si>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</si>
  <si>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</si>
  <si>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</si>
  <si>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</si>
  <si>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</si>
  <si>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</si>
  <si>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</si>
  <si>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</si>
  <si>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</si>
  <si>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</si>
  <si>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</si>
  <si>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</si>
  <si>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</si>
  <si>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</si>
  <si>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</si>
  <si>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</si>
  <si>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</si>
  <si>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</si>
  <si>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</si>
  <si>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</si>
  <si>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</si>
  <si>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</si>
  <si>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</si>
  <si>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</si>
  <si>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</si>
  <si>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</si>
  <si>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</si>
  <si>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</si>
  <si>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</si>
  <si>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</si>
  <si>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</si>
  <si>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</si>
  <si>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</si>
  <si>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</si>
  <si>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</si>
  <si>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</si>
  <si>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</si>
  <si>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</si>
  <si>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</si>
  <si>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</si>
  <si>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</si>
  <si>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</si>
  <si>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</si>
  <si>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</si>
  <si>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</si>
  <si>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</si>
  <si>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</si>
  <si>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</si>
  <si>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</si>
  <si>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</si>
  <si>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</si>
  <si>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</si>
  <si>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</si>
  <si>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</si>
  <si>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</si>
  <si>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</si>
  <si>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</si>
  <si>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</si>
  <si>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</si>
  <si>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</si>
  <si>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</si>
  <si>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</si>
  <si>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</si>
  <si>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</si>
  <si>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</si>
  <si>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</si>
  <si>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</si>
  <si>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</si>
  <si>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</si>
  <si>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</si>
  <si>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</si>
  <si>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</si>
  <si>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</si>
  <si>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</si>
  <si>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</si>
  <si>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</si>
  <si>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</si>
  <si>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</si>
  <si>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</si>
  <si>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</si>
  <si>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</si>
  <si>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</si>
  <si>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</si>
  <si>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</si>
  <si>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</si>
  <si>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</si>
  <si>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</si>
  <si>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</si>
  <si>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</si>
  <si>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</si>
  <si>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</si>
  <si>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</si>
  <si>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</si>
  <si>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</si>
  <si>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</si>
  <si>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</si>
  <si>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</si>
  <si>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</si>
  <si>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</si>
  <si>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</si>
  <si>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</si>
  <si>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</si>
  <si>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</si>
  <si>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</si>
  <si>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</si>
  <si>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</si>
  <si>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</si>
  <si>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</si>
  <si>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</si>
  <si>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</si>
  <si>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</si>
  <si>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</si>
  <si>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</si>
  <si>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</si>
  <si>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</si>
  <si>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</si>
  <si>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</si>
  <si>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</si>
  <si>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</si>
  <si>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</si>
  <si>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</si>
  <si>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</si>
  <si>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</si>
  <si>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</si>
  <si>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</si>
  <si>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</si>
  <si>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</si>
  <si>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</si>
  <si>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</si>
  <si>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</si>
  <si>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</si>
  <si>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</si>
  <si>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</si>
  <si>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</si>
  <si>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</si>
  <si>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</si>
  <si>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</si>
  <si>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</si>
  <si>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</si>
  <si>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</si>
  <si>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</si>
  <si>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</si>
  <si>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</si>
  <si>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</si>
  <si>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</si>
  <si>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</si>
  <si>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</si>
  <si>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</si>
  <si>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</si>
  <si>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</si>
  <si>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</si>
  <si>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</si>
  <si>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</si>
  <si>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</si>
  <si>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</si>
  <si>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</si>
  <si>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</si>
  <si>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</si>
  <si>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</si>
  <si>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</si>
  <si>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</si>
  <si>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</si>
  <si>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</si>
  <si>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</si>
  <si>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</si>
  <si>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</si>
  <si>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</si>
  <si>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</si>
  <si>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</si>
  <si>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</si>
  <si>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</si>
  <si>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</si>
  <si>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</si>
  <si>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</si>
  <si>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</si>
  <si>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</si>
  <si>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</si>
  <si>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</si>
  <si>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</si>
  <si>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</si>
  <si>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</si>
  <si>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</si>
  <si>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</si>
  <si>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</si>
  <si>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</si>
  <si>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</si>
  <si>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</si>
  <si>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</si>
  <si>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</si>
  <si>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</si>
  <si>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</si>
  <si>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</si>
  <si>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</si>
  <si>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</si>
  <si>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</si>
  <si>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</si>
  <si>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</si>
  <si>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</si>
  <si>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</si>
  <si>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</si>
  <si>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</si>
  <si>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</si>
  <si>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</si>
  <si>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</si>
  <si>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</si>
  <si>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</si>
  <si>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</si>
  <si>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</si>
  <si>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</si>
  <si>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</si>
  <si>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</si>
  <si>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</si>
  <si>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</si>
  <si>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</si>
  <si>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</si>
  <si>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</si>
  <si>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</si>
  <si>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</si>
  <si>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</si>
  <si>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</si>
  <si>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</si>
  <si>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</si>
  <si>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</si>
  <si>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</si>
  <si>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</si>
  <si>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</si>
  <si>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</si>
  <si>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</si>
  <si>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</si>
  <si>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</si>
  <si>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</si>
  <si>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</si>
  <si>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</si>
  <si>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</si>
  <si>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</si>
  <si>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</si>
  <si>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</si>
  <si>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</si>
  <si>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</si>
  <si>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</si>
  <si>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</si>
  <si>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</si>
  <si>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</si>
  <si>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</si>
  <si>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</si>
  <si>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</si>
  <si>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</si>
  <si>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</si>
  <si>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</si>
  <si>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</si>
  <si>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</si>
  <si>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</si>
  <si>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</si>
  <si>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</si>
  <si>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</si>
  <si>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</si>
  <si>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</si>
  <si>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</si>
  <si>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</si>
  <si>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</si>
  <si>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</si>
  <si>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</si>
  <si>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</si>
  <si>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</si>
  <si>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</si>
  <si>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</si>
  <si>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</si>
  <si>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</si>
  <si>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</si>
  <si>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</si>
  <si>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</si>
  <si>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</si>
  <si>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</si>
  <si>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</si>
  <si>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</si>
  <si>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</si>
  <si>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</si>
  <si>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</si>
  <si>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</si>
  <si>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</si>
  <si>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</si>
  <si>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</si>
  <si>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</si>
  <si>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</si>
  <si>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</si>
  <si>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</si>
  <si>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</si>
  <si>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</si>
  <si>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</si>
  <si>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</si>
  <si>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</si>
  <si>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</si>
  <si>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</si>
  <si>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</si>
  <si>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</si>
  <si>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</si>
  <si>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</si>
  <si>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</si>
  <si>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</si>
  <si>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</si>
  <si>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</si>
  <si>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</si>
  <si>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</si>
  <si>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</si>
  <si>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</si>
  <si>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</si>
  <si>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</si>
  <si>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</si>
  <si>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</si>
  <si>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</si>
  <si>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</si>
  <si>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</si>
  <si>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</si>
  <si>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</si>
  <si>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</si>
  <si>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</si>
  <si>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</si>
  <si>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</si>
  <si>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</si>
  <si>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</si>
  <si>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</si>
  <si>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</si>
  <si>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</si>
  <si>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</si>
  <si>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</si>
  <si>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</si>
  <si>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</si>
  <si>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</si>
  <si>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</si>
  <si>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</si>
  <si>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</si>
  <si>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</si>
  <si>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</si>
  <si>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</si>
  <si>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</si>
  <si>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</si>
  <si>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</si>
  <si>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</si>
  <si>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</si>
  <si>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</si>
  <si>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</si>
  <si>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</si>
  <si>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</si>
  <si>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</si>
  <si>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</si>
  <si>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</si>
  <si>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</si>
  <si>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</si>
  <si>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</si>
  <si>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</si>
  <si>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</si>
  <si>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</si>
  <si>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</si>
  <si>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</si>
  <si>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</si>
  <si>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</si>
  <si>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</si>
  <si>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</si>
  <si>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</si>
  <si>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</si>
  <si>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</si>
  <si>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</si>
  <si>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</si>
  <si>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</si>
  <si>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</si>
  <si>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</si>
  <si>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</si>
  <si>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</si>
  <si>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</si>
  <si>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</si>
  <si>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</si>
  <si>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</si>
  <si>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</si>
  <si>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</si>
  <si>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</si>
  <si>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</si>
  <si>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</si>
  <si>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</si>
  <si>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</si>
  <si>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</si>
  <si>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</si>
  <si>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</si>
  <si>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</si>
  <si>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</si>
  <si>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</si>
  <si>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</si>
  <si>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</si>
  <si>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</si>
  <si>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</si>
  <si>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</si>
  <si>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</si>
  <si>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</si>
  <si>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</si>
  <si>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</si>
  <si>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</si>
  <si>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</si>
  <si>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</si>
  <si>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</si>
  <si>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</si>
  <si>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</si>
  <si>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</si>
  <si>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</si>
  <si>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</si>
  <si>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</si>
  <si>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</si>
  <si>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</si>
  <si>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</si>
  <si>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</si>
  <si>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</si>
  <si>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</si>
  <si>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</si>
  <si>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</si>
  <si>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</si>
  <si>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</si>
  <si>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</si>
  <si>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</si>
  <si>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</si>
  <si>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</si>
  <si>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</si>
  <si>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</si>
  <si>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</si>
  <si>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</si>
  <si>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</si>
  <si>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</si>
  <si>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</si>
  <si>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</si>
  <si>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</si>
  <si>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</si>
  <si>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</si>
  <si>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</si>
  <si>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</si>
  <si>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</si>
  <si>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</si>
  <si>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</si>
  <si>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</si>
  <si>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</si>
  <si>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</si>
  <si>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</si>
  <si>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</si>
  <si>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</si>
  <si>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</si>
  <si>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</si>
  <si>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</si>
  <si>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</si>
  <si>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</si>
  <si>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</si>
  <si>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</si>
  <si>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</si>
  <si>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</si>
  <si>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</si>
  <si>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</si>
  <si>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</si>
  <si>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</si>
  <si>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</si>
  <si>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</si>
  <si>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</si>
  <si>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</si>
  <si>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</si>
  <si>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</si>
  <si>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</si>
  <si>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</si>
  <si>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</si>
  <si>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</si>
  <si>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</si>
  <si>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</si>
  <si>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</si>
  <si>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</si>
  <si>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</si>
  <si>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</si>
  <si>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</si>
  <si>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</si>
  <si>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</si>
  <si>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</si>
  <si>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</si>
  <si>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</si>
  <si>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</si>
  <si>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</si>
  <si>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</si>
  <si>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</si>
  <si>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</si>
  <si>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</si>
  <si>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</si>
  <si>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</si>
  <si>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</si>
  <si>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</si>
  <si>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</si>
  <si>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</si>
  <si>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</si>
  <si>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</si>
  <si>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</si>
  <si>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</si>
  <si>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</si>
  <si>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</si>
  <si>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</si>
  <si>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</si>
  <si>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</si>
  <si>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</si>
  <si>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</si>
  <si>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</si>
  <si>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</si>
  <si>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</si>
  <si>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</si>
  <si>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</si>
  <si>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</si>
  <si>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</si>
  <si>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</si>
  <si>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</si>
  <si>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</si>
  <si>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</si>
  <si>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</si>
  <si>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</si>
  <si>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</si>
  <si>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</si>
  <si>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</si>
  <si>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</si>
  <si>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</si>
  <si>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</si>
  <si>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</si>
  <si>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</si>
  <si>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</si>
  <si>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</si>
  <si>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</si>
  <si>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</si>
  <si>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</si>
  <si>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</si>
  <si>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</si>
  <si>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</si>
  <si>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</si>
  <si>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</si>
  <si>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</si>
  <si>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</si>
  <si>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</si>
  <si>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</si>
  <si>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</si>
  <si>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</si>
  <si>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</si>
  <si>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</si>
  <si>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</si>
  <si>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</si>
  <si>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</si>
  <si>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</si>
  <si>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</si>
  <si>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</si>
  <si>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</si>
  <si>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</si>
  <si>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</si>
  <si>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</si>
  <si>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</si>
  <si>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</si>
  <si>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</si>
  <si>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</si>
  <si>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</si>
  <si>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</si>
  <si>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</si>
  <si>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</si>
  <si>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</si>
  <si>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</si>
  <si>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</si>
  <si>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</si>
  <si>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</si>
  <si>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</si>
  <si>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</si>
  <si>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</si>
  <si>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</si>
  <si>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</si>
  <si>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</si>
  <si>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</si>
  <si>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</si>
  <si>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</si>
  <si>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</si>
  <si>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</si>
  <si>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</si>
  <si>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</si>
  <si>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</si>
  <si>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</si>
  <si>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</si>
  <si>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</si>
  <si>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</si>
  <si>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</si>
  <si>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</si>
  <si>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</si>
  <si>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</si>
  <si>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</si>
  <si>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</si>
  <si>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</si>
  <si>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</si>
  <si>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</si>
  <si>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</si>
  <si>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</si>
  <si>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</si>
  <si>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</si>
  <si>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</si>
  <si>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</si>
  <si>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</si>
  <si>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</si>
  <si>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</si>
  <si>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</si>
  <si>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</si>
  <si>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</si>
  <si>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</si>
  <si>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</si>
  <si>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</si>
  <si>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</si>
  <si>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</si>
  <si>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</si>
  <si>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</si>
  <si>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</si>
  <si>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</si>
  <si>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</si>
  <si>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</si>
  <si>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</si>
  <si>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</si>
  <si>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</si>
  <si>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</si>
  <si>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</si>
  <si>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</si>
  <si>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</si>
  <si>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</si>
  <si>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</si>
  <si>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</si>
  <si>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</si>
  <si>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</si>
  <si>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</si>
  <si>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</si>
  <si>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</si>
  <si>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</si>
  <si>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</si>
  <si>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</si>
  <si>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</si>
  <si>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</si>
  <si>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</si>
  <si>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</si>
  <si>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</si>
  <si>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</si>
  <si>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</si>
  <si>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</si>
  <si>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</si>
  <si>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</si>
  <si>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</si>
  <si>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</si>
  <si>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</si>
  <si>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</si>
  <si>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</si>
  <si>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</si>
  <si>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</si>
  <si>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</si>
  <si>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</si>
  <si>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</si>
  <si>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</si>
  <si>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</si>
  <si>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</si>
  <si>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</si>
  <si>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</si>
  <si>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</si>
  <si>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</si>
  <si>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</si>
  <si>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</si>
  <si>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</si>
  <si>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</si>
  <si>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</si>
  <si>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</si>
  <si>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</si>
  <si>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</si>
  <si>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</si>
  <si>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</si>
  <si>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</si>
  <si>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</si>
  <si>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</si>
  <si>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</si>
  <si>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</si>
  <si>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</si>
  <si>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</si>
  <si>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</si>
  <si>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</si>
  <si>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</si>
  <si>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</si>
  <si>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</si>
  <si>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</si>
  <si>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</si>
  <si>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</si>
  <si>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</si>
  <si>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</si>
  <si>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</si>
  <si>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</si>
  <si>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</si>
  <si>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</si>
  <si>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</si>
  <si>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</si>
  <si>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</si>
  <si>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</si>
  <si>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</si>
  <si>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</si>
  <si>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</si>
  <si>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</si>
  <si>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</si>
  <si>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</si>
  <si>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</si>
  <si>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</si>
  <si>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</si>
  <si>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</si>
  <si>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</si>
  <si>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</si>
  <si>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</si>
  <si>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</si>
  <si>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</si>
  <si>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</si>
  <si>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</si>
  <si>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</si>
  <si>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</si>
  <si>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</si>
  <si>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</si>
  <si>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</si>
  <si>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</si>
  <si>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</si>
  <si>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</si>
  <si>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</si>
  <si>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</si>
  <si>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</si>
  <si>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</si>
  <si>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TRƯỜNG NGUYÊN 135-01</t>
  </si>
  <si>
    <t>03-04.12.2025</t>
  </si>
  <si>
    <t>SO đã duyệt</t>
  </si>
  <si>
    <t>2200002342 - 665C.T11.2025/HPDQ-THP-KH 3750TAN HRC1 đi Hải Phòng  - CÂN TẢI</t>
  </si>
  <si>
    <t>HRC 1 
T11.4 3050 dự kiến 30/11-01/12  nk
T12.1 700 tấn 6-7/12 nk</t>
  </si>
  <si>
    <t>3</t>
  </si>
  <si>
    <t>2200002296 - 619B.T11.2025/HPDQ-OTHY-KH  - xuất hết mapping</t>
  </si>
  <si>
    <t>HRC 1
T11.4 dự kiến 29-30/11nk</t>
  </si>
  <si>
    <t>chưa có KH</t>
  </si>
  <si>
    <t>2000003559- 590A.T10.2025/HPDQ-TMPHD-KH- 11000T - CHƯA CÓ KH NHẬN HÀNG</t>
  </si>
  <si>
    <t>HRC 1 - đã map 10k1
T11.3 dự kiến 26-27/11 nk</t>
  </si>
  <si>
    <t>CHƯA CÓ KẾ HOẠCH NHẬN HÀNG</t>
  </si>
  <si>
    <t>3-T12</t>
  </si>
  <si>
    <t>2000003567 - 590B.T10.2025/HPDQ-TMPHD-KH - CHƯA CÓ KH NHẬN HÀNG</t>
  </si>
  <si>
    <t>HRC 2 - HÀNG HÓA OK
2879t</t>
  </si>
  <si>
    <t>2000003569 - 590A.T10.2025/HPDQ-TMPHD-KH- CHƯA CÓ KH NHẬN HÀNG</t>
  </si>
  <si>
    <t>HRC 2 - T11.3 584t
dự kiến 24-25/11 nk</t>
  </si>
  <si>
    <t>26-27/11</t>
  </si>
  <si>
    <t>2000003583 - 531B1.T08.2025/HPDQ-OTSG-KH</t>
  </si>
  <si>
    <t>HRC 2 - T11.3 đã map 1454
dự kiến 29-30/11 nk</t>
  </si>
  <si>
    <t>2000003584 -531B2.T08.2025/HPDQ-QTVN-KH</t>
  </si>
  <si>
    <t>HRC 2 - T11.3 đã map 2249t
dự kiến 29-30/11 nk</t>
  </si>
  <si>
    <t>01/12</t>
  </si>
  <si>
    <t>2000003624 - 615B.T10.2025/HPDQ-ASIA-KH, LSD 5/1/2026 (CW 25t)</t>
  </si>
  <si>
    <t>HRC 1
T11.4 dự kiến 03-04/12 nk</t>
  </si>
  <si>
    <t>CHƯA CÓ KẾ HOẠCH</t>
  </si>
  <si>
    <t>2000003537 - 590F.T10.2025/HPDQ-TMP-KH-4000t - CHƯA CÓ KH NHẬN HÀNG</t>
  </si>
  <si>
    <t>HRC 1 - T11.4
dự kiến 2-3/12 nk</t>
  </si>
  <si>
    <t>2000003623 - 615B.T10.2025/HPDQ-ASIA-KH, LSD 5/1/2026 (CW 25t)</t>
  </si>
  <si>
    <t>HRC 2 - T11.4 373t
6-7/12</t>
  </si>
  <si>
    <r>
      <rPr>
        <sz val="14"/>
        <color rgb="FF000000"/>
        <rFont val="Times New Roman"/>
      </rPr>
      <t xml:space="preserve">2000003629 - 616H.T08.2025/HPDQ-KKNH-KH - </t>
    </r>
    <r>
      <rPr>
        <b/>
        <sz val="14"/>
        <color rgb="FFFF0000"/>
        <rFont val="Times New Roman"/>
      </rPr>
      <t>CW&gt;25</t>
    </r>
  </si>
  <si>
    <t>HRC 2 hàng hóa ok
3177t</t>
  </si>
  <si>
    <r>
      <rPr>
        <sz val="14"/>
        <color rgb="FF000000"/>
        <rFont val="Times New Roman"/>
      </rPr>
      <t xml:space="preserve">2000003630 - 616K.T08.2025/HPDQ-KKNH-KH </t>
    </r>
    <r>
      <rPr>
        <b/>
        <sz val="14"/>
        <color rgb="FF000000"/>
        <rFont val="Times New Roman"/>
      </rPr>
      <t>- KHÔNG TÁCH TÀU</t>
    </r>
  </si>
  <si>
    <t>HRC 2 - T11.4 139t
6-7/12</t>
  </si>
  <si>
    <t>VIỆT THUẬN 26-01</t>
  </si>
  <si>
    <t>30.11.2025</t>
  </si>
  <si>
    <t>24/11 DUYỆT SO</t>
  </si>
  <si>
    <t>2000003579 - 609.T10.2025/HPDQ-SEAH-KH</t>
  </si>
  <si>
    <t>HRC 2 - 328t
dự kiến 29-30/11 nk</t>
  </si>
  <si>
    <t>2000003586 - 603A.T10.2025/HPDQ-NK-KH - 5000T
CÒN BAO NHIÊU XUẤT HẾT</t>
  </si>
  <si>
    <t>HRC 2 - T11.3 đã map 3879t
dự kiến 29-30/11 nk</t>
  </si>
  <si>
    <t>HẠN CHẾ TỐI ĐA HAN GỈ, ĐƯỢC LÀM HÀNG DƯỚI MƯA NHỎ</t>
  </si>
  <si>
    <t>2000003615 - 651.T11.2025/HPDQ-NK-KH - 13950 tấn  - CÂN TẢI
khách xin giao tách khoảng 5kt/tàu</t>
  </si>
  <si>
    <t>HRC 2 - T11.4 434t
6-7/12</t>
  </si>
  <si>
    <t>28-29/11</t>
  </si>
  <si>
    <t>2000003626 - 616D.T08.2025/HPDQ-TVN-KH - 4500</t>
  </si>
  <si>
    <t>HRC 1 - T11.4
dự kiến 27-28 nk trước 2k5, còn lại 2k 2-3/12 nk</t>
  </si>
  <si>
    <t>duyệt lúc nào cũng được</t>
  </si>
  <si>
    <r>
      <rPr>
        <sz val="14"/>
        <color rgb="FF000000"/>
        <rFont val="Times New Roman"/>
      </rPr>
      <t xml:space="preserve">2000003616 - 606.T10.2025/HPDQ-KD-KH - 2300 tấn - đã có LC
</t>
    </r>
    <r>
      <rPr>
        <b/>
        <sz val="14"/>
        <color rgb="FFFF0000"/>
        <rFont val="Times New Roman"/>
      </rPr>
      <t>CW&gt;25 tấn</t>
    </r>
  </si>
  <si>
    <t>HRC 2 - Hàng hóa ok
2237t - 1 cuộn hụt cw chờ xin</t>
  </si>
  <si>
    <t>2000003625 - 530B.T08.2025/HPDQ-TVN-KH</t>
  </si>
  <si>
    <t>2000003631 - 576A.T09.2025/HPDQ-TVN-KH</t>
  </si>
  <si>
    <t xml:space="preserve">HRC 1 - T11.4
dự kiến 28-29/11 nk trước 2k5, còn lại 1k 1-2/12 nk </t>
  </si>
  <si>
    <t>chưa có kế hoạch mở LC</t>
  </si>
  <si>
    <t>2000003557 - 613A.T10.2025/HPDQ-TNS-KH 
xuất hết mapping, phải đủ dung sai</t>
  </si>
  <si>
    <t>HRC 2 - đã map 5739t
200t chờ skin
29-30/11 nk</t>
  </si>
  <si>
    <t>2000003609- 539F.T07.2025/HPDQ-TMP-KH- 4730t - cw: 27-30t(630t)</t>
  </si>
  <si>
    <t>HRC 2  - dự kiến 6-7/12 nk</t>
  </si>
  <si>
    <t>2000003610 - 539G.T07.2025/HPDQ-TMPHD-KH - 6350T - CW: 27-30T (3550T)</t>
  </si>
  <si>
    <t>HRC 2 - đã map 2879t
dự kiến 7-8/12 nk</t>
  </si>
  <si>
    <t>2000003568 - 590G.T10.2025/HPDQ-TMPHD-KH- - CHƯA CÓ KH NHẬN HÀNG - 5000MT - CÂN TẢI</t>
  </si>
  <si>
    <t>HRC 2 - T11.3 730t
dự kiến 29-30/11 nk</t>
  </si>
  <si>
    <t>VIỆT THUẬN 05-01</t>
  </si>
  <si>
    <t>30.11.20225</t>
  </si>
  <si>
    <t>2000003615 - 651.T11.2025/HPDQ-NK-KH - 13950 tấn 
khách xin giao tách khoảng 5kt/tàu</t>
  </si>
  <si>
    <t>HRC 2 - T11.4 434t
 6-7/12</t>
  </si>
  <si>
    <r>
      <rPr>
        <sz val="14"/>
        <color rgb="FF000000"/>
        <rFont val="Times New Roman"/>
      </rPr>
      <t xml:space="preserve">2200002236 - 580A.T09.2025/HPDQ-HPC-KH - 9727mt 
</t>
    </r>
    <r>
      <rPr>
        <sz val="14"/>
        <color rgb="FFFF0000"/>
        <rFont val="Times New Roman"/>
      </rPr>
      <t>Chưa có kế hoạch</t>
    </r>
  </si>
  <si>
    <t>HRC 2  - Hàng hóa ok
1523t</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</si>
  <si>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</si>
  <si>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</si>
  <si>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NAM PHÁT 268</t>
  </si>
  <si>
    <t>02.12.2025</t>
  </si>
  <si>
    <t>DUY BẮC 68</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</si>
  <si>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</si>
  <si>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</si>
  <si>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</si>
  <si>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</si>
  <si>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</si>
  <si>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</si>
  <si>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</si>
  <si>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</si>
  <si>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</si>
  <si>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</si>
  <si>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</si>
  <si>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</si>
  <si>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</si>
  <si>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</si>
  <si>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</si>
  <si>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</si>
  <si>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t>02/12/2025</t>
  </si>
  <si>
    <r>
      <rPr>
        <sz val="14"/>
        <color rgb="FF000000"/>
        <rFont val="Times New Roman"/>
      </rPr>
      <t xml:space="preserve">2000003650 - 576B1.T09.2025/HPDQ-KKNH - </t>
    </r>
    <r>
      <rPr>
        <b/>
        <sz val="14"/>
        <color rgb="FF000000"/>
        <rFont val="Times New Roman"/>
      </rPr>
      <t>CW&gt;25</t>
    </r>
  </si>
  <si>
    <t>HRC 2 - T12.1
dự kiến 13-14/12 nk</t>
  </si>
  <si>
    <t>2000003400 - 457.T06.2025/HPDQ-VISA - 20T</t>
  </si>
  <si>
    <t>TT, chờ kế hoạch tàu</t>
  </si>
  <si>
    <t>2000003664 - 572B.T09.2025/HPDQ-VISA-KH - 400T</t>
  </si>
  <si>
    <t>2000003651 - 616C.T08.2025/HPDQ-KKNH-KH</t>
  </si>
  <si>
    <t>HRC 1 - T12.1
dự kiến 2-3/12 nk</t>
  </si>
  <si>
    <t>2000003649 - 616C.T08.2025/HPDQ-KKNH-KH</t>
  </si>
  <si>
    <t>26/11</t>
  </si>
  <si>
    <t>2000003517 - 615C.T10.2025/HPDQ-ASIA-KH, LSD 5/1/2026 (CW 25t)</t>
  </si>
  <si>
    <t>2000003518 - 615D.T10.2025/HPDQ-ASIA-KH, LSD 5/1/2026 (CW 25t)</t>
  </si>
  <si>
    <t>2000003667- 590F.T10.2025/HPDQ-TMP-KH - 6000T - chưa có KH nhận hàng</t>
  </si>
  <si>
    <t>HRC 2 - T12.1 13-14/12 nk
HRC 2 - T12.2 20-21/12 nk</t>
  </si>
  <si>
    <t>1</t>
  </si>
  <si>
    <t>2000003666 - 590F.T10.2025/HPDQ-TMP-KH - 4725T- chưa có KH nhận hàng</t>
  </si>
  <si>
    <t>HRC 1 - T12.2</t>
  </si>
  <si>
    <t>2000003636 - 590F.T10.2025/HPDQ-TMP-KH - 275T- chưa có KH nhận hàng</t>
  </si>
  <si>
    <t>duyệt được bất kỳ lúc nào</t>
  </si>
  <si>
    <t>2000003622 - 599.T10.2025/HPDQ-HSQN-KH - 2000 tấn</t>
  </si>
  <si>
    <t xml:space="preserve">HRC 2 - T11.4 1,5ktdự kiến 6-7/12 nk
HRC 2 - T12.1 500t dự kiến 13-14/12 nk
</t>
  </si>
  <si>
    <t>2000003470 - 569C.T09.2025/HPDQ-KD-KH - 200 tấn skin
XUẤT HẾT MAPPING</t>
  </si>
  <si>
    <t>2000003616 - 606.T10.2025/HPDQ-KD-KH - 200 tấn skin
XUẤT HẾT MAPPING</t>
  </si>
  <si>
    <t>HRC 2 - T12.1
dự kiến 9-10/12 nk</t>
  </si>
  <si>
    <t>T/T khi có lịch tàu</t>
  </si>
  <si>
    <t>2000003642 - 656.T11.2025/HPDQ-SUNSCO-KH - T/T</t>
  </si>
  <si>
    <t>TT</t>
  </si>
  <si>
    <t>2000003633 - 652.T11.2025/HPDQ-TL-KH - 500T</t>
  </si>
  <si>
    <t>đã có LC</t>
  </si>
  <si>
    <t>2000003634 - 659.T11.2025/HPDQ-QM-KH - 700T - CW MAX: 29T</t>
  </si>
  <si>
    <t>2000003628 - 530B.T08.2025/HPDQ-TVN-KH</t>
  </si>
  <si>
    <t>HRC 2 - T11.4  1094t
6-7/12</t>
  </si>
  <si>
    <t>2000003632 - 576A.T09.2025/HPDQ-TVN-KH</t>
  </si>
  <si>
    <t>HRC 2 - đã map 680t
6-7/12</t>
  </si>
  <si>
    <t>2000003568 - 590G.T10.2025/HPDQ-TMPHD-KH- - CHƯA CÓ KH NHẬN HÀNG</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</si>
  <si>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</si>
  <si>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</si>
  <si>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</si>
  <si>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</si>
  <si>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2000003663 - 649.T11.2025/KH/HPDQ-JFE - 5kt</t>
  </si>
  <si>
    <t>HRC 1 - T12.1
dự kiến 3-4/12 nk trước 3k5, còn lại 1k5 8-9/12 nk</t>
  </si>
  <si>
    <t>2000003665 - 650.T11.2025/KH/HPDQ-JFE - 1kt</t>
  </si>
  <si>
    <t>2</t>
  </si>
  <si>
    <t>2000003561- 600B.T10.2025/HPDQ-HSPM-KH - 1990t</t>
  </si>
  <si>
    <t>2000003660 - 635A.T11.2025/HPDQ-HSPM-KH - 1980t</t>
  </si>
  <si>
    <t>HRC 1 - T12.1
dự kiến 8-9/12 nk</t>
  </si>
  <si>
    <t>2000003661 - 635A.T11.2025/HPDQ-HSPM-KH - 220t</t>
  </si>
  <si>
    <t>HRC 1 - T12.1
lấy tồn</t>
  </si>
  <si>
    <t>2000003662 - 635A.T11.2025/HPDQ-HSPM-KH - 5960t</t>
  </si>
  <si>
    <t>2000003647 - 530A.T08.2025/HPDQ-TVN-KH</t>
  </si>
  <si>
    <t>11/12/2025</t>
  </si>
  <si>
    <t xml:space="preserve">2000003652 - 576B.T09.2025/HPDQ-TVN-KH </t>
  </si>
  <si>
    <t>HRC 1 - T12.1
dự kiến 6-7/12 nk</t>
  </si>
  <si>
    <r>
      <rPr>
        <sz val="14"/>
        <color rgb="FF000000"/>
        <rFont val="Times New Roman"/>
      </rPr>
      <t xml:space="preserve">2000003648 - 576B.T09.2025/HPDQ-TVN-KH - </t>
    </r>
    <r>
      <rPr>
        <b/>
        <sz val="14"/>
        <color rgb="FF000000"/>
        <rFont val="Times New Roman"/>
      </rPr>
      <t>CW&gt;25</t>
    </r>
  </si>
  <si>
    <t>2000003653 - 576D.T09.2025/HPDQ-TVN-KH</t>
  </si>
  <si>
    <t>ĐÀ NẰNG</t>
  </si>
  <si>
    <t>666C.T11.2025/HPDQ-TMPHD-KH- 2020t- CHƯA CÓ KH NHẬN HÀNG</t>
  </si>
  <si>
    <t>hrc 2 - t12.1
Chưa có đơn này</t>
  </si>
  <si>
    <t>01-02.12.2025</t>
  </si>
  <si>
    <t>NỘI BỘ</t>
  </si>
  <si>
    <t>2200002345 - 587B.T10.2025/HPDQ-THP-KH đi Hải Phòng 6600TAN HRC1</t>
  </si>
  <si>
    <t>HRC 2 216t
29-30/11 nk 1,5kt
còn lại 6-7/12</t>
  </si>
  <si>
    <t>2200002330 - 587D.T10.2025/HPDQ-THP-KH đi Hải Phòng 2905TAN HRC2</t>
  </si>
  <si>
    <t>HRC 2 - T11.4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</si>
  <si>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</si>
  <si>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</si>
  <si>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</si>
  <si>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</si>
  <si>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</si>
  <si>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29.11.2025 (khả năng delay)</t>
  </si>
  <si>
    <t>2200002343 - 665A.T11.2025/HPDQ-THP-KH 11000TAN HRC2 đi Hải Phòng</t>
  </si>
  <si>
    <t>HRC 2 - T11.4
5.1kt ở T11.4 / dự kiến 2kt nk 29-30/11
còn lại 6-7/12</t>
  </si>
  <si>
    <t>2200002341 - 665C.T11.2025/HPDQ-THP-KH 1250TAN HRC2 đi Hải Phòng</t>
  </si>
  <si>
    <t>2200002342 - 665C.T11.2025/HPDQ-THP-KH 3750TAN HRC1 đi Hải Phòng</t>
  </si>
  <si>
    <t>HRC 1 
T12.1 700 tấn 6-7/12 nk</t>
  </si>
  <si>
    <t>2000003563 - 598.T10.2025/HPDQ-HSNS-KH - 300t</t>
  </si>
  <si>
    <t>2000003535 - 633A.T11.2025/HPDQ-HSNS-KH - xuất nốt mapping</t>
  </si>
  <si>
    <t>HRC 1 - HÀNG HÓA OK</t>
  </si>
  <si>
    <t>2000003643 - 633A.T11.2025/HPDQ-HSNS-KH - 1700t</t>
  </si>
  <si>
    <t>2000003644 - 633A.T11.2025/HPDQ-HSNS-KH - 100t</t>
  </si>
  <si>
    <t>2000003645 - 633A.T11.2025/HPDQ-HSNS-KH - 3910t</t>
  </si>
  <si>
    <t>633B.T11.2025/HPDQ-HSNS-KH - 300t</t>
  </si>
  <si>
    <t>hrc 2 - t12.2
20-21/12 nk</t>
  </si>
  <si>
    <t>2-3</t>
  </si>
  <si>
    <t>2200002292 - 587C.T10.2025/HPDQ-THP-KH đi Hải Phòng 10000TAN HRC1</t>
  </si>
  <si>
    <t>sớm nhất 1/12</t>
  </si>
  <si>
    <t>2000003640 - 630.T11.2025/HPDQ-NNP-KH - 1/12 có LC 
(NHẬT NAM PHÁT KHÁCH MỚI)
XUẤT HẾT MAPPING</t>
  </si>
  <si>
    <t>sớm nhất 27/11</t>
  </si>
  <si>
    <r>
      <rPr>
        <sz val="14"/>
        <color rgb="FF000000"/>
        <rFont val="Times New Roman"/>
      </rPr>
      <t xml:space="preserve">2000003641 - 657E.T11.2025/HPDQ-KD-KH 
đơn này đi Hải Phòng chuẩn rồi nha cả nhà
</t>
    </r>
    <r>
      <rPr>
        <b/>
        <sz val="14"/>
        <color rgb="FFFF0000"/>
        <rFont val="Times New Roman"/>
      </rPr>
      <t>CW&gt;25 tấn</t>
    </r>
  </si>
  <si>
    <t>HRC 2 - T12.1
dự kiến 10-11/12 nk</t>
  </si>
  <si>
    <r>
      <rPr>
        <sz val="14"/>
        <color rgb="FF000000"/>
        <rFont val="Times New Roman"/>
      </rPr>
      <t xml:space="preserve">2000003646 - 628C.T11.2025/HPDQ-VINAS-KH - </t>
    </r>
    <r>
      <rPr>
        <b/>
        <sz val="14"/>
        <color rgb="FF000000"/>
        <rFont val="Times New Roman"/>
      </rPr>
      <t>CW&gt;25 - Khách không nhận han gỉ - Tách 2 tàu không cùng đợt</t>
    </r>
  </si>
  <si>
    <t>666A.T11.2025/HPDQ-OTMP-KH- 2000t- CHƯA CÓ KH NHẬN HÀNG</t>
  </si>
  <si>
    <t>hrc 2 - t12.1
Không thấy đơn này</t>
  </si>
  <si>
    <t>2200002338 - 619B.T11.2025/HPDQ-OTHY-KH đi 2500TAN đi Hải Phòng HRC2</t>
  </si>
  <si>
    <t>HRC 2
6-7/12 nk</t>
  </si>
  <si>
    <t>2200002339 - 619B.T11.2025/HPDQ-OTHY-KH đi 1000TAN đi Hải Phòng HRC1</t>
  </si>
  <si>
    <t>HRC 1 - T11.4
dự kiến 3-4/12 nk</t>
  </si>
  <si>
    <t>2200002340 - 665A.T11.2025/HPDQ-THP-KH 3500TAN đi Hải Phòng HRC1</t>
  </si>
  <si>
    <t>HRC 1 - T12.1
dự kiến 9-10/12 nk</t>
  </si>
  <si>
    <t>666A.T11.2025/HPDQ-OTMP-KH- 3000t - CHƯA CÓ KH NHẬN HÀNG</t>
  </si>
  <si>
    <t>666B.T11.2025/HPDQ-TMPHD-KH - 7000t- CHƯA CÓ KH NHẬN HÀNG</t>
  </si>
  <si>
    <t>2000003657 - 625.T11.2025/HPDQ-XDTP-KH, LSD 15/01/2026</t>
  </si>
  <si>
    <t>1-2</t>
  </si>
  <si>
    <t>27/11</t>
  </si>
  <si>
    <t>2000003658 - 627.T11.2025/HPDQ-TH-KH, LSD 20/01/2026</t>
  </si>
  <si>
    <t>6/12 có LC</t>
  </si>
  <si>
    <t>622.T11.2025/HPDQ-OTMN-KH - 7.99kt</t>
  </si>
  <si>
    <t>622.T11.2025/HPDQ-OTMN-KH - 2.01kt</t>
  </si>
  <si>
    <t>628D.T11.2025/HPDQ-HANOIS-KH - khách không nhận han gỉ</t>
  </si>
  <si>
    <t>HRC2 - T12.2</t>
  </si>
  <si>
    <t>08/12/2025</t>
  </si>
  <si>
    <r>
      <rPr>
        <sz val="14"/>
        <color rgb="FF000000"/>
        <rFont val="Times New Roman"/>
      </rPr>
      <t>2000003654 - 612F.T10.2025/HPDQ-KKNH-KH -</t>
    </r>
    <r>
      <rPr>
        <b/>
        <sz val="14"/>
        <color rgb="FF000000"/>
        <rFont val="Times New Roman"/>
      </rPr>
      <t xml:space="preserve"> CW&gt;25</t>
    </r>
  </si>
  <si>
    <r>
      <rPr>
        <sz val="14"/>
        <color rgb="FF000000"/>
        <rFont val="Times New Roman"/>
      </rPr>
      <t>2000003655 - 612G.T10.2025/HPDQ-KKNH-KH</t>
    </r>
    <r>
      <rPr>
        <b/>
        <sz val="14"/>
        <color rgb="FF000000"/>
        <rFont val="Times New Roman"/>
      </rPr>
      <t xml:space="preserve"> - CW&gt;25</t>
    </r>
  </si>
  <si>
    <r>
      <rPr>
        <sz val="14"/>
        <color rgb="FF000000"/>
        <rFont val="Times New Roman"/>
      </rPr>
      <t>2000003656 - 612H.T10.2025/HPDQ-KKNH-KH</t>
    </r>
    <r>
      <rPr>
        <b/>
        <sz val="14"/>
        <color rgb="FF000000"/>
        <rFont val="Times New Roman"/>
      </rPr>
      <t xml:space="preserve"> - CW&gt;25</t>
    </r>
  </si>
  <si>
    <t>653.T11.2025/HPDQ-TN-KH - 3000t</t>
  </si>
  <si>
    <t>613B.T10.2025/HPDQ-NS-KH - 10,000t</t>
  </si>
  <si>
    <t>662B.T11.2025/HPDQ-NS-KH - 4,000t</t>
  </si>
  <si>
    <t>613A1.T10.2025/HPDQ-TNS-KH - 380t</t>
  </si>
  <si>
    <t>662B.T11.2025/HPDQ-NS-KH - 6,000t</t>
  </si>
  <si>
    <t>635B.T11.2025/HPDQ-HSPM-KH - 5,190t</t>
  </si>
  <si>
    <t>10/12 khách mở LC</t>
  </si>
  <si>
    <t>635C.T11.2025/HPDQ-HSPM-KH - 6,540t</t>
  </si>
  <si>
    <t>635D.T11.2025/HPDQ-HSPM-KH - 800t</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</si>
  <si>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</si>
  <si>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</si>
  <si>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</si>
  <si>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</si>
  <si>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</si>
  <si>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t>530C.T08.2025/HPDQ-TVN-KH</t>
  </si>
  <si>
    <t>09/12/2025</t>
  </si>
  <si>
    <t>616E.T08.2025/HPDQ-KKNH-KH</t>
  </si>
  <si>
    <t>616F.T08.2025/HPDQ-KKNH-KH</t>
  </si>
  <si>
    <t>576C.T09.2025/HPDQ-TVN-KH</t>
  </si>
  <si>
    <t>HRC1 - T12.2</t>
  </si>
  <si>
    <t>05/12/2025</t>
  </si>
  <si>
    <t>628A1.T11.2025/HPDQ-VINAS-KH - khách không nhận han gỉ</t>
  </si>
  <si>
    <t>2-3 - ĐB</t>
  </si>
  <si>
    <t>2000003659 - 632.T11.2025/HPDQ-THACO-KH, LSD 31/12/2025</t>
  </si>
  <si>
    <t>HRC 2 - T12.1</t>
  </si>
  <si>
    <t>2 - ĐB</t>
  </si>
  <si>
    <t xml:space="preserve">Dung Quất </t>
  </si>
  <si>
    <t>655.T11.2025/HPDQ-PVN-KH - LSD 25/01/2026</t>
  </si>
  <si>
    <t>HRC 2 - T12.2</t>
  </si>
  <si>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</si>
  <si>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</si>
  <si>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</si>
  <si>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</si>
  <si>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</si>
  <si>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</si>
  <si>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</si>
  <si>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</si>
  <si>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</si>
  <si>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</si>
  <si>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</si>
  <si>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</si>
  <si>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</si>
  <si>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</si>
  <si>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</si>
  <si>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</si>
  <si>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</si>
  <si>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</si>
  <si>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</si>
  <si>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</si>
  <si>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</si>
  <si>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</si>
  <si>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</si>
  <si>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</si>
  <si>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</si>
  <si>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</si>
  <si>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</si>
  <si>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</si>
  <si>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</si>
  <si>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</si>
  <si>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</si>
  <si>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</si>
  <si>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</si>
  <si>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</si>
  <si>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</si>
  <si>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</si>
  <si>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</si>
  <si>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</si>
  <si>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</si>
  <si>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</si>
  <si>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</si>
  <si>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</si>
  <si>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</si>
  <si>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</si>
  <si>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</si>
  <si>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</si>
  <si>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</si>
  <si>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</si>
  <si>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</si>
  <si>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</si>
  <si>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</si>
  <si>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</si>
  <si>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</si>
  <si>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</si>
  <si>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</si>
  <si>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</si>
  <si>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</si>
  <si>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</si>
  <si>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</si>
  <si>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</si>
  <si>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</si>
  <si>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</si>
  <si>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</si>
  <si>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</si>
  <si>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</si>
  <si>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</si>
  <si>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</si>
  <si>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</si>
  <si>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</si>
  <si>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</si>
  <si>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</si>
  <si>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</si>
  <si>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</si>
  <si>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</si>
  <si>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</si>
  <si>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</si>
  <si>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</si>
  <si>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</si>
  <si>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</si>
  <si>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</si>
  <si>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</si>
  <si>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</si>
  <si>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</si>
  <si>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</si>
  <si>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</si>
  <si>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</si>
  <si>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</si>
  <si>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</si>
  <si>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</si>
  <si>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</si>
  <si>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</si>
  <si>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</si>
  <si>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</si>
  <si>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</si>
  <si>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</si>
  <si>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</si>
  <si>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</si>
  <si>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</si>
  <si>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</si>
  <si>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</si>
  <si>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</si>
  <si>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</si>
  <si>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</si>
  <si>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</si>
  <si>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</si>
  <si>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</si>
  <si>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</si>
  <si>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</si>
  <si>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</si>
  <si>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</si>
  <si>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</si>
  <si>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</si>
  <si>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</si>
  <si>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</si>
  <si>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</si>
  <si>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</si>
  <si>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</si>
  <si>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</si>
  <si>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</si>
  <si>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</si>
  <si>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</si>
  <si>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</si>
  <si>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</si>
  <si>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</si>
  <si>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</si>
  <si>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</si>
  <si>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</si>
  <si>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</si>
  <si>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</si>
  <si>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</si>
  <si>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</si>
  <si>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</si>
  <si>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</si>
  <si>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</si>
  <si>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</si>
  <si>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</si>
  <si>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</si>
  <si>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</si>
  <si>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</si>
  <si>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</si>
  <si>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</si>
  <si>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</si>
  <si>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</si>
  <si>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</si>
  <si>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</si>
  <si>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</si>
  <si>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</si>
  <si>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</si>
  <si>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</si>
  <si>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</si>
  <si>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</si>
  <si>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</si>
  <si>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</si>
  <si>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</si>
  <si>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</si>
  <si>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</si>
  <si>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</si>
  <si>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</si>
  <si>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</si>
  <si>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</si>
  <si>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</si>
  <si>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</si>
  <si>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</si>
  <si>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</si>
  <si>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</si>
  <si>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</si>
  <si>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</si>
  <si>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</si>
  <si>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</si>
  <si>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</si>
  <si>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</si>
  <si>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</si>
  <si>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</si>
  <si>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</si>
  <si>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</si>
  <si>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</si>
  <si>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</si>
  <si>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</si>
  <si>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</si>
  <si>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</si>
  <si>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</si>
  <si>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</si>
  <si>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</si>
  <si>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</si>
  <si>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</si>
  <si>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</si>
  <si>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</si>
  <si>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</si>
  <si>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</si>
  <si>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</si>
  <si>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</si>
  <si>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</si>
  <si>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</si>
  <si>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</si>
  <si>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</si>
  <si>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</si>
  <si>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</si>
  <si>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</si>
  <si>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</si>
  <si>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</si>
  <si>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</si>
  <si>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</si>
  <si>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</si>
  <si>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</si>
  <si>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</si>
  <si>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</si>
  <si>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</si>
  <si>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</si>
  <si>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</si>
  <si>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</si>
  <si>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</si>
  <si>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</si>
  <si>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</si>
  <si>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</si>
  <si>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</si>
  <si>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</si>
  <si>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</si>
  <si>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</si>
  <si>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</si>
  <si>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</si>
  <si>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</si>
  <si>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</si>
  <si>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</si>
  <si>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</si>
  <si>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</si>
  <si>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</si>
  <si>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</si>
  <si>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</si>
  <si>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</si>
  <si>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</si>
  <si>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</si>
  <si>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</si>
  <si>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</si>
  <si>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</si>
  <si>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</si>
  <si>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</si>
  <si>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</si>
  <si>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</si>
  <si>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</si>
  <si>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</si>
  <si>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10k6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</si>
  <si>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</si>
  <si>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</si>
  <si>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</si>
  <si>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</si>
  <si>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</si>
  <si>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</si>
  <si>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</si>
  <si>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</si>
  <si>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</si>
  <si>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</si>
  <si>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</si>
  <si>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</si>
  <si>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</si>
  <si>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</si>
  <si>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</si>
  <si>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</si>
  <si>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</si>
  <si>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</si>
  <si>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</si>
  <si>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</si>
  <si>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</si>
  <si>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</si>
  <si>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</si>
  <si>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</si>
  <si>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</si>
  <si>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</si>
  <si>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</si>
  <si>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</si>
  <si>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</si>
  <si>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</si>
  <si>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</si>
  <si>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</si>
  <si>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</si>
  <si>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</si>
  <si>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</si>
  <si>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</si>
  <si>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</si>
  <si>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</si>
  <si>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</si>
  <si>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</si>
  <si>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</si>
  <si>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</si>
  <si>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</si>
  <si>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</si>
  <si>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</si>
  <si>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</si>
  <si>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</si>
  <si>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</si>
  <si>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</si>
  <si>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</si>
  <si>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</si>
  <si>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</si>
  <si>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</si>
  <si>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</si>
  <si>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</si>
  <si>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</si>
  <si>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</si>
  <si>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</si>
  <si>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</si>
  <si>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</si>
  <si>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</si>
  <si>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</si>
  <si>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</si>
  <si>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</si>
  <si>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</si>
  <si>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</si>
  <si>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HRC 1 - dự kiến 27.11 đủ 1k4t (đã map 1k1)</t>
  </si>
  <si>
    <t>04-05/12 (đang yêu cầu khách mở LC ngày 28/11)</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</si>
  <si>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</si>
  <si>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</si>
  <si>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</si>
  <si>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</si>
  <si>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</si>
  <si>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T11.3 - đã map 2201t
700t chờ skin ,dự kiến 27-28/11 nk</t>
  </si>
  <si>
    <t>2000003590 -  592B.T10.2025/HPDQ-OTVĐ-KH - 5,5KT - LSD 10/12 - xuất hết mapping</t>
  </si>
  <si>
    <t>HRC 2 - HÀNG HÓA OK (đủ ds rồi)
chờ 4 cuộn xin hụt cw/ 1 cuộn chờ skin- dự kiến map 5386t/5500t</t>
  </si>
  <si>
    <t>2000003619 - 589.T10.2025/HPDQ-TMMN-KH - 7.3kt 
LSD 10/12, khách muốn nhận hàng vào t12 (tàu này phải T12 mới đến HP đc nha) -xuất vừa đủ 4000t</t>
  </si>
  <si>
    <t>HRC 1 - T11.4 đã map 3k3
dự kiến 26-27 nk trước 4k, còn lại 3k3 4-5/12 nk</t>
  </si>
  <si>
    <t>2000003594 - 589.T10.2025/HPDQ-TMMN-KH - 1.7kt 
LSD 10/12, khách muốn nhận hàng vào t12 (tàu này phải T12 mới đến HP đc nha) - xuất hết mapping</t>
  </si>
  <si>
    <t>HRC 1 - 200 tấn 
dự kiến 26-27 nk</t>
  </si>
  <si>
    <t>2200002331 - 0097.T11.2025/HPDQ-THP-NKH 916TAN HRC1 đi Hải Phòng  - xuất hết mapping</t>
  </si>
  <si>
    <t>2000003589 -  592A2.T10.2025/HPDQ-TVĐ-KH - 4KT - LSD 10/12
Khách hẹn 21/11 mở LC cùng đơn 592A1 - xuất hết mapping</t>
  </si>
  <si>
    <t>HRC 2 - T11.3 - đã map 3678t/ còn 500t chờ skin
dự kiến 24-25/11 nk</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</si>
  <si>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</si>
  <si>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</si>
  <si>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</si>
  <si>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</si>
  <si>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</si>
  <si>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</si>
  <si>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chiều 25/11</t>
  </si>
  <si>
    <t>2000003576 - 601.T10.2025/KH/HPDQ-JFE (LOT 2) - 2.8kt
 phải đủ dung sai - xuất hết mapping</t>
  </si>
  <si>
    <t>HRC 2 - Hàng hóa ok
2846t</t>
  </si>
  <si>
    <t>2000003620 - 601.T10.2025/KH/HPDQ-JFE (LOT 2) - 600t - xuất hết mapping</t>
  </si>
  <si>
    <t>HRC 1 - T11.4 đã map 583 tấn
cán bù 2 cuộn 3.70 26/11 đủ</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</si>
  <si>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</si>
  <si>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</si>
  <si>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</si>
  <si>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</si>
  <si>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</si>
  <si>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</si>
  <si>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</si>
  <si>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</si>
  <si>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</si>
  <si>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</si>
  <si>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</si>
  <si>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</si>
  <si>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</si>
  <si>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2000003586 - 603A.T10.2025/HPDQ-NK-KH - 5000T - cân tải, ưu tiên xuất hết các lệnh dưới, tăng giảm cân tải tương ứng - xếp sau cùng dỡ đầu tiên</t>
  </si>
  <si>
    <t>HRC 2 - HÀNG HÓA OK
3879t</t>
  </si>
  <si>
    <t xml:space="preserve">2000003585 - 603B.T10.2025/HPDQ-NK-KH - 12.440T - XUẤT HẾT MAPPING </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</si>
  <si>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</si>
  <si>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</si>
  <si>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</si>
  <si>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</si>
  <si>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</si>
  <si>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</si>
  <si>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</si>
  <si>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hàng hóa ok
2256t</t>
  </si>
  <si>
    <t>2000003587 - 603B.T10.2025/HPDQ-NK-KH - 1350T - XUẤT HẾT MAPPING</t>
  </si>
  <si>
    <t>2000003585 - 603B.T10.2025/HPDQ-NK-KH - 12.440T - XUẤT HẾT MAPPING</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</si>
  <si>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</si>
  <si>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dự kiến 26-27/11 nk trước 3k, còn lại 1k5 dự kiến 28-29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</si>
  <si>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</si>
  <si>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</si>
  <si>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</si>
  <si>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</si>
  <si>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</si>
  <si>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</si>
  <si>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</si>
  <si>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dự kiến 27-28/11 nk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</si>
  <si>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</si>
  <si>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</si>
  <si>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</si>
  <si>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</si>
  <si>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</si>
  <si>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</si>
  <si>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6737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</si>
  <si>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</si>
  <si>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</si>
  <si>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</si>
  <si>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</si>
  <si>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</si>
  <si>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</si>
  <si>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</si>
  <si>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</si>
  <si>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</si>
  <si>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5k3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</si>
  <si>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</si>
  <si>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</si>
  <si>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</si>
  <si>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</si>
  <si>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</si>
  <si>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</si>
  <si>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</si>
  <si>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</si>
  <si>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</si>
  <si>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4k tấn
T11.3 4k5 dự kiến 26-27/11 nk</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</si>
  <si>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</si>
  <si>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</si>
  <si>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</si>
  <si>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</si>
  <si>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27.11.2025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</si>
  <si>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</si>
  <si>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</si>
  <si>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</si>
  <si>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</si>
  <si>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</si>
  <si>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</si>
  <si>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</si>
  <si>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hàng hóa ok
3052t</t>
  </si>
  <si>
    <t>PKD báo chỉ xuất đc tối đa 3020t, Tân Thuận</t>
  </si>
  <si>
    <t>2000003626 - 616D.T08.2025/HPDQ-TVN-KH - 4500 - cân tải, tăng giảm tương ứng sau khi xuất lệnh dưới</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</si>
  <si>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</si>
  <si>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</si>
  <si>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</si>
  <si>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</si>
  <si>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</si>
  <si>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</si>
  <si>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dự kiến 30/11-1/12 nk</t>
  </si>
  <si>
    <t>2000003554 - 566E.T09.2025/HPDQ-MOV(VNO)-KH - 3100t -ƯU TIÊN 4 ĐI SỚM</t>
  </si>
  <si>
    <t>HRC 2 - T11.3 27-28/11 nk
3052t, còn 25t chờ skin chốt SO</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</si>
  <si>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</si>
  <si>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</si>
  <si>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</si>
  <si>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</si>
  <si>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</si>
  <si>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</si>
  <si>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</si>
  <si>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</si>
  <si>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</si>
  <si>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</si>
  <si>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</si>
  <si>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dự kiến 30/11-01/12 nk</t>
  </si>
  <si>
    <t>EVER PROGRESS</t>
  </si>
  <si>
    <t>Ravenna. Marcegaglia's berth</t>
  </si>
  <si>
    <t>2400001354 - 154.T11-25/HPDQ-MARCE</t>
  </si>
  <si>
    <t>HRC 2 - T11.1 &amp; T11.2 đã map 31.749kt
dự kiến 25-26/11 nk đủ</t>
  </si>
  <si>
    <t>28-29.11.2025</t>
  </si>
  <si>
    <t>2000003563 - 598.T10.2025/HPDQ-HSNS-KH</t>
  </si>
  <si>
    <t>HRC 2 
29-30/11 dk nk - đã map 973t</t>
  </si>
  <si>
    <t>2000003564 - 598.T10.2025/HPDQ-HSNS-KH</t>
  </si>
  <si>
    <t>HRC 1 - HÀNG HÓA OK
1628</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</si>
  <si>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</si>
  <si>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</si>
  <si>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</si>
  <si>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</si>
  <si>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</si>
  <si>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</si>
  <si>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</si>
  <si>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</si>
  <si>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</si>
  <si>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</si>
  <si>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</si>
  <si>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</si>
  <si>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</si>
  <si>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</si>
  <si>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</si>
  <si>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</si>
  <si>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</si>
  <si>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</si>
  <si>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</si>
  <si>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2 - 498t
dự kiến 29-30/11 nk 500t
còn lại 6-7/12 nk</t>
  </si>
  <si>
    <t>2000003608 - 590D2.T10.2025/HPDQ-TMPHD-KH - 2072t - CHƯA CÓ KH NHẬN HÀNG</t>
  </si>
  <si>
    <t>HRC 2 - T11.4 467t
dự kiến 29-30/11 nk 1kt
còn lại 6-7/12 nk</t>
  </si>
  <si>
    <t>18.11</t>
  </si>
  <si>
    <t>2200002277 - 0069.T10.2025/HPDQ-OTĐN-NKH HRC1 đi Đà Nẵng 419TAN</t>
  </si>
  <si>
    <t>SPOT HRC 1
HÀNG HÓA OK
419 tấn</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</si>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</sst>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48">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b/>
      <sz val="14"/>
      <color theme="9"/>
      <name val="Times New Roman"/>
      <family val="1"/>
    </font>
  </fonts>
  <fills count="4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7"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900">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4" fontId="109" fillId="0" borderId="0" xfId="0" applyNumberFormat="1" applyFont="1"/>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165" fontId="115" fillId="0" borderId="8" xfId="1" applyNumberFormat="1" applyFont="1" applyFill="1" applyBorder="1" applyAlignment="1">
      <alignment vertical="center" wrapText="1"/>
    </xf>
    <xf numFmtId="166"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6"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164"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9" fillId="2" borderId="8" xfId="0" applyFont="1" applyFill="1" applyBorder="1" applyAlignment="1">
      <alignment horizontal="center" vertical="center" wrapText="1"/>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5"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9"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5"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9"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9" fontId="3" fillId="4" borderId="8" xfId="1" applyNumberFormat="1" applyFont="1" applyFill="1" applyBorder="1" applyAlignment="1">
      <alignment horizontal="right" vertical="center"/>
    </xf>
    <xf numFmtId="0" fontId="9" fillId="4" borderId="8" xfId="0" applyFont="1" applyFill="1" applyBorder="1" applyAlignment="1">
      <alignment horizontal="center" vertical="center" wrapText="1"/>
    </xf>
    <xf numFmtId="16" fontId="3" fillId="4" borderId="8" xfId="0" quotePrefix="1" applyNumberFormat="1"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0" fontId="103" fillId="4" borderId="8" xfId="0" applyFont="1" applyFill="1" applyBorder="1" applyAlignment="1">
      <alignment horizontal="center" vertical="center" wrapText="1"/>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5"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xf>
    <xf numFmtId="165" fontId="9" fillId="5" borderId="8" xfId="1" applyNumberFormat="1" applyFont="1" applyFill="1" applyBorder="1" applyAlignment="1">
      <alignment horizontal="center" vertical="center"/>
    </xf>
    <xf numFmtId="0" fontId="9" fillId="5" borderId="8" xfId="0" applyFont="1" applyFill="1" applyBorder="1" applyAlignment="1">
      <alignment horizontal="center" vertical="center" wrapText="1"/>
    </xf>
    <xf numFmtId="16" fontId="3" fillId="5" borderId="8" xfId="0" quotePrefix="1" applyNumberFormat="1" applyFont="1" applyFill="1" applyBorder="1" applyAlignment="1">
      <alignment horizontal="center" vertical="center" wrapText="1"/>
    </xf>
    <xf numFmtId="0" fontId="118" fillId="5" borderId="12"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0" fontId="103"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5" fillId="5" borderId="12" xfId="0" applyFont="1" applyFill="1" applyBorder="1" applyAlignment="1">
      <alignment horizontal="left" vertical="center"/>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5"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3" fontId="39" fillId="0" borderId="14" xfId="0" applyNumberFormat="1" applyFont="1" applyBorder="1" applyAlignment="1">
      <alignment horizontal="left" vertical="center" wrapText="1"/>
    </xf>
    <xf numFmtId="0" fontId="106" fillId="5" borderId="8" xfId="0" applyFont="1" applyFill="1" applyBorder="1" applyAlignment="1">
      <alignment horizontal="left" vertical="center" wrapText="1"/>
    </xf>
    <xf numFmtId="0" fontId="101" fillId="4" borderId="8" xfId="0" applyFont="1" applyFill="1" applyBorder="1" applyAlignment="1">
      <alignment horizontal="left" vertical="center" wrapText="1"/>
    </xf>
    <xf numFmtId="165" fontId="12" fillId="0" borderId="8" xfId="1" applyNumberFormat="1" applyFont="1" applyBorder="1" applyAlignment="1">
      <alignment horizontal="center" vertical="center"/>
    </xf>
    <xf numFmtId="169"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5"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165"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5"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16" fillId="4" borderId="8" xfId="0" applyFont="1" applyFill="1" applyBorder="1" applyAlignment="1">
      <alignment horizontal="center" vertical="center" wrapText="1"/>
    </xf>
    <xf numFmtId="0" fontId="3" fillId="4" borderId="8" xfId="0" quotePrefix="1" applyFont="1" applyFill="1" applyBorder="1" applyAlignment="1">
      <alignment horizontal="center" vertical="center" wrapText="1"/>
    </xf>
    <xf numFmtId="0" fontId="13" fillId="4" borderId="8" xfId="0" quotePrefix="1" applyFont="1" applyFill="1" applyBorder="1" applyAlignment="1">
      <alignment horizontal="center" vertical="center" wrapText="1"/>
    </xf>
    <xf numFmtId="0" fontId="13" fillId="4" borderId="18"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105" fillId="4" borderId="18" xfId="0" applyFont="1" applyFill="1" applyBorder="1" applyAlignment="1">
      <alignment horizontal="center" vertical="center" wrapText="1"/>
    </xf>
    <xf numFmtId="0" fontId="146" fillId="4" borderId="8" xfId="0" applyFont="1" applyFill="1" applyBorder="1" applyAlignment="1">
      <alignment horizontal="center" vertical="center" wrapText="1"/>
    </xf>
    <xf numFmtId="169" fontId="3" fillId="31" borderId="8" xfId="1" applyNumberFormat="1" applyFont="1" applyFill="1" applyBorder="1" applyAlignment="1">
      <alignment horizontal="right" vertical="center"/>
    </xf>
    <xf numFmtId="0" fontId="13" fillId="4" borderId="10" xfId="0" applyFont="1" applyFill="1" applyBorder="1" applyAlignment="1">
      <alignment horizontal="center" vertical="center" wrapText="1"/>
    </xf>
    <xf numFmtId="169"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0" fontId="39" fillId="2" borderId="8" xfId="0" applyFont="1" applyFill="1" applyBorder="1" applyAlignment="1">
      <alignment horizontal="center" vertical="center"/>
    </xf>
    <xf numFmtId="165" fontId="9" fillId="2" borderId="8" xfId="1" applyNumberFormat="1" applyFont="1" applyFill="1" applyBorder="1" applyAlignment="1">
      <alignment horizontal="center" vertical="center"/>
    </xf>
    <xf numFmtId="169"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0" fontId="31" fillId="2" borderId="8" xfId="0" applyFont="1" applyFill="1" applyBorder="1" applyAlignment="1">
      <alignment horizontal="center" vertical="center"/>
    </xf>
    <xf numFmtId="169" fontId="9" fillId="2" borderId="8" xfId="1" applyNumberFormat="1" applyFont="1" applyFill="1" applyBorder="1" applyAlignment="1">
      <alignment horizontal="right" vertical="center"/>
    </xf>
    <xf numFmtId="0" fontId="9" fillId="2" borderId="8" xfId="0" applyFont="1" applyFill="1" applyBorder="1" applyAlignment="1">
      <alignment vertical="center"/>
    </xf>
    <xf numFmtId="169" fontId="3" fillId="0" borderId="16" xfId="1" applyNumberFormat="1" applyFont="1" applyBorder="1" applyAlignment="1">
      <alignment horizontal="right" vertical="center"/>
    </xf>
    <xf numFmtId="49" fontId="13" fillId="0" borderId="8" xfId="0" applyNumberFormat="1" applyFont="1" applyBorder="1" applyAlignment="1">
      <alignment horizontal="center" vertical="center"/>
    </xf>
    <xf numFmtId="14" fontId="147" fillId="4" borderId="8" xfId="0" quotePrefix="1" applyNumberFormat="1" applyFont="1" applyFill="1" applyBorder="1" applyAlignment="1">
      <alignment horizontal="center" vertical="center" wrapText="1"/>
    </xf>
    <xf numFmtId="0" fontId="147" fillId="4" borderId="8" xfId="0" applyFont="1" applyFill="1" applyBorder="1" applyAlignment="1">
      <alignment horizontal="center" vertical="center" wrapText="1"/>
    </xf>
    <xf numFmtId="0" fontId="118" fillId="4" borderId="12" xfId="0" applyFont="1" applyFill="1" applyBorder="1" applyAlignment="1">
      <alignment horizontal="center" vertical="center" wrapText="1"/>
    </xf>
    <xf numFmtId="0" fontId="12" fillId="2" borderId="8" xfId="0" quotePrefix="1" applyFont="1" applyFill="1" applyBorder="1" applyAlignment="1">
      <alignment horizontal="center" vertical="center" wrapText="1"/>
    </xf>
    <xf numFmtId="0" fontId="9" fillId="2" borderId="8" xfId="0" quotePrefix="1" applyFont="1" applyFill="1" applyBorder="1" applyAlignment="1">
      <alignment horizontal="center" vertical="center" wrapText="1"/>
    </xf>
    <xf numFmtId="0" fontId="117" fillId="39" borderId="12" xfId="0" applyFont="1" applyFill="1" applyBorder="1" applyAlignment="1">
      <alignment vertical="center" wrapText="1"/>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0" fontId="28" fillId="40" borderId="8" xfId="0" applyFont="1" applyFill="1" applyBorder="1" applyAlignment="1">
      <alignment horizontal="center" vertical="center"/>
    </xf>
    <xf numFmtId="0" fontId="104" fillId="40" borderId="8" xfId="0" applyFont="1" applyFill="1" applyBorder="1" applyAlignment="1">
      <alignment horizontal="center" vertical="center" wrapText="1"/>
    </xf>
    <xf numFmtId="0" fontId="3" fillId="40" borderId="8" xfId="0" applyFont="1" applyFill="1" applyBorder="1" applyAlignment="1">
      <alignment horizontal="center" vertical="center"/>
    </xf>
    <xf numFmtId="165" fontId="3" fillId="40" borderId="8" xfId="1" applyNumberFormat="1" applyFont="1" applyFill="1" applyBorder="1" applyAlignment="1">
      <alignment horizontal="center" vertical="center"/>
    </xf>
    <xf numFmtId="0" fontId="3" fillId="40" borderId="8" xfId="0" applyFont="1" applyFill="1" applyBorder="1" applyAlignment="1">
      <alignment horizontal="center" vertical="center" wrapText="1"/>
    </xf>
    <xf numFmtId="0" fontId="146" fillId="40" borderId="8" xfId="0" applyFont="1" applyFill="1" applyBorder="1" applyAlignment="1">
      <alignment horizontal="center" vertical="center" wrapText="1"/>
    </xf>
    <xf numFmtId="0" fontId="3" fillId="40" borderId="8" xfId="0" applyFont="1" applyFill="1" applyBorder="1" applyAlignment="1">
      <alignment horizontal="left" vertical="center" wrapText="1"/>
    </xf>
    <xf numFmtId="169" fontId="3" fillId="40" borderId="8" xfId="1" applyNumberFormat="1" applyFont="1" applyFill="1" applyBorder="1" applyAlignment="1">
      <alignment horizontal="right" vertical="center"/>
    </xf>
    <xf numFmtId="0" fontId="74" fillId="40" borderId="8" xfId="0" applyFont="1" applyFill="1" applyBorder="1" applyAlignment="1">
      <alignment horizontal="center" vertical="center" wrapText="1"/>
    </xf>
    <xf numFmtId="0" fontId="12" fillId="40" borderId="8" xfId="0" applyFont="1" applyFill="1" applyBorder="1" applyAlignment="1">
      <alignment horizontal="left" vertical="center"/>
    </xf>
    <xf numFmtId="49" fontId="12" fillId="40" borderId="8" xfId="0" applyNumberFormat="1" applyFont="1" applyFill="1" applyBorder="1" applyAlignment="1">
      <alignment horizontal="center" vertical="center"/>
    </xf>
    <xf numFmtId="0" fontId="3" fillId="40" borderId="8" xfId="0" applyFont="1" applyFill="1" applyBorder="1" applyAlignment="1">
      <alignment vertical="center"/>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42" fillId="0" borderId="8" xfId="0" applyFont="1" applyBorder="1" applyAlignment="1">
      <alignment horizontal="center" vertical="center" wrapText="1"/>
    </xf>
    <xf numFmtId="0" fontId="105" fillId="5" borderId="8" xfId="0" applyFont="1" applyFill="1" applyBorder="1" applyAlignment="1">
      <alignment horizontal="center" vertical="center" wrapText="1"/>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0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47"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3"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9/04/relationships/namedSheetView" Target="../namedSheetViews/namedSheetView43.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8" activePane="bottomLeft" state="frozen"/>
      <selection pane="bottomLeft" activeCell="L24" sqref="L24"/>
    </sheetView>
  </sheetViews>
  <sheetFormatPr defaultColWidth="9.375" defaultRowHeight="14.3" customHeight="1"/>
  <cols>
    <col min="1" max="1" width="15" style="2800" customWidth="1"/>
    <col min="2" max="2" width="10.875" style="2800" bestFit="1" customWidth="1"/>
    <col min="3" max="3" width="11.875" style="2800" bestFit="1" customWidth="1"/>
    <col min="4" max="4" width="10.875" style="2800" bestFit="1" customWidth="1"/>
    <col min="5" max="5" width="12.875" style="2800" customWidth="1"/>
    <col min="6" max="6" width="23.625" style="2800" hidden="1" customWidth="1"/>
    <col min="7" max="7" width="23.375" style="2800" hidden="1" customWidth="1"/>
    <col min="8" max="8" width="14.625" style="2800" customWidth="1"/>
    <col min="9" max="9" width="17" style="2800" bestFit="1" customWidth="1"/>
    <col min="10" max="10" width="14.625" style="2800" bestFit="1" customWidth="1"/>
    <col min="11" max="11" width="18" style="2800" customWidth="1"/>
    <col min="12" max="13" width="14.625" style="2800" bestFit="1" customWidth="1"/>
    <col min="14" max="16" width="10.875" style="2800" bestFit="1" customWidth="1"/>
    <col min="17" max="17" width="8.25" style="2800" bestFit="1" customWidth="1"/>
    <col min="18" max="18" width="10.25" style="3096" customWidth="1"/>
    <col min="19" max="19" width="12.75" style="3096" bestFit="1" customWidth="1"/>
    <col min="20" max="20" width="14.125" style="2800" customWidth="1"/>
    <col min="21" max="21" width="12.375" style="2800" bestFit="1" customWidth="1"/>
    <col min="22" max="22" width="14.375" style="2800" customWidth="1"/>
    <col min="23" max="23" width="11.875" style="2800" customWidth="1"/>
    <col min="24" max="16384" width="9.375" style="2800"/>
  </cols>
  <sheetData>
    <row r="1" spans="1:17">
      <c r="A1" s="2799" t="s">
        <v>0</v>
      </c>
    </row>
    <row r="2" spans="1:17">
      <c r="A2" s="2801" t="s">
        <v>1</v>
      </c>
      <c r="B2" s="2801">
        <v>1</v>
      </c>
      <c r="C2" s="2801">
        <v>2</v>
      </c>
      <c r="D2" s="2801">
        <v>3</v>
      </c>
      <c r="E2" s="2802" t="s">
        <v>2</v>
      </c>
      <c r="F2" s="2801" t="s">
        <v>3</v>
      </c>
      <c r="G2" s="2801" t="s">
        <v>4</v>
      </c>
      <c r="H2" s="2801" t="s">
        <v>5</v>
      </c>
      <c r="I2" s="2801" t="s">
        <v>6</v>
      </c>
      <c r="J2" s="3223" t="s">
        <v>7</v>
      </c>
      <c r="K2" s="2801" t="s">
        <v>8</v>
      </c>
      <c r="L2" s="2801" t="s">
        <v>9</v>
      </c>
    </row>
    <row r="3" spans="1:17">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c r="A8" s="2803">
        <v>45962</v>
      </c>
      <c r="B8" s="3127">
        <f>SUMIF('LỊCH TÀU - 11.2025'!$Q4:$Q9855,KH!B2,'LỊCH TÀU - 11.2025'!$M$4:$M$9855)</f>
        <v>113237</v>
      </c>
      <c r="C8" s="3127">
        <f>SUMIF('LỊCH TÀU - 11.2025'!$Q4:$Q9855,KH!C2,'LỊCH TÀU - 11.2025'!$M$4:$M$9855)</f>
        <v>154426</v>
      </c>
      <c r="D8" s="3127">
        <f>SUMIF('LỊCH TÀU - 11.2025'!$Q4:$Q9855,KH!D2,'LỊCH TÀU - 11.2025'!$M$4:$M$9855)</f>
        <v>217418</v>
      </c>
      <c r="E8" s="3144">
        <f t="shared" si="0"/>
        <v>485081</v>
      </c>
      <c r="F8" s="2806">
        <v>648000</v>
      </c>
      <c r="G8" s="2806">
        <v>648000</v>
      </c>
      <c r="H8" s="2828">
        <f t="shared" si="1"/>
        <v>216097</v>
      </c>
      <c r="I8" s="2830">
        <v>540000</v>
      </c>
      <c r="J8" s="2917"/>
      <c r="K8" s="2830">
        <f>+H8+I8-E8</f>
        <v>271016</v>
      </c>
      <c r="L8" s="2830"/>
    </row>
    <row r="9" spans="1:17">
      <c r="A9" s="2803">
        <v>45992</v>
      </c>
      <c r="B9" s="2808"/>
      <c r="C9" s="2808"/>
      <c r="D9" s="2808"/>
      <c r="E9" s="2809"/>
      <c r="F9" s="2806">
        <v>657000</v>
      </c>
      <c r="G9" s="2806">
        <v>657000</v>
      </c>
      <c r="H9" s="2828">
        <f t="shared" si="1"/>
        <v>271016</v>
      </c>
      <c r="I9" s="2830">
        <v>650000</v>
      </c>
      <c r="J9" s="2917"/>
      <c r="K9" s="2830">
        <f>+H9+I9-E9</f>
        <v>921016</v>
      </c>
      <c r="L9" s="2830"/>
    </row>
    <row r="10" spans="1:17">
      <c r="A10" s="2803">
        <v>46023</v>
      </c>
      <c r="B10" s="2808"/>
      <c r="C10" s="2808"/>
      <c r="D10" s="2808"/>
      <c r="E10" s="2809"/>
      <c r="F10" s="2808"/>
      <c r="H10" s="2804"/>
      <c r="I10" s="2804"/>
      <c r="J10" s="3127"/>
      <c r="K10" s="2808"/>
      <c r="L10" s="2810"/>
    </row>
    <row r="11" spans="1:17">
      <c r="A11" s="2803">
        <v>46054</v>
      </c>
      <c r="B11" s="2808"/>
      <c r="C11" s="2808"/>
      <c r="D11" s="2808"/>
      <c r="E11" s="2809"/>
      <c r="F11" s="2808"/>
      <c r="G11" s="2808"/>
      <c r="H11" s="2804"/>
      <c r="I11" s="2804"/>
      <c r="J11" s="3127"/>
      <c r="K11" s="2808"/>
      <c r="L11" s="2808"/>
    </row>
    <row r="12" spans="1:17">
      <c r="A12" s="2803">
        <v>46082</v>
      </c>
      <c r="B12" s="2808"/>
      <c r="C12" s="2808"/>
      <c r="D12" s="2808"/>
      <c r="E12" s="2809"/>
      <c r="F12" s="2808"/>
      <c r="G12" s="2808"/>
      <c r="H12" s="2804"/>
      <c r="I12" s="2804"/>
      <c r="J12" s="3127"/>
      <c r="K12" s="2808"/>
      <c r="L12" s="2808"/>
    </row>
    <row r="13" spans="1:17">
      <c r="A13" s="2803">
        <v>46113</v>
      </c>
      <c r="B13" s="2808"/>
      <c r="C13" s="2808"/>
      <c r="D13" s="2808"/>
      <c r="E13" s="2809"/>
      <c r="F13" s="2808"/>
      <c r="G13" s="2808"/>
      <c r="H13" s="2804"/>
      <c r="I13" s="2804"/>
      <c r="J13" s="3127"/>
      <c r="K13" s="2808"/>
      <c r="L13" s="2808"/>
    </row>
    <row r="14" spans="1:17">
      <c r="A14" s="2803">
        <v>46143</v>
      </c>
      <c r="B14" s="2808"/>
      <c r="C14" s="2808"/>
      <c r="D14" s="2808"/>
      <c r="E14" s="2809"/>
      <c r="F14" s="2808"/>
      <c r="G14" s="2808"/>
      <c r="H14" s="2804"/>
      <c r="I14" s="2804"/>
      <c r="J14" s="3127"/>
      <c r="K14" s="2808"/>
      <c r="L14" s="2808"/>
    </row>
    <row r="15" spans="1:17">
      <c r="A15" s="2803">
        <v>46174</v>
      </c>
      <c r="B15" s="2808"/>
      <c r="C15" s="2808"/>
      <c r="D15" s="2808"/>
      <c r="E15" s="2809"/>
      <c r="F15" s="2808"/>
      <c r="G15" s="2808"/>
      <c r="H15" s="2804"/>
      <c r="I15" s="2804"/>
      <c r="J15" s="3127"/>
      <c r="K15" s="2808"/>
      <c r="L15" s="2808"/>
    </row>
    <row r="18" spans="1:25" ht="14.3" customHeight="1">
      <c r="A18" s="2836"/>
      <c r="B18" s="3674">
        <v>45839</v>
      </c>
      <c r="C18" s="3674"/>
      <c r="D18" s="3674">
        <v>45870</v>
      </c>
      <c r="E18" s="3674"/>
      <c r="F18" s="3674">
        <v>45901</v>
      </c>
      <c r="G18" s="3674"/>
      <c r="H18" s="3674">
        <v>45901</v>
      </c>
      <c r="I18" s="3674"/>
      <c r="J18" s="3674">
        <v>45931</v>
      </c>
      <c r="K18" s="3674"/>
      <c r="L18" s="3674">
        <v>45986</v>
      </c>
      <c r="M18" s="3674"/>
    </row>
    <row r="19" spans="1:25" ht="14.3"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36">
        <f>SUMIF('LỊCH TÀU - 11.2025'!$F:$F,KH!A20,'LỊCH TÀU - 11.2025'!$M:$M)</f>
        <v>130272</v>
      </c>
      <c r="M20" s="3143">
        <f>L20/$L$27</f>
        <v>0.3217625410625633</v>
      </c>
      <c r="N20" s="2807">
        <v>140000</v>
      </c>
      <c r="O20" s="2807">
        <f t="shared" ref="O20:O26" si="5">N20*0.85</f>
        <v>119000</v>
      </c>
      <c r="P20" s="2807">
        <f t="shared" ref="P20:P26" si="6">O20/3</f>
        <v>39666.666666666664</v>
      </c>
      <c r="Q20" s="3170">
        <f>O20/$O$27</f>
        <v>0.25925925925925924</v>
      </c>
      <c r="R20" s="3522">
        <f>O20-64800</f>
        <v>54200</v>
      </c>
      <c r="S20" s="2832">
        <f>O20-L20</f>
        <v>-11272</v>
      </c>
      <c r="T20" s="2832">
        <f>48200+5900</f>
        <v>54100</v>
      </c>
      <c r="U20" s="2832">
        <f t="shared" ref="U20:U26" si="7">S20-T20</f>
        <v>-65372</v>
      </c>
      <c r="V20" s="2832" t="s">
        <v>14</v>
      </c>
      <c r="W20" s="3084"/>
      <c r="Y20" s="2832"/>
    </row>
    <row r="21" spans="1:25" ht="14.3"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8">J21/$J$27</f>
        <v>0.34610991347979048</v>
      </c>
      <c r="L21" s="3536">
        <f>SUMIF('LỊCH TÀU - 11.2025'!$F:$F,KH!A21,'LỊCH TÀU - 11.2025'!$M:$M)</f>
        <v>152869</v>
      </c>
      <c r="M21" s="3143">
        <f t="shared" ref="M21:M26" si="9">L21/$L$27</f>
        <v>0.37757551806752787</v>
      </c>
      <c r="N21" s="2807">
        <v>185000</v>
      </c>
      <c r="O21" s="2807">
        <f t="shared" si="5"/>
        <v>157250</v>
      </c>
      <c r="P21" s="2807">
        <f t="shared" si="6"/>
        <v>52416.666666666664</v>
      </c>
      <c r="Q21" s="3170">
        <f t="shared" ref="Q21:Q26" si="10">O21/$O$27</f>
        <v>0.34259259259259262</v>
      </c>
      <c r="S21" s="2832">
        <f t="shared" ref="S21:S26" si="11">O21-L21</f>
        <v>4381</v>
      </c>
      <c r="T21" s="2832"/>
      <c r="U21" s="3203">
        <f t="shared" si="7"/>
        <v>4381</v>
      </c>
      <c r="V21" s="2832"/>
      <c r="W21" s="3084"/>
      <c r="Y21" s="2832"/>
    </row>
    <row r="22" spans="1:25" ht="14.3"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8"/>
        <v>0.10395093726765606</v>
      </c>
      <c r="L22" s="2811">
        <f>SUMIF('LỊCH TÀU - 11.2025'!$F:$F,KH!A22,'LỊCH TÀU - 11.2025'!$M:$M)</f>
        <v>35062</v>
      </c>
      <c r="M22" s="3143">
        <f t="shared" si="9"/>
        <v>8.6600637241583719E-2</v>
      </c>
      <c r="N22" s="2807">
        <v>55000</v>
      </c>
      <c r="O22" s="2807">
        <f t="shared" si="5"/>
        <v>46750</v>
      </c>
      <c r="P22" s="2807">
        <f t="shared" si="6"/>
        <v>15583.333333333334</v>
      </c>
      <c r="Q22" s="3170">
        <f t="shared" si="10"/>
        <v>0.10185185185185185</v>
      </c>
      <c r="S22" s="2832">
        <f t="shared" si="11"/>
        <v>11688</v>
      </c>
      <c r="T22" s="2832">
        <v>16000</v>
      </c>
      <c r="U22" s="3203">
        <f t="shared" si="7"/>
        <v>-4312</v>
      </c>
      <c r="V22" s="2832"/>
      <c r="W22" s="3084"/>
      <c r="Y22" s="2832"/>
    </row>
    <row r="23" spans="1:25" ht="14.3"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8"/>
        <v>9.9276021482598342E-2</v>
      </c>
      <c r="L23" s="2811">
        <f>SUMIF('LỊCH TÀU - 11.2025'!$F:$F,KH!A23,'LỊCH TÀU - 11.2025'!$M:$M)</f>
        <v>23394</v>
      </c>
      <c r="M23" s="3143">
        <f t="shared" si="9"/>
        <v>5.7781510114357698E-2</v>
      </c>
      <c r="N23" s="2807">
        <v>55000</v>
      </c>
      <c r="O23" s="2807">
        <f t="shared" si="5"/>
        <v>46750</v>
      </c>
      <c r="P23" s="2807">
        <f t="shared" si="6"/>
        <v>15583.333333333334</v>
      </c>
      <c r="Q23" s="3170">
        <f t="shared" si="10"/>
        <v>0.10185185185185185</v>
      </c>
      <c r="S23" s="2832">
        <f t="shared" si="11"/>
        <v>23356</v>
      </c>
      <c r="T23" s="2832"/>
      <c r="U23" s="3203">
        <f t="shared" si="7"/>
        <v>23356</v>
      </c>
      <c r="V23" s="2832"/>
      <c r="W23" s="3084"/>
      <c r="Y23" s="2832"/>
    </row>
    <row r="24" spans="1:25" ht="14.3"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8"/>
        <v>8.8374807375193667E-2</v>
      </c>
      <c r="L24" s="3536">
        <f>SUMIF('LỊCH TÀU - 11.2025'!$F:$F,KH!A24,'LỊCH TÀU - 11.2025'!$M:$M)</f>
        <v>33320</v>
      </c>
      <c r="M24" s="3143">
        <f t="shared" si="9"/>
        <v>8.2298021587176126E-2</v>
      </c>
      <c r="N24" s="2807">
        <v>55000</v>
      </c>
      <c r="O24" s="2807">
        <f t="shared" si="5"/>
        <v>46750</v>
      </c>
      <c r="P24" s="2807">
        <f t="shared" si="6"/>
        <v>15583.333333333334</v>
      </c>
      <c r="Q24" s="3170">
        <f t="shared" si="10"/>
        <v>0.10185185185185185</v>
      </c>
      <c r="S24" s="2832">
        <f t="shared" si="11"/>
        <v>13430</v>
      </c>
      <c r="T24" s="2832">
        <v>12900</v>
      </c>
      <c r="U24" s="3203">
        <f t="shared" si="7"/>
        <v>530</v>
      </c>
      <c r="V24" s="2832">
        <v>29</v>
      </c>
      <c r="W24" s="3084"/>
      <c r="Y24" s="2832"/>
    </row>
    <row r="25" spans="1:25" ht="14.3"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8"/>
        <v>5.735754071600354E-2</v>
      </c>
      <c r="L25" s="3536">
        <f>SUMIF('LỊCH TÀU - 11.2025'!$F:$F,KH!A25,'LỊCH TÀU - 11.2025'!$M:$M)</f>
        <v>12018</v>
      </c>
      <c r="M25" s="3143">
        <f t="shared" si="9"/>
        <v>2.9683602143898043E-2</v>
      </c>
      <c r="N25" s="2807">
        <v>25000</v>
      </c>
      <c r="O25" s="2807">
        <f t="shared" si="5"/>
        <v>21250</v>
      </c>
      <c r="P25" s="2807">
        <f t="shared" si="6"/>
        <v>7083.333333333333</v>
      </c>
      <c r="Q25" s="3170">
        <f t="shared" si="10"/>
        <v>4.6296296296296294E-2</v>
      </c>
      <c r="S25" s="2832">
        <f t="shared" si="11"/>
        <v>9232</v>
      </c>
      <c r="T25" s="2832">
        <v>10790</v>
      </c>
      <c r="U25" s="3203">
        <f t="shared" si="7"/>
        <v>-1558</v>
      </c>
      <c r="V25" s="2832"/>
      <c r="W25" s="3084"/>
      <c r="X25" s="2832"/>
      <c r="Y25" s="2832"/>
    </row>
    <row r="26" spans="1:25" ht="14.3"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8"/>
        <v>4.5785514614563476E-2</v>
      </c>
      <c r="L26" s="3536">
        <f>SUMIF('LỊCH TÀU - 11.2025'!$F:$F,KH!A26,'LỊCH TÀU - 11.2025'!$M:$M)</f>
        <v>17935</v>
      </c>
      <c r="M26" s="3143">
        <f t="shared" si="9"/>
        <v>4.4298169782893276E-2</v>
      </c>
      <c r="N26" s="2807">
        <v>25000</v>
      </c>
      <c r="O26" s="2807">
        <f t="shared" si="5"/>
        <v>21250</v>
      </c>
      <c r="P26" s="2807">
        <f t="shared" si="6"/>
        <v>7083.333333333333</v>
      </c>
      <c r="Q26" s="3170">
        <f t="shared" si="10"/>
        <v>4.6296296296296294E-2</v>
      </c>
      <c r="S26" s="2832">
        <f t="shared" si="11"/>
        <v>3315</v>
      </c>
      <c r="T26" s="2832"/>
      <c r="U26" s="3203">
        <f t="shared" si="7"/>
        <v>3315</v>
      </c>
      <c r="V26" s="2832"/>
      <c r="W26" s="3084"/>
      <c r="X26" s="2832"/>
      <c r="Y26" s="2832"/>
    </row>
    <row r="27" spans="1:25" s="2839" customFormat="1" ht="14.3"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404870</v>
      </c>
      <c r="M27" s="2842"/>
      <c r="N27" s="2838">
        <f>SUM(N20:N26)</f>
        <v>540000</v>
      </c>
      <c r="O27" s="3171">
        <f>SUM(O20:O26)</f>
        <v>459000</v>
      </c>
      <c r="P27" s="3172"/>
      <c r="R27" s="3097"/>
      <c r="S27" s="3487">
        <f>SUM(S20:S26)</f>
        <v>54130</v>
      </c>
      <c r="T27" s="3203"/>
    </row>
    <row r="28" spans="1:25" ht="14.3"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3"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3"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3"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404870</v>
      </c>
      <c r="M31" s="2842"/>
      <c r="S31" s="3096" t="s">
        <v>25</v>
      </c>
      <c r="T31" s="2800" t="s">
        <v>26</v>
      </c>
    </row>
    <row r="32" spans="1:25" ht="14.3" customHeight="1">
      <c r="R32" s="3096" t="s">
        <v>27</v>
      </c>
      <c r="S32" s="2832">
        <v>50000</v>
      </c>
      <c r="T32" s="2800">
        <v>14000</v>
      </c>
      <c r="U32" s="3203">
        <f>S32+T32</f>
        <v>64000</v>
      </c>
      <c r="V32" s="2800">
        <v>48200</v>
      </c>
      <c r="W32" s="2832">
        <f>U32-V32</f>
        <v>15800</v>
      </c>
      <c r="X32" s="2800">
        <v>20000</v>
      </c>
      <c r="Y32" s="2800" t="s">
        <v>28</v>
      </c>
    </row>
    <row r="33" spans="18:23" ht="14.3" customHeight="1">
      <c r="R33" s="3096" t="s">
        <v>29</v>
      </c>
      <c r="S33" s="2832">
        <f>68000-18500-11900-11700</f>
        <v>25900</v>
      </c>
      <c r="T33" s="2800">
        <v>20000</v>
      </c>
      <c r="U33" s="3203">
        <f>S33+T33</f>
        <v>45900</v>
      </c>
      <c r="V33" s="2800">
        <f>5900+12900</f>
        <v>18800</v>
      </c>
      <c r="W33" s="3203">
        <f>U33-V33</f>
        <v>27100</v>
      </c>
    </row>
    <row r="34" spans="18:23" ht="14.3" customHeight="1">
      <c r="R34" s="3096" t="s">
        <v>30</v>
      </c>
      <c r="S34" s="2832">
        <v>50000</v>
      </c>
      <c r="U34" s="3203">
        <f>S34+T34</f>
        <v>50000</v>
      </c>
      <c r="W34" s="3203">
        <f>U34-V34</f>
        <v>50000</v>
      </c>
    </row>
    <row r="35" spans="18:23" ht="14.3" customHeight="1">
      <c r="R35" s="3096" t="s">
        <v>2</v>
      </c>
      <c r="S35" s="2832">
        <f>SUM(S32:S34)</f>
        <v>125900</v>
      </c>
      <c r="T35" s="2800">
        <f>SUM(T32:T34)</f>
        <v>34000</v>
      </c>
      <c r="U35" s="2832">
        <f>S35+T35-83000</f>
        <v>76900</v>
      </c>
      <c r="W35" s="2832">
        <f>SUM(W32:W34)</f>
        <v>92900</v>
      </c>
    </row>
    <row r="38" spans="18:23" ht="14.3" customHeight="1">
      <c r="S38" s="3522"/>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375" style="9" customWidth="1"/>
    <col min="12" max="12" width="17.25" style="1" customWidth="1"/>
    <col min="13" max="13" width="18.75" style="763" customWidth="1"/>
    <col min="14" max="16384" width="32.125" style="3"/>
  </cols>
  <sheetData>
    <row r="1" spans="1:14" ht="58.6" customHeight="1">
      <c r="B1" s="10"/>
      <c r="C1" s="3675"/>
      <c r="D1" s="3675"/>
      <c r="E1" s="3675"/>
      <c r="F1" s="3675"/>
      <c r="G1" s="3675"/>
      <c r="H1" s="3675"/>
      <c r="I1" s="3675"/>
      <c r="J1" s="3675"/>
      <c r="K1" s="3675"/>
      <c r="M1" s="1848"/>
    </row>
    <row r="2" spans="1:14" ht="39.75" customHeight="1">
      <c r="A2" s="3676" t="s">
        <v>31</v>
      </c>
      <c r="B2" s="3676"/>
      <c r="C2" s="3676"/>
      <c r="D2" s="3676"/>
      <c r="E2" s="3676"/>
      <c r="F2" s="3676"/>
      <c r="G2" s="3676"/>
      <c r="H2" s="3676"/>
      <c r="I2" s="3676"/>
      <c r="J2" s="3676"/>
      <c r="K2" s="3676"/>
      <c r="L2" s="3676"/>
      <c r="M2" s="3676"/>
      <c r="N2" s="287"/>
    </row>
    <row r="3" spans="1:14" s="1725" customFormat="1" ht="45" customHeight="1">
      <c r="A3" s="1723"/>
      <c r="B3" s="3677"/>
      <c r="C3" s="3678"/>
      <c r="D3" s="3678"/>
      <c r="E3" s="3678"/>
      <c r="F3" s="3678"/>
      <c r="G3" s="3678"/>
      <c r="H3" s="3678"/>
      <c r="I3" s="3678"/>
      <c r="J3" s="3678"/>
      <c r="K3" s="3678"/>
      <c r="L3" s="3678"/>
      <c r="M3" s="3679"/>
      <c r="N3" s="1724"/>
    </row>
    <row r="4" spans="1:14" ht="30.1" customHeight="1">
      <c r="A4" s="3680"/>
      <c r="B4" s="3680"/>
      <c r="C4" s="1810">
        <f>SUBTOTAL(9,C9:C43)</f>
        <v>263630</v>
      </c>
      <c r="D4" s="1503"/>
      <c r="E4" s="1504"/>
      <c r="F4" s="1503"/>
      <c r="G4" s="1503"/>
      <c r="H4" s="1503"/>
      <c r="I4" s="1503"/>
      <c r="J4" s="1504">
        <f ca="1">TODAY()</f>
        <v>45987</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6.95"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0.94999999999999"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099999999999994"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3"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8"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6"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6"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1"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8"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6"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35000000000002"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1"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8.95"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8.95"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8"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8"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3"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3"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3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6"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6.95"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6" customHeight="1">
      <c r="A47" s="738">
        <v>42</v>
      </c>
      <c r="B47" s="102"/>
      <c r="C47" s="1207"/>
      <c r="D47" s="109"/>
      <c r="E47" s="102"/>
      <c r="F47" s="109"/>
      <c r="G47" s="109"/>
      <c r="H47" s="102"/>
      <c r="I47" s="102"/>
      <c r="J47" s="143"/>
      <c r="K47" s="143"/>
      <c r="L47" s="102"/>
      <c r="M47" s="1853"/>
    </row>
    <row r="48" spans="1:14" s="1777" customFormat="1" ht="58.6" customHeight="1">
      <c r="A48" s="738">
        <v>43</v>
      </c>
      <c r="B48" s="102"/>
      <c r="C48" s="1207"/>
      <c r="D48" s="109"/>
      <c r="E48" s="102"/>
      <c r="F48" s="109"/>
      <c r="G48" s="109"/>
      <c r="H48" s="102"/>
      <c r="I48" s="102"/>
      <c r="J48" s="143"/>
      <c r="K48" s="143"/>
      <c r="L48" s="102"/>
      <c r="M48" s="1853"/>
    </row>
    <row r="49" spans="1:1" ht="58.6" customHeight="1">
      <c r="A49" s="359">
        <v>44</v>
      </c>
    </row>
    <row r="50" spans="1:1" ht="58.6" customHeight="1">
      <c r="A50" s="359">
        <v>45</v>
      </c>
    </row>
  </sheetData>
  <autoFilter ref="A5:P50" xr:uid="{00000000-0009-0000-0000-000001000000}"/>
  <mergeCells count="4">
    <mergeCell ref="C1:K1"/>
    <mergeCell ref="A2:M2"/>
    <mergeCell ref="B3:M3"/>
    <mergeCell ref="A4:B4"/>
  </mergeCells>
  <conditionalFormatting sqref="A1:A4">
    <cfRule type="duplicateValues" dxfId="903" priority="5"/>
  </conditionalFormatting>
  <conditionalFormatting sqref="A5">
    <cfRule type="duplicateValues" dxfId="902" priority="4"/>
  </conditionalFormatting>
  <conditionalFormatting sqref="B5">
    <cfRule type="duplicateValues" dxfId="901" priority="1"/>
    <cfRule type="duplicateValues" dxfId="900" priority="2"/>
    <cfRule type="duplicateValues" dxfId="899"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625" defaultRowHeight="18.350000000000001"/>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375" style="9" customWidth="1"/>
    <col min="11" max="11" width="47.3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350000000000001" customHeight="1">
      <c r="B1" s="10"/>
      <c r="C1" s="3675"/>
      <c r="D1" s="3675"/>
      <c r="E1" s="3675"/>
      <c r="F1" s="3675"/>
      <c r="G1" s="3675"/>
      <c r="H1" s="3675"/>
      <c r="I1" s="3675"/>
      <c r="J1" s="3675"/>
      <c r="K1" s="3675"/>
      <c r="N1" s="1487"/>
    </row>
    <row r="2" spans="1:15" ht="34.5" customHeight="1">
      <c r="A2" s="3681" t="s">
        <v>245</v>
      </c>
      <c r="B2" s="3681"/>
      <c r="C2" s="3681"/>
      <c r="D2" s="3681"/>
      <c r="E2" s="3681"/>
      <c r="F2" s="3681"/>
      <c r="G2" s="3681"/>
      <c r="H2" s="3681"/>
      <c r="I2" s="3681"/>
      <c r="J2" s="3681"/>
      <c r="K2" s="3681"/>
      <c r="L2" s="3681"/>
      <c r="M2" s="3681"/>
      <c r="N2" s="3681"/>
      <c r="O2" s="287"/>
    </row>
    <row r="3" spans="1:15" ht="29.25" customHeight="1">
      <c r="A3" s="3680"/>
      <c r="B3" s="3680"/>
      <c r="D3" s="1503"/>
      <c r="E3" s="1504"/>
      <c r="F3" s="1503"/>
      <c r="G3" s="1503"/>
      <c r="H3" s="1503"/>
      <c r="I3" s="1503"/>
      <c r="J3" s="1504">
        <f ca="1">TODAY()</f>
        <v>45987</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3" customHeight="1">
      <c r="A5" s="1488" t="e" cm="1">
        <f t="array" aca="1" ref="A5" ca="1">_xlfn.SEQUENCE(30,1,1,)</f>
        <v>#NAME?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099999999999994"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69999999999999"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5.95"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8"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3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3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8"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8"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8"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8"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6"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201.7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0.94999999999999"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8"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1"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3"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59.95"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49999999999997" customHeight="1">
      <c r="A35" s="671"/>
      <c r="B35" s="642"/>
      <c r="C35" s="1433"/>
      <c r="D35" s="3682" t="s">
        <v>361</v>
      </c>
      <c r="E35" s="3683"/>
      <c r="F35" s="3683"/>
      <c r="G35" s="3683"/>
      <c r="H35" s="3683"/>
      <c r="I35" s="3683"/>
      <c r="J35" s="3684"/>
      <c r="K35" s="1434"/>
      <c r="L35" s="642"/>
      <c r="M35" s="642"/>
      <c r="N35" s="1434"/>
    </row>
    <row r="36" spans="1:14" ht="37.549999999999997" customHeight="1">
      <c r="A36" s="360"/>
      <c r="B36" s="41"/>
      <c r="C36" s="1282"/>
      <c r="D36" s="3682"/>
      <c r="E36" s="3683"/>
      <c r="F36" s="3683"/>
      <c r="G36" s="3683"/>
      <c r="H36" s="3683"/>
      <c r="I36" s="3683"/>
      <c r="J36" s="3684"/>
      <c r="K36" s="44"/>
      <c r="L36" s="41"/>
      <c r="M36" s="41"/>
      <c r="N36" s="44"/>
    </row>
    <row r="37" spans="1:14" ht="37.549999999999997" customHeight="1">
      <c r="A37" s="360"/>
      <c r="B37" s="41"/>
      <c r="C37" s="1282"/>
      <c r="D37" s="3682"/>
      <c r="E37" s="3683"/>
      <c r="F37" s="3683"/>
      <c r="G37" s="3683"/>
      <c r="H37" s="3683"/>
      <c r="I37" s="3683"/>
      <c r="J37" s="3684"/>
      <c r="K37" s="44"/>
      <c r="L37" s="41"/>
      <c r="M37" s="41"/>
      <c r="N37" s="44"/>
    </row>
    <row r="38" spans="1:14" ht="37.549999999999997" customHeight="1">
      <c r="A38" s="360"/>
      <c r="B38" s="41"/>
      <c r="C38" s="1282"/>
      <c r="D38" s="3682"/>
      <c r="E38" s="3683"/>
      <c r="F38" s="3683"/>
      <c r="G38" s="3683"/>
      <c r="H38" s="3683"/>
      <c r="I38" s="3683"/>
      <c r="J38" s="3684"/>
      <c r="K38" s="44"/>
      <c r="L38" s="41"/>
      <c r="M38" s="41"/>
      <c r="N38" s="44"/>
    </row>
    <row r="39" spans="1:14" ht="37.549999999999997" customHeight="1">
      <c r="A39" s="360"/>
      <c r="B39" s="41"/>
      <c r="C39" s="1282"/>
      <c r="D39" s="3685"/>
      <c r="E39" s="3686"/>
      <c r="F39" s="3686"/>
      <c r="G39" s="3686"/>
      <c r="H39" s="3686"/>
      <c r="I39" s="3686"/>
      <c r="J39" s="3687"/>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8" priority="5"/>
  </conditionalFormatting>
  <conditionalFormatting sqref="A4">
    <cfRule type="duplicateValues" dxfId="897" priority="4"/>
  </conditionalFormatting>
  <conditionalFormatting sqref="B4">
    <cfRule type="duplicateValues" dxfId="896" priority="1"/>
    <cfRule type="duplicateValues" dxfId="895" priority="2"/>
    <cfRule type="duplicateValues" dxfId="894"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5.375" style="1" customWidth="1"/>
    <col min="3" max="3" width="23.125" style="1138" customWidth="1"/>
    <col min="4" max="4" width="23.125" style="271" customWidth="1"/>
    <col min="5" max="5" width="37.875" style="271" customWidth="1"/>
    <col min="6" max="6" width="28.37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75"/>
      <c r="D1" s="3675"/>
      <c r="E1" s="3675"/>
      <c r="F1" s="3675"/>
      <c r="G1" s="3675"/>
      <c r="H1" s="3675"/>
      <c r="I1" s="3675"/>
      <c r="J1" s="3675"/>
      <c r="K1" s="1349"/>
    </row>
    <row r="2" spans="1:15" ht="34.5" customHeight="1">
      <c r="A2" s="3688" t="s">
        <v>363</v>
      </c>
      <c r="B2" s="3688"/>
      <c r="C2" s="3688"/>
      <c r="D2" s="3688"/>
      <c r="E2" s="3688"/>
      <c r="F2" s="3688"/>
      <c r="G2" s="3688"/>
      <c r="H2" s="3688"/>
      <c r="I2" s="3688"/>
      <c r="J2" s="3688"/>
      <c r="K2" s="1348"/>
      <c r="L2" s="1176"/>
      <c r="M2" s="805"/>
      <c r="N2" s="1180"/>
      <c r="O2" s="287"/>
    </row>
    <row r="3" spans="1:15" ht="43.5" customHeight="1">
      <c r="A3" s="360"/>
      <c r="B3" s="385"/>
      <c r="C3" s="1177">
        <f>SUBTOTAL(9,C5:C288)</f>
        <v>139861</v>
      </c>
      <c r="D3" s="849"/>
      <c r="E3" s="849"/>
      <c r="F3" s="849"/>
      <c r="G3" s="199"/>
      <c r="H3" s="199"/>
      <c r="I3" s="202"/>
      <c r="J3" s="1350">
        <f ca="1">TODAY()</f>
        <v>45987</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46.75">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3"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3"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3"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40.7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3"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6"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2.95"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349999999999994"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63.85">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29.9">
      <c r="A28" s="359">
        <v>24</v>
      </c>
      <c r="C28" s="1179"/>
      <c r="D28" s="1431"/>
      <c r="E28" s="1431"/>
      <c r="F28" s="7"/>
      <c r="I28" s="9"/>
      <c r="M28" s="804"/>
    </row>
    <row r="29" spans="1:14" s="1" customFormat="1" ht="77.3" customHeight="1">
      <c r="A29" s="359">
        <v>25</v>
      </c>
      <c r="C29" s="1179"/>
      <c r="D29" s="3689"/>
      <c r="E29" s="3689"/>
      <c r="F29" s="7"/>
      <c r="G29" s="271"/>
      <c r="I29" s="9"/>
      <c r="M29" s="804"/>
    </row>
    <row r="30" spans="1:14" s="1" customFormat="1" ht="18.7" customHeight="1">
      <c r="A30" s="359">
        <v>26</v>
      </c>
      <c r="C30" s="1179"/>
      <c r="D30" s="3689"/>
      <c r="E30" s="3689"/>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3" priority="8"/>
  </conditionalFormatting>
  <conditionalFormatting sqref="A4">
    <cfRule type="duplicateValues" dxfId="892" priority="4"/>
  </conditionalFormatting>
  <conditionalFormatting sqref="B3">
    <cfRule type="duplicateValues" dxfId="891" priority="5"/>
    <cfRule type="duplicateValues" dxfId="890" priority="6"/>
    <cfRule type="duplicateValues" dxfId="889" priority="7"/>
  </conditionalFormatting>
  <conditionalFormatting sqref="B4">
    <cfRule type="duplicateValues" dxfId="888" priority="1"/>
    <cfRule type="duplicateValues" dxfId="887" priority="2"/>
    <cfRule type="duplicateValues" dxfId="886"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75"/>
      <c r="D1" s="3675"/>
      <c r="E1" s="3675"/>
      <c r="F1" s="3675"/>
      <c r="G1" s="3675"/>
      <c r="H1" s="3675"/>
      <c r="I1" s="3675"/>
      <c r="J1" s="3675"/>
      <c r="K1" s="1349"/>
    </row>
    <row r="2" spans="1:15" ht="34.5" customHeight="1">
      <c r="A2" s="3688" t="s">
        <v>433</v>
      </c>
      <c r="B2" s="3688"/>
      <c r="C2" s="3688"/>
      <c r="D2" s="3688"/>
      <c r="E2" s="3688"/>
      <c r="F2" s="3688"/>
      <c r="G2" s="3688"/>
      <c r="H2" s="3688"/>
      <c r="I2" s="3688"/>
      <c r="J2" s="3688"/>
      <c r="K2" s="1348"/>
      <c r="L2" s="1176"/>
      <c r="M2" s="805"/>
      <c r="N2" s="1180"/>
      <c r="O2" s="287"/>
    </row>
    <row r="3" spans="1:15" ht="43.5" customHeight="1">
      <c r="A3" s="360"/>
      <c r="B3" s="385"/>
      <c r="C3" s="1177">
        <f>SUBTOTAL(9,C5:C303)</f>
        <v>195736</v>
      </c>
      <c r="D3" s="849"/>
      <c r="E3" s="849"/>
      <c r="F3" s="849"/>
      <c r="G3" s="199"/>
      <c r="H3" s="199"/>
      <c r="I3" s="202"/>
      <c r="J3" s="1350">
        <f ca="1">TODAY()</f>
        <v>45987</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6.95"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3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6"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55.0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6.700000000000003">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73.400000000000006">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349999999999994"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6"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40.75">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46.75">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91.7">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3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3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99999999999994"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6.95"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99999999999994"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99999999999994"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6.700000000000003">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85" priority="8"/>
  </conditionalFormatting>
  <conditionalFormatting sqref="A4">
    <cfRule type="duplicateValues" dxfId="884" priority="4"/>
  </conditionalFormatting>
  <conditionalFormatting sqref="B3">
    <cfRule type="duplicateValues" dxfId="883" priority="5"/>
    <cfRule type="duplicateValues" dxfId="882" priority="6"/>
    <cfRule type="duplicateValues" dxfId="881" priority="7"/>
  </conditionalFormatting>
  <conditionalFormatting sqref="B4">
    <cfRule type="duplicateValues" dxfId="880" priority="1"/>
    <cfRule type="duplicateValues" dxfId="879" priority="2"/>
    <cfRule type="duplicateValues" dxfId="878"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375" style="9" customWidth="1"/>
    <col min="9" max="9" width="48.375" style="9" customWidth="1"/>
    <col min="10" max="10" width="25.625" style="1" customWidth="1"/>
    <col min="11" max="11" width="10.25" style="804" hidden="1" customWidth="1"/>
    <col min="12" max="12" width="25.625" style="3" customWidth="1"/>
    <col min="13" max="13" width="15.375" style="3" customWidth="1"/>
    <col min="14" max="14" width="34.625" style="3" customWidth="1"/>
    <col min="15" max="16384" width="25.625" style="3"/>
  </cols>
  <sheetData>
    <row r="1" spans="1:13" ht="17.350000000000001" customHeight="1">
      <c r="B1" s="10"/>
      <c r="C1" s="3675"/>
      <c r="D1" s="3675"/>
      <c r="E1" s="3675"/>
      <c r="F1" s="3675"/>
      <c r="G1" s="3675"/>
      <c r="H1" s="3675"/>
      <c r="I1" s="3675"/>
    </row>
    <row r="2" spans="1:13" ht="34.5" customHeight="1">
      <c r="A2" s="3688" t="s">
        <v>520</v>
      </c>
      <c r="B2" s="3688"/>
      <c r="C2" s="3688"/>
      <c r="D2" s="3688"/>
      <c r="E2" s="3688"/>
      <c r="F2" s="3688"/>
      <c r="G2" s="3688"/>
      <c r="H2" s="3688"/>
      <c r="I2" s="3688"/>
      <c r="J2" s="1139"/>
      <c r="K2" s="805"/>
      <c r="L2" s="196"/>
      <c r="M2" s="197"/>
    </row>
    <row r="3" spans="1:13" ht="13.6" customHeight="1">
      <c r="A3" s="360"/>
      <c r="B3" s="385"/>
      <c r="C3" s="1136">
        <f>SUBTOTAL(9,C7:C375)</f>
        <v>192114</v>
      </c>
      <c r="D3" s="378"/>
      <c r="E3" s="849"/>
      <c r="F3" s="201"/>
      <c r="G3" s="199"/>
      <c r="H3" s="202"/>
      <c r="I3" s="3690">
        <f ca="1">TODAY()</f>
        <v>45987</v>
      </c>
      <c r="J3" s="3690"/>
      <c r="K3" s="808"/>
      <c r="L3" s="197"/>
      <c r="M3" s="197"/>
    </row>
    <row r="4" spans="1:13" s="7" customFormat="1" ht="50.9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3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3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3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3"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3"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8"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3"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3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3"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3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3"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91.7">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55.0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349999999999994"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110.0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110.05">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3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91.7">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91.7">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55.0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91" t="s">
        <v>692</v>
      </c>
      <c r="I61" s="9"/>
      <c r="K61" s="804"/>
      <c r="L61" s="3"/>
      <c r="M61" s="3"/>
    </row>
    <row r="62" spans="1:13" s="1" customFormat="1">
      <c r="A62" s="359">
        <v>58</v>
      </c>
      <c r="C62" s="1138"/>
      <c r="D62" s="271"/>
      <c r="E62" s="271"/>
      <c r="H62" s="3692"/>
      <c r="I62" s="9"/>
      <c r="K62" s="804"/>
      <c r="L62" s="3"/>
      <c r="M62" s="3"/>
    </row>
    <row r="63" spans="1:13" s="1" customFormat="1">
      <c r="A63" s="359">
        <v>59</v>
      </c>
      <c r="C63" s="1138"/>
      <c r="D63" s="271"/>
      <c r="E63" s="271"/>
      <c r="H63" s="3692"/>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7" priority="15"/>
  </conditionalFormatting>
  <conditionalFormatting sqref="A4">
    <cfRule type="duplicateValues" dxfId="876" priority="11"/>
  </conditionalFormatting>
  <conditionalFormatting sqref="A5">
    <cfRule type="duplicateValues" dxfId="875" priority="2"/>
  </conditionalFormatting>
  <conditionalFormatting sqref="A6">
    <cfRule type="duplicateValues" dxfId="874" priority="6"/>
  </conditionalFormatting>
  <conditionalFormatting sqref="A7">
    <cfRule type="duplicateValues" dxfId="873" priority="5"/>
  </conditionalFormatting>
  <conditionalFormatting sqref="A10 A20">
    <cfRule type="duplicateValues" dxfId="872" priority="7"/>
  </conditionalFormatting>
  <conditionalFormatting sqref="A12">
    <cfRule type="duplicateValues" dxfId="871" priority="1064"/>
  </conditionalFormatting>
  <conditionalFormatting sqref="A25:A28 A30">
    <cfRule type="duplicateValues" dxfId="870" priority="1065"/>
  </conditionalFormatting>
  <conditionalFormatting sqref="B3">
    <cfRule type="duplicateValues" dxfId="869" priority="12"/>
    <cfRule type="duplicateValues" dxfId="868" priority="13"/>
    <cfRule type="duplicateValues" dxfId="867" priority="14"/>
  </conditionalFormatting>
  <conditionalFormatting sqref="B4">
    <cfRule type="duplicateValues" dxfId="866" priority="8"/>
    <cfRule type="duplicateValues" dxfId="865" priority="9"/>
    <cfRule type="duplicateValues" dxfId="864"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75"/>
      <c r="D1" s="3675"/>
      <c r="E1" s="3675"/>
      <c r="F1" s="3675"/>
      <c r="G1" s="3675"/>
      <c r="H1" s="3675"/>
      <c r="I1" s="3675"/>
      <c r="J1" s="3675"/>
      <c r="K1" s="1349"/>
    </row>
    <row r="2" spans="1:15" ht="34.5" customHeight="1">
      <c r="A2" s="3688" t="s">
        <v>702</v>
      </c>
      <c r="B2" s="3688"/>
      <c r="C2" s="3688"/>
      <c r="D2" s="3688"/>
      <c r="E2" s="3688"/>
      <c r="F2" s="3688"/>
      <c r="G2" s="3688"/>
      <c r="H2" s="3688"/>
      <c r="I2" s="3688"/>
      <c r="J2" s="3688"/>
      <c r="K2" s="1348"/>
      <c r="L2" s="1176"/>
      <c r="M2" s="805"/>
      <c r="N2" s="1180"/>
      <c r="O2" s="287"/>
    </row>
    <row r="3" spans="1:15" ht="43.5" customHeight="1">
      <c r="A3" s="360"/>
      <c r="B3" s="385"/>
      <c r="C3" s="1177">
        <f>SUBTOTAL(9,C5:C309)</f>
        <v>300270</v>
      </c>
      <c r="D3" s="849"/>
      <c r="E3" s="849"/>
      <c r="F3" s="849"/>
      <c r="G3" s="199"/>
      <c r="H3" s="199"/>
      <c r="I3" s="202"/>
      <c r="J3" s="1350">
        <f ca="1">TODAY()</f>
        <v>45987</v>
      </c>
      <c r="K3" s="1350"/>
      <c r="L3" s="1350"/>
      <c r="M3" s="808"/>
      <c r="N3" s="287"/>
      <c r="O3" s="287"/>
    </row>
    <row r="4" spans="1:15" s="7" customFormat="1" ht="34">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1.95"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6"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46.75">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8"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6"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099999999999994"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46.75">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1"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00000000000003"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73.400000000000006">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8.95"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8"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6.700000000000003">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3"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8"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6"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6.95"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1"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6"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0.399999999999999">
      <c r="A36" s="360">
        <v>32</v>
      </c>
      <c r="B36" s="41"/>
      <c r="C36" s="1358"/>
      <c r="D36" s="1361"/>
      <c r="E36" s="1359"/>
      <c r="F36" s="1360"/>
      <c r="G36" s="41"/>
      <c r="H36" s="41"/>
      <c r="I36" s="1293"/>
      <c r="J36" s="41"/>
      <c r="K36" s="41"/>
      <c r="L36" s="41"/>
      <c r="M36" s="1275"/>
      <c r="N36" s="41"/>
    </row>
    <row r="37" spans="1:14" s="1" customFormat="1" ht="45.7"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3" priority="8"/>
  </conditionalFormatting>
  <conditionalFormatting sqref="A4">
    <cfRule type="duplicateValues" dxfId="862" priority="4"/>
  </conditionalFormatting>
  <conditionalFormatting sqref="B3">
    <cfRule type="duplicateValues" dxfId="861" priority="5"/>
    <cfRule type="duplicateValues" dxfId="860" priority="6"/>
    <cfRule type="duplicateValues" dxfId="859" priority="7"/>
  </conditionalFormatting>
  <conditionalFormatting sqref="B4">
    <cfRule type="duplicateValues" dxfId="858" priority="1"/>
    <cfRule type="duplicateValues" dxfId="857" priority="2"/>
    <cfRule type="duplicateValues" dxfId="856"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350000000000001" customHeight="1">
      <c r="B1" s="10"/>
      <c r="C1" s="3675"/>
      <c r="D1" s="3675"/>
      <c r="E1" s="3675"/>
      <c r="F1" s="3675"/>
      <c r="G1" s="3675"/>
      <c r="H1" s="3675"/>
      <c r="I1" s="3675"/>
    </row>
    <row r="2" spans="1:15" ht="34.5" customHeight="1">
      <c r="A2" s="3688" t="s">
        <v>795</v>
      </c>
      <c r="B2" s="3688"/>
      <c r="C2" s="3688"/>
      <c r="D2" s="3688"/>
      <c r="E2" s="3688"/>
      <c r="F2" s="3688"/>
      <c r="G2" s="3688"/>
      <c r="H2" s="3688"/>
      <c r="I2" s="3688"/>
      <c r="J2" s="1176"/>
      <c r="K2" s="805"/>
      <c r="L2" s="1180"/>
      <c r="M2" s="287"/>
    </row>
    <row r="3" spans="1:15" ht="13.6" customHeight="1">
      <c r="A3" s="360"/>
      <c r="B3" s="385"/>
      <c r="C3" s="1177">
        <f>SUBTOTAL(9,C5:C328)</f>
        <v>163233.79999999999</v>
      </c>
      <c r="D3" s="849"/>
      <c r="E3" s="849"/>
      <c r="F3" s="199"/>
      <c r="G3" s="199"/>
      <c r="H3" s="202"/>
      <c r="I3" s="3690">
        <f ca="1">TODAY()</f>
        <v>45987</v>
      </c>
      <c r="J3" s="3690"/>
      <c r="K3" s="808"/>
      <c r="L3" s="287"/>
      <c r="M3" s="287"/>
    </row>
    <row r="4" spans="1:15" s="7" customFormat="1" ht="50.9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349999999999994"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69999999999999"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8.95"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8"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3"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6.95"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3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3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1.94999999999999"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8"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1"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6" customHeight="1">
      <c r="A24" s="359">
        <v>20</v>
      </c>
      <c r="C24" s="1179"/>
      <c r="I24" s="1"/>
      <c r="L24" s="1"/>
      <c r="M24" s="1"/>
    </row>
    <row r="25" spans="1:14" s="1" customFormat="1" ht="31.6" customHeight="1">
      <c r="A25" s="359">
        <v>21</v>
      </c>
      <c r="C25" s="1179"/>
      <c r="D25" s="271"/>
      <c r="E25" s="271"/>
      <c r="H25" s="1217" t="s">
        <v>856</v>
      </c>
      <c r="K25" s="804"/>
      <c r="N25" s="3"/>
    </row>
    <row r="26" spans="1:14" s="1" customFormat="1" ht="31.6" customHeight="1">
      <c r="A26" s="359">
        <v>22</v>
      </c>
      <c r="C26" s="1179"/>
      <c r="D26" s="271"/>
      <c r="E26" s="271"/>
      <c r="H26" s="9"/>
      <c r="K26" s="804"/>
      <c r="N26" s="3"/>
    </row>
    <row r="27" spans="1:14" s="1" customFormat="1" ht="31.6" customHeight="1">
      <c r="A27" s="359">
        <v>23</v>
      </c>
      <c r="C27" s="1179"/>
      <c r="D27" s="271"/>
      <c r="E27" s="271"/>
      <c r="G27" s="1" t="s">
        <v>197</v>
      </c>
      <c r="H27" s="477" t="s">
        <v>857</v>
      </c>
      <c r="K27" s="804"/>
      <c r="N27" s="3"/>
    </row>
    <row r="28" spans="1:14" s="1" customFormat="1" ht="53.35" customHeight="1">
      <c r="A28" s="359">
        <v>24</v>
      </c>
      <c r="C28" s="1179"/>
      <c r="D28" s="271"/>
      <c r="E28" s="271"/>
      <c r="H28" s="477" t="s">
        <v>858</v>
      </c>
      <c r="K28" s="804"/>
      <c r="N28" s="3"/>
    </row>
    <row r="29" spans="1:14" s="1" customFormat="1" ht="54.7"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5" priority="13"/>
  </conditionalFormatting>
  <conditionalFormatting sqref="A4">
    <cfRule type="duplicateValues" dxfId="854" priority="9"/>
  </conditionalFormatting>
  <conditionalFormatting sqref="A5">
    <cfRule type="duplicateValues" dxfId="853" priority="2"/>
  </conditionalFormatting>
  <conditionalFormatting sqref="A7:A9">
    <cfRule type="duplicateValues" dxfId="852" priority="1069"/>
  </conditionalFormatting>
  <conditionalFormatting sqref="A10:A11">
    <cfRule type="duplicateValues" dxfId="851" priority="1067"/>
  </conditionalFormatting>
  <conditionalFormatting sqref="A12">
    <cfRule type="duplicateValues" dxfId="850" priority="1"/>
  </conditionalFormatting>
  <conditionalFormatting sqref="B3">
    <cfRule type="duplicateValues" dxfId="849" priority="10"/>
    <cfRule type="duplicateValues" dxfId="848" priority="11"/>
    <cfRule type="duplicateValues" dxfId="847" priority="12"/>
  </conditionalFormatting>
  <conditionalFormatting sqref="B4">
    <cfRule type="duplicateValues" dxfId="846" priority="6"/>
    <cfRule type="duplicateValues" dxfId="845" priority="7"/>
    <cfRule type="duplicateValues" dxfId="844"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8.375" style="1" customWidth="1"/>
    <col min="3" max="3" width="18.75" style="1138" customWidth="1"/>
    <col min="4" max="4" width="22.25" style="271" customWidth="1"/>
    <col min="5" max="5" width="28.375" style="271" customWidth="1"/>
    <col min="6" max="6" width="15.125" style="1" customWidth="1"/>
    <col min="7" max="7" width="24.125" style="1" customWidth="1"/>
    <col min="8" max="8" width="90.375" style="9" customWidth="1"/>
    <col min="9" max="9" width="84.37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75"/>
      <c r="D1" s="3675"/>
      <c r="E1" s="3675"/>
      <c r="F1" s="3675"/>
      <c r="G1" s="3675"/>
      <c r="H1" s="3675"/>
      <c r="I1" s="3675"/>
    </row>
    <row r="2" spans="1:14" ht="34.5" customHeight="1">
      <c r="A2" s="3688" t="s">
        <v>861</v>
      </c>
      <c r="B2" s="3688"/>
      <c r="C2" s="3688"/>
      <c r="D2" s="3688"/>
      <c r="E2" s="3688"/>
      <c r="F2" s="3688"/>
      <c r="G2" s="3688"/>
      <c r="H2" s="3688"/>
      <c r="I2" s="3688"/>
      <c r="J2" s="1176"/>
      <c r="K2" s="805"/>
      <c r="L2" s="1180"/>
      <c r="M2" s="287"/>
    </row>
    <row r="3" spans="1:14" ht="45" customHeight="1">
      <c r="A3" s="360"/>
      <c r="B3" s="385"/>
      <c r="C3" s="1177">
        <f>SUBTOTAL(9,C5:C308)</f>
        <v>250740</v>
      </c>
      <c r="D3" s="849"/>
      <c r="E3" s="849"/>
      <c r="F3" s="199"/>
      <c r="G3" s="199"/>
      <c r="H3" s="202"/>
      <c r="I3" s="3690">
        <f ca="1">TODAY()</f>
        <v>45987</v>
      </c>
      <c r="J3" s="3690"/>
      <c r="K3" s="808"/>
      <c r="L3" s="287"/>
      <c r="M3" s="287"/>
    </row>
    <row r="4" spans="1:14" s="7" customFormat="1" ht="34">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1"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8"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49.94999999999999"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1"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3"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80000000000001"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3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3"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5.95"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80000000000001"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7.95"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099999999999994"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099999999999994"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69999999999999"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1.95" customHeight="1">
      <c r="A22" s="1299">
        <v>18</v>
      </c>
      <c r="B22" s="1300" t="s">
        <v>703</v>
      </c>
      <c r="C22" s="1301">
        <v>16000</v>
      </c>
      <c r="D22" s="1302" t="s">
        <v>378</v>
      </c>
      <c r="E22" s="1302" t="s">
        <v>704</v>
      </c>
      <c r="F22" s="1303" t="s">
        <v>49</v>
      </c>
      <c r="G22" s="1300" t="s">
        <v>197</v>
      </c>
      <c r="H22" s="1304" t="s">
        <v>705</v>
      </c>
      <c r="I22" s="3693" t="s">
        <v>909</v>
      </c>
      <c r="J22" s="1300" t="s">
        <v>72</v>
      </c>
      <c r="K22" s="1306"/>
      <c r="L22" s="1305">
        <f>C22-2270-1500-1972-4800-1700-1000</f>
        <v>2758</v>
      </c>
      <c r="N22" s="841"/>
    </row>
    <row r="23" spans="1:14" s="659" customFormat="1" ht="139.6" customHeight="1">
      <c r="A23" s="1299">
        <v>19</v>
      </c>
      <c r="B23" s="1300" t="s">
        <v>304</v>
      </c>
      <c r="C23" s="1301">
        <v>16000</v>
      </c>
      <c r="D23" s="1302" t="s">
        <v>378</v>
      </c>
      <c r="E23" s="1302" t="s">
        <v>707</v>
      </c>
      <c r="F23" s="1303" t="s">
        <v>49</v>
      </c>
      <c r="G23" s="1300" t="s">
        <v>197</v>
      </c>
      <c r="H23" s="1304" t="s">
        <v>910</v>
      </c>
      <c r="I23" s="3694"/>
      <c r="J23" s="1300" t="s">
        <v>72</v>
      </c>
      <c r="K23" s="1306"/>
      <c r="L23" s="1305"/>
      <c r="N23" s="841"/>
    </row>
    <row r="24" spans="1:14" s="659" customFormat="1" ht="139.6" customHeight="1">
      <c r="A24" s="1299">
        <v>20</v>
      </c>
      <c r="B24" s="1300" t="s">
        <v>391</v>
      </c>
      <c r="C24" s="1301">
        <v>10200</v>
      </c>
      <c r="D24" s="1302" t="s">
        <v>378</v>
      </c>
      <c r="E24" s="1302" t="s">
        <v>709</v>
      </c>
      <c r="F24" s="1303" t="s">
        <v>49</v>
      </c>
      <c r="G24" s="1300" t="s">
        <v>710</v>
      </c>
      <c r="H24" s="1304" t="s">
        <v>911</v>
      </c>
      <c r="I24" s="3694"/>
      <c r="J24" s="1300" t="s">
        <v>72</v>
      </c>
      <c r="K24" s="1306"/>
      <c r="L24" s="1305">
        <f>C24-3100-3000-1000-2000</f>
        <v>1100</v>
      </c>
      <c r="N24" s="841"/>
    </row>
    <row r="25" spans="1:14" s="1" customFormat="1" ht="78.8" customHeight="1">
      <c r="A25" s="360">
        <v>21</v>
      </c>
      <c r="B25" s="41" t="s">
        <v>337</v>
      </c>
      <c r="C25" s="1282">
        <v>11800</v>
      </c>
      <c r="D25" s="90" t="s">
        <v>912</v>
      </c>
      <c r="E25" s="90"/>
      <c r="F25" s="1254" t="s">
        <v>49</v>
      </c>
      <c r="G25" s="41" t="s">
        <v>197</v>
      </c>
      <c r="H25" s="1293" t="s">
        <v>913</v>
      </c>
      <c r="I25" s="3694"/>
      <c r="J25" s="41" t="s">
        <v>72</v>
      </c>
      <c r="K25" s="1290"/>
      <c r="L25" s="41"/>
      <c r="N25" s="3"/>
    </row>
    <row r="26" spans="1:14" s="1" customFormat="1" ht="103.6" customHeight="1">
      <c r="A26" s="360">
        <v>22</v>
      </c>
      <c r="B26" s="41" t="s">
        <v>722</v>
      </c>
      <c r="C26" s="1282">
        <v>16300</v>
      </c>
      <c r="D26" s="90" t="s">
        <v>914</v>
      </c>
      <c r="E26" s="90" t="s">
        <v>915</v>
      </c>
      <c r="F26" s="1254" t="s">
        <v>49</v>
      </c>
      <c r="G26" s="41" t="s">
        <v>197</v>
      </c>
      <c r="H26" s="1293" t="s">
        <v>916</v>
      </c>
      <c r="I26" s="3694"/>
      <c r="J26" s="41" t="s">
        <v>72</v>
      </c>
      <c r="K26" s="1290"/>
      <c r="L26" s="1307">
        <f>1200+3000+2500+1000</f>
        <v>7700</v>
      </c>
      <c r="N26" s="3"/>
    </row>
    <row r="27" spans="1:14" s="1" customFormat="1" ht="32.950000000000003" customHeight="1">
      <c r="A27" s="360">
        <v>23</v>
      </c>
      <c r="B27" s="41" t="s">
        <v>718</v>
      </c>
      <c r="C27" s="1282">
        <v>5000</v>
      </c>
      <c r="D27" s="90" t="s">
        <v>917</v>
      </c>
      <c r="E27" s="90" t="s">
        <v>918</v>
      </c>
      <c r="F27" s="1254" t="s">
        <v>49</v>
      </c>
      <c r="G27" s="90" t="s">
        <v>311</v>
      </c>
      <c r="H27" s="507" t="s">
        <v>720</v>
      </c>
      <c r="I27" s="3694"/>
      <c r="J27" s="41" t="s">
        <v>412</v>
      </c>
      <c r="K27" s="1275"/>
      <c r="L27" s="1291"/>
      <c r="N27" s="3"/>
    </row>
    <row r="28" spans="1:14" s="1" customFormat="1" ht="50.95" customHeight="1">
      <c r="A28" s="360">
        <v>24</v>
      </c>
      <c r="B28" s="41" t="s">
        <v>299</v>
      </c>
      <c r="C28" s="1282">
        <v>4250</v>
      </c>
      <c r="D28" s="90" t="s">
        <v>917</v>
      </c>
      <c r="E28" s="1294"/>
      <c r="F28" s="1254" t="s">
        <v>49</v>
      </c>
      <c r="G28" s="90" t="s">
        <v>714</v>
      </c>
      <c r="H28" s="507" t="s">
        <v>715</v>
      </c>
      <c r="I28" s="3695"/>
      <c r="J28" s="41" t="s">
        <v>18</v>
      </c>
      <c r="K28" s="1275"/>
      <c r="L28" s="41"/>
      <c r="N28" s="3"/>
    </row>
    <row r="29" spans="1:14" s="1" customFormat="1" ht="45.7"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55.0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3" priority="8"/>
  </conditionalFormatting>
  <conditionalFormatting sqref="A4">
    <cfRule type="duplicateValues" dxfId="842" priority="4"/>
  </conditionalFormatting>
  <conditionalFormatting sqref="B3">
    <cfRule type="duplicateValues" dxfId="841" priority="5"/>
    <cfRule type="duplicateValues" dxfId="840" priority="6"/>
    <cfRule type="duplicateValues" dxfId="839" priority="7"/>
  </conditionalFormatting>
  <conditionalFormatting sqref="B4">
    <cfRule type="duplicateValues" dxfId="838" priority="1"/>
    <cfRule type="duplicateValues" dxfId="837" priority="2"/>
    <cfRule type="duplicateValues" dxfId="836"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375" style="9" customWidth="1"/>
    <col min="9" max="9" width="52.875" style="9" customWidth="1"/>
    <col min="10" max="10" width="25.625" style="1" customWidth="1"/>
    <col min="11" max="11" width="10.25" style="804" customWidth="1"/>
    <col min="12" max="12" width="25.625" style="3" customWidth="1"/>
    <col min="13" max="13" width="15.375" style="3" customWidth="1"/>
    <col min="14" max="14" width="34.625" style="3" customWidth="1"/>
    <col min="15" max="16384" width="25.625" style="3"/>
  </cols>
  <sheetData>
    <row r="1" spans="1:13" ht="17.350000000000001" customHeight="1">
      <c r="B1" s="10"/>
      <c r="C1" s="3675"/>
      <c r="D1" s="3675"/>
      <c r="E1" s="3675"/>
      <c r="F1" s="3675"/>
      <c r="G1" s="3675"/>
      <c r="H1" s="3675"/>
      <c r="I1" s="3675"/>
    </row>
    <row r="2" spans="1:13" ht="34.5" customHeight="1">
      <c r="A2" s="3688" t="s">
        <v>924</v>
      </c>
      <c r="B2" s="3688"/>
      <c r="C2" s="3688"/>
      <c r="D2" s="3688"/>
      <c r="E2" s="3688"/>
      <c r="F2" s="3688"/>
      <c r="G2" s="3688"/>
      <c r="H2" s="3688"/>
      <c r="I2" s="3688"/>
      <c r="J2" s="1116" t="s">
        <v>925</v>
      </c>
      <c r="K2" s="805"/>
      <c r="L2" s="196"/>
      <c r="M2" s="197"/>
    </row>
    <row r="3" spans="1:13" ht="13.6" customHeight="1">
      <c r="A3" s="360"/>
      <c r="B3" s="385"/>
      <c r="C3" s="806">
        <f>SUBTOTAL(9,C5:C390)</f>
        <v>181349</v>
      </c>
      <c r="D3" s="378"/>
      <c r="E3" s="849"/>
      <c r="F3" s="201"/>
      <c r="G3" s="199"/>
      <c r="H3" s="202"/>
      <c r="I3" s="3690">
        <f ca="1">TODAY()</f>
        <v>45987</v>
      </c>
      <c r="J3" s="3690"/>
      <c r="K3" s="808"/>
      <c r="L3" s="197"/>
      <c r="M3" s="197"/>
    </row>
    <row r="4" spans="1:13" s="7" customFormat="1" ht="50.9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55.0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99999999999994"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349999999999994"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99999999999994"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8"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349999999999994"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3"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8"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8"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3"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3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8"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91.7">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8"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59.95"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1"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349999999999994"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6.700000000000003">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099999999999994"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8.95"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099999999999994"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59.95"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099999999999994"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099999999999994"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7.95"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3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099999999999994"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5" priority="24"/>
  </conditionalFormatting>
  <conditionalFormatting sqref="A4">
    <cfRule type="duplicateValues" dxfId="834" priority="20"/>
  </conditionalFormatting>
  <conditionalFormatting sqref="A5">
    <cfRule type="duplicateValues" dxfId="833" priority="4"/>
  </conditionalFormatting>
  <conditionalFormatting sqref="A6">
    <cfRule type="duplicateValues" dxfId="832" priority="6"/>
  </conditionalFormatting>
  <conditionalFormatting sqref="A7">
    <cfRule type="duplicateValues" dxfId="831" priority="16"/>
  </conditionalFormatting>
  <conditionalFormatting sqref="A8 A10">
    <cfRule type="duplicateValues" dxfId="830" priority="1059"/>
  </conditionalFormatting>
  <conditionalFormatting sqref="A11 A16 A18">
    <cfRule type="duplicateValues" dxfId="829" priority="1062"/>
  </conditionalFormatting>
  <conditionalFormatting sqref="A13:A14 A19">
    <cfRule type="duplicateValues" dxfId="828" priority="27"/>
  </conditionalFormatting>
  <conditionalFormatting sqref="A17">
    <cfRule type="duplicateValues" dxfId="827" priority="1"/>
  </conditionalFormatting>
  <conditionalFormatting sqref="A20">
    <cfRule type="duplicateValues" dxfId="826" priority="3"/>
  </conditionalFormatting>
  <conditionalFormatting sqref="A22 A24">
    <cfRule type="duplicateValues" dxfId="825" priority="1063"/>
  </conditionalFormatting>
  <conditionalFormatting sqref="B3">
    <cfRule type="duplicateValues" dxfId="824" priority="21"/>
    <cfRule type="duplicateValues" dxfId="823" priority="22"/>
    <cfRule type="duplicateValues" dxfId="822" priority="23"/>
  </conditionalFormatting>
  <conditionalFormatting sqref="B4">
    <cfRule type="duplicateValues" dxfId="821" priority="17"/>
    <cfRule type="duplicateValues" dxfId="820" priority="18"/>
    <cfRule type="duplicateValues" dxfId="819"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375" style="3" customWidth="1"/>
    <col min="15" max="15" width="34.625" style="3" customWidth="1"/>
    <col min="16" max="16384" width="25.625" style="3"/>
  </cols>
  <sheetData>
    <row r="1" spans="1:14" ht="17.350000000000001" customHeight="1">
      <c r="B1" s="10"/>
      <c r="C1" s="3675"/>
      <c r="D1" s="3675"/>
      <c r="E1" s="3675"/>
      <c r="F1" s="3675"/>
      <c r="G1" s="3675"/>
      <c r="H1" s="3675"/>
      <c r="I1" s="3675"/>
    </row>
    <row r="2" spans="1:14" ht="34.5" customHeight="1">
      <c r="A2" s="3688" t="s">
        <v>924</v>
      </c>
      <c r="B2" s="3688"/>
      <c r="C2" s="3688"/>
      <c r="D2" s="3688"/>
      <c r="E2" s="3688"/>
      <c r="F2" s="3688"/>
      <c r="G2" s="3688"/>
      <c r="H2" s="3688"/>
      <c r="I2" s="3688"/>
      <c r="J2" s="194"/>
      <c r="K2" s="194"/>
      <c r="L2" s="805"/>
      <c r="M2" s="196"/>
      <c r="N2" s="197"/>
    </row>
    <row r="3" spans="1:14" ht="13.6" customHeight="1">
      <c r="A3" s="360"/>
      <c r="B3" s="385"/>
      <c r="C3" s="806">
        <f>SUBTOTAL(9,C5:C396)</f>
        <v>245280</v>
      </c>
      <c r="D3" s="378"/>
      <c r="E3" s="849"/>
      <c r="F3" s="201"/>
      <c r="G3" s="199"/>
      <c r="H3" s="202"/>
      <c r="I3" s="3690">
        <f ca="1">TODAY()</f>
        <v>45987</v>
      </c>
      <c r="J3" s="3690"/>
      <c r="K3" s="807"/>
      <c r="L3" s="808"/>
      <c r="M3" s="197"/>
      <c r="N3" s="197"/>
    </row>
    <row r="4" spans="1:14" s="7" customFormat="1" ht="34">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110.0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3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99999999999994"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8"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3"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55.0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0.95"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8"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8"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3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59.95"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8.95"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7.95"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8"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099999999999994"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349999999999994"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91.7">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349999999999994"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73.400000000000006">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1.94999999999999"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3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8"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5.95"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3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3"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6"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3"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6"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6"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91.7">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6"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3"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6"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0.94999999999999"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0.95"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1"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1"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6"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6"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55.0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36.700000000000003">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5.0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8" priority="38"/>
  </conditionalFormatting>
  <conditionalFormatting sqref="A4">
    <cfRule type="duplicateValues" dxfId="817" priority="32"/>
  </conditionalFormatting>
  <conditionalFormatting sqref="A5">
    <cfRule type="duplicateValues" dxfId="816" priority="12"/>
  </conditionalFormatting>
  <conditionalFormatting sqref="A6">
    <cfRule type="duplicateValues" dxfId="815" priority="9"/>
  </conditionalFormatting>
  <conditionalFormatting sqref="A7">
    <cfRule type="duplicateValues" dxfId="814" priority="1029"/>
  </conditionalFormatting>
  <conditionalFormatting sqref="A8:A9 A11:A12">
    <cfRule type="duplicateValues" dxfId="813" priority="1032"/>
  </conditionalFormatting>
  <conditionalFormatting sqref="A10">
    <cfRule type="duplicateValues" dxfId="812" priority="1030"/>
  </conditionalFormatting>
  <conditionalFormatting sqref="A13">
    <cfRule type="duplicateValues" dxfId="811" priority="11"/>
  </conditionalFormatting>
  <conditionalFormatting sqref="A14 A17">
    <cfRule type="duplicateValues" dxfId="810" priority="10"/>
  </conditionalFormatting>
  <conditionalFormatting sqref="A15:A16 A18:A19 A21:A22 A25 A27:A29 A71">
    <cfRule type="duplicateValues" dxfId="809" priority="1042"/>
  </conditionalFormatting>
  <conditionalFormatting sqref="A20 A24">
    <cfRule type="duplicateValues" dxfId="808" priority="1052"/>
  </conditionalFormatting>
  <conditionalFormatting sqref="A23">
    <cfRule type="duplicateValues" dxfId="807" priority="1011"/>
  </conditionalFormatting>
  <conditionalFormatting sqref="A26">
    <cfRule type="duplicateValues" dxfId="806" priority="5"/>
  </conditionalFormatting>
  <conditionalFormatting sqref="A30 A41">
    <cfRule type="duplicateValues" dxfId="805" priority="1045"/>
  </conditionalFormatting>
  <conditionalFormatting sqref="A32:A33 A36">
    <cfRule type="duplicateValues" dxfId="804" priority="1046"/>
  </conditionalFormatting>
  <conditionalFormatting sqref="A34">
    <cfRule type="duplicateValues" dxfId="803" priority="3"/>
  </conditionalFormatting>
  <conditionalFormatting sqref="A35">
    <cfRule type="duplicateValues" dxfId="802" priority="4"/>
  </conditionalFormatting>
  <conditionalFormatting sqref="A37">
    <cfRule type="duplicateValues" dxfId="801" priority="1"/>
  </conditionalFormatting>
  <conditionalFormatting sqref="A38">
    <cfRule type="duplicateValues" dxfId="800" priority="2"/>
  </conditionalFormatting>
  <conditionalFormatting sqref="A70">
    <cfRule type="duplicateValues" dxfId="799" priority="6"/>
  </conditionalFormatting>
  <conditionalFormatting sqref="B3">
    <cfRule type="duplicateValues" dxfId="798" priority="33"/>
    <cfRule type="duplicateValues" dxfId="797" priority="34"/>
    <cfRule type="duplicateValues" dxfId="796" priority="35"/>
  </conditionalFormatting>
  <conditionalFormatting sqref="B4">
    <cfRule type="duplicateValues" dxfId="795" priority="29"/>
    <cfRule type="duplicateValues" dxfId="794" priority="30"/>
    <cfRule type="duplicateValues" dxfId="793"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375" style="9" customWidth="1"/>
    <col min="9" max="9" width="49.125" style="9" customWidth="1"/>
    <col min="10" max="11" width="25.625" style="1" customWidth="1"/>
    <col min="12" max="12" width="16.125" style="1" customWidth="1"/>
    <col min="13" max="13" width="10.25" style="804" customWidth="1"/>
    <col min="14" max="14" width="25.625" style="3" customWidth="1"/>
    <col min="15" max="15" width="15.375" style="3" customWidth="1"/>
    <col min="16" max="16" width="34.625" style="3" customWidth="1"/>
    <col min="17" max="16384" width="25.625" style="3"/>
  </cols>
  <sheetData>
    <row r="1" spans="1:15" ht="17.350000000000001" customHeight="1">
      <c r="B1" s="10"/>
      <c r="C1" s="3675"/>
      <c r="D1" s="3675"/>
      <c r="E1" s="3675"/>
      <c r="F1" s="3675"/>
      <c r="G1" s="3675"/>
      <c r="H1" s="3675"/>
      <c r="I1" s="3675"/>
    </row>
    <row r="2" spans="1:15" ht="16.5" customHeight="1">
      <c r="A2" s="3688" t="s">
        <v>1239</v>
      </c>
      <c r="B2" s="3688"/>
      <c r="C2" s="3688"/>
      <c r="D2" s="3688"/>
      <c r="E2" s="3688"/>
      <c r="F2" s="3688"/>
      <c r="G2" s="3688"/>
      <c r="H2" s="3688"/>
      <c r="I2" s="3688"/>
      <c r="J2" s="194"/>
      <c r="K2" s="194"/>
      <c r="L2" s="195"/>
      <c r="M2" s="805"/>
      <c r="N2" s="196"/>
      <c r="O2" s="197"/>
    </row>
    <row r="3" spans="1:15" ht="13.6" customHeight="1">
      <c r="A3" s="360"/>
      <c r="B3" s="385"/>
      <c r="C3" s="806">
        <f>SUBTOTAL(9,C5:C85)</f>
        <v>272368</v>
      </c>
      <c r="D3" s="378"/>
      <c r="E3" s="849"/>
      <c r="F3" s="201"/>
      <c r="G3" s="199"/>
      <c r="H3" s="202"/>
      <c r="I3" s="3690">
        <f ca="1">TODAY()</f>
        <v>45987</v>
      </c>
      <c r="J3" s="3690"/>
      <c r="K3" s="807"/>
      <c r="L3" s="807"/>
      <c r="M3" s="808"/>
      <c r="N3" s="197"/>
      <c r="O3" s="197"/>
    </row>
    <row r="4" spans="1:15" s="7" customFormat="1" ht="48.1"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6.700000000000003">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6.700000000000003">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55.0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6"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349999999999994"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6"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1.95"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55.0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55.0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49999999999997"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3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3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3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3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3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91.7">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6"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1"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99999999999994"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3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6.700000000000003">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73.400000000000006">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00000000000003"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30000000000001"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6"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91.7">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55.0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6.700000000000003">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3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099999999999994"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3"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3.1">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3.1">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2" priority="654"/>
  </conditionalFormatting>
  <conditionalFormatting sqref="A4">
    <cfRule type="duplicateValues" dxfId="791" priority="46"/>
  </conditionalFormatting>
  <conditionalFormatting sqref="A5">
    <cfRule type="duplicateValues" dxfId="790" priority="653"/>
  </conditionalFormatting>
  <conditionalFormatting sqref="A6">
    <cfRule type="duplicateValues" dxfId="789" priority="18"/>
  </conditionalFormatting>
  <conditionalFormatting sqref="A7">
    <cfRule type="duplicateValues" dxfId="788" priority="17"/>
  </conditionalFormatting>
  <conditionalFormatting sqref="A8">
    <cfRule type="duplicateValues" dxfId="787" priority="42"/>
  </conditionalFormatting>
  <conditionalFormatting sqref="A9">
    <cfRule type="duplicateValues" dxfId="786" priority="16"/>
  </conditionalFormatting>
  <conditionalFormatting sqref="A10 A14">
    <cfRule type="duplicateValues" dxfId="785" priority="655"/>
  </conditionalFormatting>
  <conditionalFormatting sqref="A11">
    <cfRule type="duplicateValues" dxfId="784" priority="21"/>
  </conditionalFormatting>
  <conditionalFormatting sqref="A12">
    <cfRule type="duplicateValues" dxfId="783" priority="648"/>
  </conditionalFormatting>
  <conditionalFormatting sqref="A13 A15 A18:A19 A22:A23 A27 A32:A34 A58:A65 A67:A68 A70 A73 A75 A77:A78 A81 A83">
    <cfRule type="duplicateValues" dxfId="782" priority="1014"/>
  </conditionalFormatting>
  <conditionalFormatting sqref="A16:A17 A20:A21 A24:A26 A28:A29 A66 A69 A72 A74 A76 A79 A82">
    <cfRule type="duplicateValues" dxfId="781" priority="979"/>
  </conditionalFormatting>
  <conditionalFormatting sqref="A30">
    <cfRule type="duplicateValues" dxfId="780" priority="14"/>
  </conditionalFormatting>
  <conditionalFormatting sqref="A31">
    <cfRule type="duplicateValues" dxfId="779" priority="13"/>
  </conditionalFormatting>
  <conditionalFormatting sqref="A35:A36 A38">
    <cfRule type="duplicateValues" dxfId="778" priority="11"/>
  </conditionalFormatting>
  <conditionalFormatting sqref="A37">
    <cfRule type="duplicateValues" dxfId="777" priority="12"/>
  </conditionalFormatting>
  <conditionalFormatting sqref="A39">
    <cfRule type="duplicateValues" dxfId="776" priority="8"/>
  </conditionalFormatting>
  <conditionalFormatting sqref="A40 A44">
    <cfRule type="duplicateValues" dxfId="775" priority="780"/>
  </conditionalFormatting>
  <conditionalFormatting sqref="A41:A43">
    <cfRule type="duplicateValues" dxfId="774" priority="816"/>
  </conditionalFormatting>
  <conditionalFormatting sqref="A45">
    <cfRule type="duplicateValues" dxfId="773" priority="6"/>
  </conditionalFormatting>
  <conditionalFormatting sqref="A46:A50 A52:A53">
    <cfRule type="duplicateValues" dxfId="772" priority="956"/>
  </conditionalFormatting>
  <conditionalFormatting sqref="A51">
    <cfRule type="duplicateValues" dxfId="771" priority="4"/>
  </conditionalFormatting>
  <conditionalFormatting sqref="A54:A57">
    <cfRule type="duplicateValues" dxfId="770" priority="977"/>
  </conditionalFormatting>
  <conditionalFormatting sqref="A71">
    <cfRule type="duplicateValues" dxfId="769" priority="1"/>
  </conditionalFormatting>
  <conditionalFormatting sqref="A80">
    <cfRule type="duplicateValues" dxfId="768" priority="2"/>
  </conditionalFormatting>
  <conditionalFormatting sqref="A84">
    <cfRule type="duplicateValues" dxfId="767" priority="3"/>
  </conditionalFormatting>
  <conditionalFormatting sqref="B3">
    <cfRule type="duplicateValues" dxfId="766" priority="47"/>
    <cfRule type="duplicateValues" dxfId="765" priority="48"/>
    <cfRule type="duplicateValues" dxfId="764" priority="49"/>
  </conditionalFormatting>
  <conditionalFormatting sqref="B4">
    <cfRule type="duplicateValues" dxfId="763" priority="43"/>
    <cfRule type="duplicateValues" dxfId="762" priority="44"/>
    <cfRule type="duplicateValues" dxfId="761"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625" defaultRowHeight="18.350000000000001"/>
  <cols>
    <col min="1" max="1" width="7.125" style="359" customWidth="1"/>
    <col min="2" max="2" width="23.25" style="1" customWidth="1"/>
    <col min="3" max="3" width="12.25" style="803" customWidth="1"/>
    <col min="4" max="4" width="15.375" style="271" customWidth="1"/>
    <col min="5" max="5" width="16.375" style="271" customWidth="1"/>
    <col min="6" max="6" width="16.375" style="1" customWidth="1"/>
    <col min="7" max="7" width="24.375" style="1" customWidth="1"/>
    <col min="8" max="8" width="58.625" style="9" customWidth="1"/>
    <col min="9" max="9" width="40.375" style="9" customWidth="1"/>
    <col min="10" max="10" width="20.625" style="1" customWidth="1"/>
    <col min="11" max="11" width="19.25" style="1" customWidth="1"/>
    <col min="12" max="12" width="16.125" style="1" hidden="1" customWidth="1"/>
    <col min="13" max="13" width="10.25" style="804" hidden="1" customWidth="1"/>
    <col min="14" max="14" width="27.375" style="3" customWidth="1"/>
    <col min="15" max="15" width="15.375" style="3" customWidth="1"/>
    <col min="16" max="16" width="34.625" style="3" customWidth="1"/>
    <col min="17" max="16384" width="25.625" style="3"/>
  </cols>
  <sheetData>
    <row r="1" spans="1:15" ht="17.350000000000001" customHeight="1">
      <c r="B1" s="10"/>
      <c r="C1" s="3675"/>
      <c r="D1" s="3675"/>
      <c r="E1" s="3675"/>
      <c r="F1" s="3675"/>
      <c r="G1" s="3675"/>
      <c r="H1" s="3675"/>
      <c r="I1" s="3675"/>
    </row>
    <row r="2" spans="1:15" ht="27" customHeight="1">
      <c r="A2" s="3688" t="s">
        <v>1408</v>
      </c>
      <c r="B2" s="3688"/>
      <c r="C2" s="3688"/>
      <c r="D2" s="3688"/>
      <c r="E2" s="3688"/>
      <c r="F2" s="3688"/>
      <c r="G2" s="3688"/>
      <c r="H2" s="3688"/>
      <c r="I2" s="3688"/>
      <c r="J2" s="194"/>
      <c r="K2" s="194"/>
      <c r="L2" s="195"/>
      <c r="M2" s="805"/>
      <c r="N2" s="196"/>
      <c r="O2" s="197"/>
    </row>
    <row r="3" spans="1:15" ht="23.95" customHeight="1">
      <c r="A3" s="360"/>
      <c r="B3" s="385"/>
      <c r="C3" s="806">
        <f>SUBTOTAL(9,C5:C212)</f>
        <v>104470</v>
      </c>
      <c r="D3" s="378"/>
      <c r="E3" s="849"/>
      <c r="F3" s="201"/>
      <c r="G3" s="199"/>
      <c r="H3" s="202"/>
      <c r="I3" s="3690">
        <f ca="1">TODAY()</f>
        <v>45987</v>
      </c>
      <c r="J3" s="3690"/>
      <c r="K3" s="807"/>
      <c r="L3" s="807"/>
      <c r="M3" s="808"/>
      <c r="N3" s="197"/>
      <c r="O3" s="197"/>
    </row>
    <row r="4" spans="1:15" s="7" customFormat="1" ht="48.1"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3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2.95000000000000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3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3"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3"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3"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3"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6"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55.0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3"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49999999999997"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1"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t="128.4"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6.95"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3"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3"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99999999999994"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3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73.400000000000006">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5" hidden="1" customHeight="1">
      <c r="A45" s="745">
        <v>41</v>
      </c>
      <c r="B45" s="113" t="s">
        <v>1126</v>
      </c>
      <c r="C45" s="94">
        <v>4350</v>
      </c>
      <c r="D45" s="393" t="s">
        <v>1241</v>
      </c>
      <c r="E45" s="133"/>
      <c r="F45" s="87" t="s">
        <v>49</v>
      </c>
      <c r="G45" s="87" t="s">
        <v>197</v>
      </c>
      <c r="H45" s="155" t="s">
        <v>1248</v>
      </c>
      <c r="I45" s="3705" t="s">
        <v>1505</v>
      </c>
      <c r="J45" s="154" t="s">
        <v>18</v>
      </c>
      <c r="K45" s="91" t="s">
        <v>18</v>
      </c>
      <c r="L45" s="129"/>
      <c r="M45" s="335"/>
    </row>
    <row r="46" spans="1:15" s="947" customFormat="1" ht="100.55" hidden="1" customHeight="1">
      <c r="A46" s="938">
        <v>42</v>
      </c>
      <c r="B46" s="939" t="s">
        <v>1249</v>
      </c>
      <c r="C46" s="940">
        <v>2200</v>
      </c>
      <c r="D46" s="941" t="s">
        <v>1241</v>
      </c>
      <c r="E46" s="942"/>
      <c r="F46" s="939" t="s">
        <v>49</v>
      </c>
      <c r="G46" s="939" t="s">
        <v>197</v>
      </c>
      <c r="H46" s="1236" t="s">
        <v>1242</v>
      </c>
      <c r="I46" s="3706"/>
      <c r="J46" s="943" t="s">
        <v>20</v>
      </c>
      <c r="K46" s="944" t="s">
        <v>508</v>
      </c>
      <c r="L46" s="945"/>
      <c r="M46" s="946"/>
    </row>
    <row r="47" spans="1:15" s="947" customFormat="1" ht="55.55" hidden="1" customHeight="1">
      <c r="A47" s="950">
        <v>43</v>
      </c>
      <c r="B47" s="951" t="s">
        <v>1172</v>
      </c>
      <c r="C47" s="952">
        <v>5250</v>
      </c>
      <c r="D47" s="941" t="s">
        <v>1241</v>
      </c>
      <c r="E47" s="953"/>
      <c r="F47" s="948" t="s">
        <v>49</v>
      </c>
      <c r="G47" s="954" t="s">
        <v>1255</v>
      </c>
      <c r="H47" s="955" t="s">
        <v>1506</v>
      </c>
      <c r="I47" s="3706"/>
      <c r="J47" s="956" t="s">
        <v>16</v>
      </c>
      <c r="K47" s="939" t="s">
        <v>16</v>
      </c>
      <c r="L47" s="956"/>
      <c r="M47" s="946"/>
    </row>
    <row r="48" spans="1:15" s="947" customFormat="1" ht="67.599999999999994" hidden="1" customHeight="1">
      <c r="A48" s="957">
        <v>44</v>
      </c>
      <c r="B48" s="958" t="s">
        <v>939</v>
      </c>
      <c r="C48" s="959">
        <v>3550</v>
      </c>
      <c r="D48" s="941" t="s">
        <v>1241</v>
      </c>
      <c r="E48" s="960"/>
      <c r="F48" s="961" t="s">
        <v>49</v>
      </c>
      <c r="G48" s="944" t="s">
        <v>197</v>
      </c>
      <c r="H48" s="962" t="s">
        <v>1250</v>
      </c>
      <c r="I48" s="3706"/>
      <c r="J48" s="963" t="s">
        <v>19</v>
      </c>
      <c r="K48" s="948" t="s">
        <v>19</v>
      </c>
      <c r="L48" s="956"/>
      <c r="M48" s="946"/>
    </row>
    <row r="49" spans="1:15" s="947" customFormat="1" ht="73.400000000000006">
      <c r="A49" s="964">
        <v>45</v>
      </c>
      <c r="B49" s="939" t="s">
        <v>1261</v>
      </c>
      <c r="C49" s="949">
        <v>4000</v>
      </c>
      <c r="D49" s="941" t="s">
        <v>1241</v>
      </c>
      <c r="E49" s="942"/>
      <c r="F49" s="939" t="s">
        <v>49</v>
      </c>
      <c r="G49" s="939" t="s">
        <v>1263</v>
      </c>
      <c r="H49" s="965" t="s">
        <v>1264</v>
      </c>
      <c r="I49" s="3706"/>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706"/>
      <c r="J50" s="939" t="s">
        <v>18</v>
      </c>
      <c r="K50" s="939" t="s">
        <v>18</v>
      </c>
      <c r="L50" s="945"/>
      <c r="M50" s="946"/>
    </row>
    <row r="51" spans="1:15" s="947" customFormat="1">
      <c r="A51" s="950">
        <v>47</v>
      </c>
      <c r="B51" s="951" t="s">
        <v>1272</v>
      </c>
      <c r="C51" s="952">
        <v>4200</v>
      </c>
      <c r="D51" s="941" t="s">
        <v>1241</v>
      </c>
      <c r="E51" s="953"/>
      <c r="F51" s="948" t="s">
        <v>49</v>
      </c>
      <c r="G51" s="954" t="s">
        <v>197</v>
      </c>
      <c r="H51" s="967"/>
      <c r="I51" s="3707"/>
      <c r="J51" s="942" t="s">
        <v>19</v>
      </c>
      <c r="K51" s="939" t="s">
        <v>19</v>
      </c>
      <c r="L51" s="956"/>
      <c r="M51" s="946"/>
    </row>
    <row r="52" spans="1:15" ht="67.599999999999994"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96" t="s">
        <v>1515</v>
      </c>
      <c r="E55" s="3697"/>
      <c r="F55" s="3698"/>
      <c r="G55" s="3698"/>
      <c r="H55" s="3698"/>
      <c r="I55" s="3699"/>
      <c r="M55" s="766">
        <f t="shared" ref="M55:M60" si="3">C55</f>
        <v>0</v>
      </c>
      <c r="N55" s="3"/>
      <c r="O55" s="3"/>
    </row>
    <row r="56" spans="1:15" s="1" customFormat="1" hidden="1">
      <c r="A56" s="359"/>
      <c r="C56" s="803"/>
      <c r="D56" s="3700"/>
      <c r="E56" s="3698"/>
      <c r="F56" s="3698"/>
      <c r="G56" s="3698"/>
      <c r="H56" s="3698"/>
      <c r="I56" s="3701"/>
      <c r="M56" s="766">
        <f t="shared" si="3"/>
        <v>0</v>
      </c>
      <c r="N56" s="3"/>
      <c r="O56" s="3"/>
    </row>
    <row r="57" spans="1:15" s="1" customFormat="1" hidden="1">
      <c r="A57" s="359"/>
      <c r="C57" s="803"/>
      <c r="D57" s="3700"/>
      <c r="E57" s="3698"/>
      <c r="F57" s="3698"/>
      <c r="G57" s="3698"/>
      <c r="H57" s="3698"/>
      <c r="I57" s="3701"/>
      <c r="M57" s="766">
        <f t="shared" si="3"/>
        <v>0</v>
      </c>
      <c r="N57" s="3"/>
      <c r="O57" s="3"/>
    </row>
    <row r="58" spans="1:15" s="1" customFormat="1" hidden="1">
      <c r="A58" s="359"/>
      <c r="C58" s="803"/>
      <c r="D58" s="3702"/>
      <c r="E58" s="3703"/>
      <c r="F58" s="3703"/>
      <c r="G58" s="3703"/>
      <c r="H58" s="3703"/>
      <c r="I58" s="3704"/>
      <c r="M58" s="766">
        <f t="shared" si="3"/>
        <v>0</v>
      </c>
      <c r="N58" s="3"/>
      <c r="O58" s="3"/>
    </row>
    <row r="59" spans="1:15" s="1" customFormat="1" hidden="1">
      <c r="A59" s="359"/>
      <c r="C59" s="803"/>
      <c r="D59" s="271"/>
      <c r="E59" s="271"/>
      <c r="H59" s="9"/>
      <c r="I59" s="9"/>
      <c r="M59" s="766">
        <f t="shared" si="3"/>
        <v>0</v>
      </c>
      <c r="N59" s="3"/>
      <c r="O59" s="3"/>
    </row>
    <row r="60" spans="1:15" s="1" customFormat="1" ht="42.8"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0" priority="591"/>
  </conditionalFormatting>
  <conditionalFormatting sqref="A4">
    <cfRule type="duplicateValues" dxfId="759" priority="44"/>
  </conditionalFormatting>
  <conditionalFormatting sqref="A6">
    <cfRule type="duplicateValues" dxfId="758" priority="30"/>
  </conditionalFormatting>
  <conditionalFormatting sqref="A7 A12 A14:A17 A23:A24">
    <cfRule type="duplicateValues" dxfId="757" priority="625"/>
  </conditionalFormatting>
  <conditionalFormatting sqref="A8:A9">
    <cfRule type="duplicateValues" dxfId="756" priority="28"/>
  </conditionalFormatting>
  <conditionalFormatting sqref="A10">
    <cfRule type="duplicateValues" dxfId="755" priority="26"/>
  </conditionalFormatting>
  <conditionalFormatting sqref="A11">
    <cfRule type="duplicateValues" dxfId="754" priority="29"/>
  </conditionalFormatting>
  <conditionalFormatting sqref="A13">
    <cfRule type="duplicateValues" dxfId="753" priority="27"/>
  </conditionalFormatting>
  <conditionalFormatting sqref="A18">
    <cfRule type="duplicateValues" dxfId="752" priority="23"/>
  </conditionalFormatting>
  <conditionalFormatting sqref="A19:A20">
    <cfRule type="duplicateValues" dxfId="751" priority="558"/>
  </conditionalFormatting>
  <conditionalFormatting sqref="A21">
    <cfRule type="duplicateValues" dxfId="750" priority="549"/>
  </conditionalFormatting>
  <conditionalFormatting sqref="A22">
    <cfRule type="duplicateValues" dxfId="749" priority="22"/>
  </conditionalFormatting>
  <conditionalFormatting sqref="A29">
    <cfRule type="duplicateValues" dxfId="748" priority="19"/>
  </conditionalFormatting>
  <conditionalFormatting sqref="A30">
    <cfRule type="duplicateValues" dxfId="747" priority="17"/>
  </conditionalFormatting>
  <conditionalFormatting sqref="A31">
    <cfRule type="duplicateValues" dxfId="746" priority="18"/>
  </conditionalFormatting>
  <conditionalFormatting sqref="A33">
    <cfRule type="duplicateValues" dxfId="745" priority="15"/>
  </conditionalFormatting>
  <conditionalFormatting sqref="A34">
    <cfRule type="duplicateValues" dxfId="744" priority="11"/>
  </conditionalFormatting>
  <conditionalFormatting sqref="A35">
    <cfRule type="duplicateValues" dxfId="743" priority="14"/>
  </conditionalFormatting>
  <conditionalFormatting sqref="A37">
    <cfRule type="duplicateValues" dxfId="742" priority="8"/>
  </conditionalFormatting>
  <conditionalFormatting sqref="A38">
    <cfRule type="duplicateValues" dxfId="741" priority="7"/>
  </conditionalFormatting>
  <conditionalFormatting sqref="A39 A48:A49 A51:A52">
    <cfRule type="duplicateValues" dxfId="740" priority="603"/>
  </conditionalFormatting>
  <conditionalFormatting sqref="A40">
    <cfRule type="duplicateValues" dxfId="739" priority="9"/>
  </conditionalFormatting>
  <conditionalFormatting sqref="A42 A45">
    <cfRule type="duplicateValues" dxfId="738" priority="616"/>
  </conditionalFormatting>
  <conditionalFormatting sqref="A43">
    <cfRule type="duplicateValues" dxfId="737" priority="10"/>
  </conditionalFormatting>
  <conditionalFormatting sqref="A44">
    <cfRule type="duplicateValues" dxfId="736" priority="13"/>
  </conditionalFormatting>
  <conditionalFormatting sqref="A46">
    <cfRule type="duplicateValues" dxfId="735" priority="3"/>
  </conditionalFormatting>
  <conditionalFormatting sqref="A47">
    <cfRule type="duplicateValues" dxfId="734" priority="5"/>
  </conditionalFormatting>
  <conditionalFormatting sqref="A53">
    <cfRule type="duplicateValues" dxfId="733" priority="1"/>
  </conditionalFormatting>
  <conditionalFormatting sqref="A54">
    <cfRule type="duplicateValues" dxfId="732" priority="4"/>
  </conditionalFormatting>
  <conditionalFormatting sqref="B3">
    <cfRule type="duplicateValues" dxfId="731" priority="45"/>
    <cfRule type="duplicateValues" dxfId="730" priority="46"/>
    <cfRule type="duplicateValues" dxfId="729" priority="47"/>
  </conditionalFormatting>
  <conditionalFormatting sqref="B4">
    <cfRule type="duplicateValues" dxfId="728" priority="41"/>
    <cfRule type="duplicateValues" dxfId="727" priority="42"/>
    <cfRule type="duplicateValues" dxfId="726"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37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708"/>
      <c r="D1" s="3708"/>
      <c r="E1" s="3708"/>
      <c r="F1" s="3708"/>
      <c r="G1" s="3708"/>
      <c r="H1" s="3708"/>
      <c r="I1" s="3708"/>
    </row>
    <row r="2" spans="1:16" ht="39.75" customHeight="1">
      <c r="A2" s="3688" t="s">
        <v>1519</v>
      </c>
      <c r="B2" s="3688"/>
      <c r="C2" s="3688"/>
      <c r="D2" s="3688"/>
      <c r="E2" s="3688"/>
      <c r="F2" s="3688"/>
      <c r="G2" s="3688"/>
      <c r="H2" s="3688"/>
      <c r="I2" s="3688"/>
      <c r="J2" s="194"/>
      <c r="K2" s="194"/>
      <c r="L2" s="195"/>
      <c r="M2" s="293"/>
      <c r="N2" s="196"/>
      <c r="O2" s="197"/>
    </row>
    <row r="3" spans="1:16" ht="23.95" customHeight="1">
      <c r="A3" s="360"/>
      <c r="B3" s="385"/>
      <c r="C3" s="200">
        <f>SUBTOTAL(9,C5:C203)</f>
        <v>190157</v>
      </c>
      <c r="D3" s="378"/>
      <c r="E3" s="378"/>
      <c r="F3" s="201"/>
      <c r="G3" s="199"/>
      <c r="H3" s="202"/>
      <c r="I3" s="3709">
        <f ca="1">TODAY()</f>
        <v>45987</v>
      </c>
      <c r="J3" s="3709"/>
      <c r="K3" s="203"/>
      <c r="L3" s="203"/>
      <c r="M3" s="294"/>
      <c r="N3" s="197"/>
      <c r="O3" s="197"/>
    </row>
    <row r="4" spans="1:16" s="7" customFormat="1" ht="34">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8"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8"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59.95"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59.95"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59.95"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59.95"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99999999999997"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3"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1"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4.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8"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3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0.95"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1"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8"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1"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8"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8"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8"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3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91.7">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6"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1"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6.95"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710" t="s">
        <v>1515</v>
      </c>
      <c r="E46" s="3711"/>
      <c r="F46" s="3712"/>
      <c r="G46" s="3712"/>
      <c r="H46" s="3712"/>
      <c r="I46" s="3713"/>
      <c r="M46" s="292"/>
      <c r="N46" s="3"/>
      <c r="O46" s="3"/>
    </row>
    <row r="47" spans="1:15" s="1" customFormat="1">
      <c r="A47" s="359"/>
      <c r="C47" s="2"/>
      <c r="D47" s="3714"/>
      <c r="E47" s="3715"/>
      <c r="F47" s="3715"/>
      <c r="G47" s="3715"/>
      <c r="H47" s="3715"/>
      <c r="I47" s="3716"/>
      <c r="M47" s="292"/>
      <c r="N47" s="3"/>
      <c r="O47" s="3"/>
    </row>
    <row r="48" spans="1:15" s="1" customFormat="1">
      <c r="A48" s="359"/>
      <c r="C48" s="2"/>
      <c r="D48" s="3714"/>
      <c r="E48" s="3715"/>
      <c r="F48" s="3715"/>
      <c r="G48" s="3715"/>
      <c r="H48" s="3715"/>
      <c r="I48" s="3716"/>
      <c r="M48" s="292"/>
      <c r="N48" s="3"/>
      <c r="O48" s="3"/>
    </row>
    <row r="49" spans="4:9" s="1" customFormat="1">
      <c r="D49" s="3717"/>
      <c r="E49" s="3718"/>
      <c r="F49" s="3718"/>
      <c r="G49" s="3718"/>
      <c r="H49" s="3718"/>
      <c r="I49" s="3719"/>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5" priority="443"/>
  </conditionalFormatting>
  <conditionalFormatting sqref="A4">
    <cfRule type="duplicateValues" dxfId="724" priority="9"/>
  </conditionalFormatting>
  <conditionalFormatting sqref="A6">
    <cfRule type="duplicateValues" dxfId="723" priority="28"/>
  </conditionalFormatting>
  <conditionalFormatting sqref="A7">
    <cfRule type="duplicateValues" dxfId="722" priority="27"/>
  </conditionalFormatting>
  <conditionalFormatting sqref="A9">
    <cfRule type="duplicateValues" dxfId="721" priority="26"/>
  </conditionalFormatting>
  <conditionalFormatting sqref="A11">
    <cfRule type="duplicateValues" dxfId="720" priority="23"/>
  </conditionalFormatting>
  <conditionalFormatting sqref="A12">
    <cfRule type="duplicateValues" dxfId="719" priority="21"/>
  </conditionalFormatting>
  <conditionalFormatting sqref="A17">
    <cfRule type="duplicateValues" dxfId="718" priority="18"/>
  </conditionalFormatting>
  <conditionalFormatting sqref="A23">
    <cfRule type="duplicateValues" dxfId="717" priority="14"/>
  </conditionalFormatting>
  <conditionalFormatting sqref="A24">
    <cfRule type="duplicateValues" dxfId="716" priority="15"/>
  </conditionalFormatting>
  <conditionalFormatting sqref="A25">
    <cfRule type="duplicateValues" dxfId="715" priority="13"/>
  </conditionalFormatting>
  <conditionalFormatting sqref="A28">
    <cfRule type="duplicateValues" dxfId="714" priority="11"/>
  </conditionalFormatting>
  <conditionalFormatting sqref="A29">
    <cfRule type="duplicateValues" dxfId="713" priority="10"/>
  </conditionalFormatting>
  <conditionalFormatting sqref="A32">
    <cfRule type="duplicateValues" dxfId="712" priority="5"/>
  </conditionalFormatting>
  <conditionalFormatting sqref="A34">
    <cfRule type="duplicateValues" dxfId="711" priority="4"/>
  </conditionalFormatting>
  <conditionalFormatting sqref="A35">
    <cfRule type="duplicateValues" dxfId="710" priority="3"/>
  </conditionalFormatting>
  <conditionalFormatting sqref="A43">
    <cfRule type="duplicateValues" dxfId="709" priority="2"/>
  </conditionalFormatting>
  <conditionalFormatting sqref="A44">
    <cfRule type="duplicateValues" dxfId="708" priority="1"/>
  </conditionalFormatting>
  <conditionalFormatting sqref="B3">
    <cfRule type="duplicateValues" dxfId="707" priority="46"/>
    <cfRule type="duplicateValues" dxfId="706" priority="47"/>
    <cfRule type="duplicateValues" dxfId="705" priority="48"/>
  </conditionalFormatting>
  <conditionalFormatting sqref="B4">
    <cfRule type="duplicateValues" dxfId="704" priority="6"/>
    <cfRule type="duplicateValues" dxfId="703" priority="7"/>
    <cfRule type="duplicateValues" dxfId="702"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37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708"/>
      <c r="D1" s="3708"/>
      <c r="E1" s="3708"/>
      <c r="F1" s="3708"/>
      <c r="G1" s="3708"/>
      <c r="H1" s="3708"/>
      <c r="I1" s="3708"/>
    </row>
    <row r="2" spans="1:16" ht="39.75" customHeight="1">
      <c r="A2" s="3688" t="s">
        <v>1664</v>
      </c>
      <c r="B2" s="3688"/>
      <c r="C2" s="3688"/>
      <c r="D2" s="3688"/>
      <c r="E2" s="3688"/>
      <c r="F2" s="3688"/>
      <c r="G2" s="3688"/>
      <c r="H2" s="3688"/>
      <c r="I2" s="3688"/>
      <c r="J2" s="194"/>
      <c r="K2" s="194"/>
      <c r="L2" s="195"/>
      <c r="M2" s="293"/>
      <c r="N2" s="196"/>
      <c r="O2" s="197"/>
    </row>
    <row r="3" spans="1:16" ht="23.95" customHeight="1">
      <c r="A3" s="360"/>
      <c r="B3" s="385"/>
      <c r="C3" s="200">
        <f>SUBTOTAL(9,C5:C62)</f>
        <v>194437</v>
      </c>
      <c r="D3" s="378"/>
      <c r="E3" s="378"/>
      <c r="F3" s="201"/>
      <c r="G3" s="199"/>
      <c r="H3" s="202"/>
      <c r="I3" s="3709">
        <f ca="1">TODAY()</f>
        <v>45987</v>
      </c>
      <c r="J3" s="3709"/>
      <c r="K3" s="203"/>
      <c r="L3" s="203"/>
      <c r="M3" s="294"/>
      <c r="N3" s="197"/>
      <c r="O3" s="197"/>
    </row>
    <row r="4" spans="1:16" s="7" customFormat="1" ht="34">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1"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6"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73.400000000000006">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83.4">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8"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8"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3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8"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8"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1"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30000000000001"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8"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349999999999994"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8"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73.400000000000006">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1.95"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99999999999994"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99999999999994"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1"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8"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99999999999994"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8.95"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8"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3"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8"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3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3"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2.95000000000000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7.95"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349999999999994"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1" priority="394"/>
  </conditionalFormatting>
  <conditionalFormatting sqref="A15">
    <cfRule type="duplicateValues" dxfId="700" priority="19"/>
  </conditionalFormatting>
  <conditionalFormatting sqref="A17">
    <cfRule type="duplicateValues" dxfId="699" priority="17"/>
  </conditionalFormatting>
  <conditionalFormatting sqref="A18">
    <cfRule type="duplicateValues" dxfId="698" priority="18"/>
  </conditionalFormatting>
  <conditionalFormatting sqref="A19 A21:A22 A24 A35">
    <cfRule type="duplicateValues" dxfId="697" priority="388"/>
  </conditionalFormatting>
  <conditionalFormatting sqref="A20">
    <cfRule type="duplicateValues" dxfId="696" priority="16"/>
  </conditionalFormatting>
  <conditionalFormatting sqref="A32">
    <cfRule type="duplicateValues" dxfId="695" priority="15"/>
  </conditionalFormatting>
  <conditionalFormatting sqref="A33">
    <cfRule type="duplicateValues" dxfId="694" priority="12"/>
  </conditionalFormatting>
  <conditionalFormatting sqref="A36">
    <cfRule type="duplicateValues" dxfId="693" priority="11"/>
  </conditionalFormatting>
  <conditionalFormatting sqref="A42">
    <cfRule type="duplicateValues" dxfId="692" priority="8"/>
  </conditionalFormatting>
  <conditionalFormatting sqref="A46">
    <cfRule type="duplicateValues" dxfId="691" priority="7"/>
  </conditionalFormatting>
  <conditionalFormatting sqref="A47">
    <cfRule type="duplicateValues" dxfId="690" priority="10"/>
  </conditionalFormatting>
  <conditionalFormatting sqref="A48:A49">
    <cfRule type="duplicateValues" dxfId="689" priority="9"/>
  </conditionalFormatting>
  <conditionalFormatting sqref="A50">
    <cfRule type="duplicateValues" dxfId="688" priority="6"/>
  </conditionalFormatting>
  <conditionalFormatting sqref="A51">
    <cfRule type="duplicateValues" dxfId="687" priority="5"/>
  </conditionalFormatting>
  <conditionalFormatting sqref="A52">
    <cfRule type="duplicateValues" dxfId="686" priority="4"/>
  </conditionalFormatting>
  <conditionalFormatting sqref="A56">
    <cfRule type="duplicateValues" dxfId="685" priority="2"/>
  </conditionalFormatting>
  <conditionalFormatting sqref="A57">
    <cfRule type="duplicateValues" dxfId="684" priority="1"/>
  </conditionalFormatting>
  <conditionalFormatting sqref="A58">
    <cfRule type="duplicateValues" dxfId="683" priority="3"/>
  </conditionalFormatting>
  <conditionalFormatting sqref="B3:B4">
    <cfRule type="duplicateValues" dxfId="682" priority="26"/>
    <cfRule type="duplicateValues" dxfId="681" priority="27"/>
    <cfRule type="duplicateValues" dxfId="680"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3.25" style="1" customWidth="1"/>
    <col min="3" max="3" width="18.375" style="2" customWidth="1"/>
    <col min="4" max="4" width="26.37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708"/>
      <c r="D1" s="3708"/>
      <c r="E1" s="3708"/>
      <c r="F1" s="3708"/>
      <c r="G1" s="3708"/>
      <c r="H1" s="3708"/>
    </row>
    <row r="2" spans="1:15" ht="30.1" customHeight="1">
      <c r="A2" s="3720" t="s">
        <v>1819</v>
      </c>
      <c r="B2" s="3721"/>
      <c r="C2" s="3721"/>
      <c r="D2" s="3721"/>
      <c r="E2" s="3721"/>
      <c r="F2" s="3721"/>
      <c r="G2" s="3721"/>
      <c r="H2" s="3722"/>
      <c r="I2" s="194"/>
      <c r="J2" s="194"/>
      <c r="K2" s="195"/>
      <c r="L2" s="293"/>
      <c r="M2" s="196"/>
      <c r="N2" s="197"/>
    </row>
    <row r="3" spans="1:15" ht="23.95" customHeight="1">
      <c r="A3" s="198"/>
      <c r="B3" s="199"/>
      <c r="C3" s="200">
        <f>SUBTOTAL(9,C5:C9958)</f>
        <v>167518</v>
      </c>
      <c r="D3" s="201"/>
      <c r="E3" s="201"/>
      <c r="F3" s="199"/>
      <c r="G3" s="202"/>
      <c r="H3" s="3709">
        <f ca="1">TODAY()</f>
        <v>45987</v>
      </c>
      <c r="I3" s="3709"/>
      <c r="J3" s="203"/>
      <c r="K3" s="203"/>
      <c r="L3" s="294"/>
      <c r="M3" s="197"/>
      <c r="N3" s="197"/>
    </row>
    <row r="4" spans="1:15" s="7" customFormat="1" ht="34">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50.9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05"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5"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1"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1"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99999999999994"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99999999999997"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1"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3"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3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3"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6.95"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1.95"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3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3"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3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3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3"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8"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49999999999997"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8"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49999999999997"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3"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1"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1"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99999999999994"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1"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6"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99999999999994"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99999999999994"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99999999999994"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6.95"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79" priority="360"/>
  </conditionalFormatting>
  <conditionalFormatting sqref="A5:A10">
    <cfRule type="duplicateValues" dxfId="678" priority="348"/>
  </conditionalFormatting>
  <conditionalFormatting sqref="A25:A26">
    <cfRule type="duplicateValues" dxfId="677" priority="6"/>
  </conditionalFormatting>
  <conditionalFormatting sqref="A43">
    <cfRule type="duplicateValues" dxfId="676" priority="5"/>
  </conditionalFormatting>
  <conditionalFormatting sqref="A45">
    <cfRule type="duplicateValues" dxfId="675" priority="4"/>
  </conditionalFormatting>
  <conditionalFormatting sqref="A47">
    <cfRule type="duplicateValues" dxfId="674" priority="3"/>
  </conditionalFormatting>
  <conditionalFormatting sqref="A54:A55">
    <cfRule type="duplicateValues" dxfId="673" priority="1"/>
  </conditionalFormatting>
  <conditionalFormatting sqref="B3:B4">
    <cfRule type="duplicateValues" dxfId="672" priority="17"/>
    <cfRule type="duplicateValues" dxfId="671" priority="18"/>
    <cfRule type="duplicateValues" dxfId="670"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60.37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708"/>
      <c r="D1" s="3708"/>
      <c r="E1" s="3708"/>
      <c r="F1" s="3708"/>
      <c r="G1" s="3708"/>
      <c r="H1" s="3708"/>
    </row>
    <row r="2" spans="1:15" ht="41.3" customHeight="1">
      <c r="A2" s="3723" t="s">
        <v>1922</v>
      </c>
      <c r="B2" s="3724"/>
      <c r="C2" s="3724"/>
      <c r="D2" s="3724"/>
      <c r="E2" s="3724"/>
      <c r="F2" s="3724"/>
      <c r="G2" s="3724"/>
      <c r="H2" s="3725"/>
      <c r="I2" s="46"/>
      <c r="J2" s="46"/>
      <c r="K2" s="47"/>
      <c r="L2" s="46"/>
      <c r="M2" s="4"/>
    </row>
    <row r="3" spans="1:15" ht="23.95" customHeight="1">
      <c r="A3" s="41"/>
      <c r="B3" s="48"/>
      <c r="C3" s="49">
        <f>SUBTOTAL(9,C5:C965)</f>
        <v>26160</v>
      </c>
      <c r="D3" s="50"/>
      <c r="E3" s="50"/>
      <c r="F3" s="48"/>
      <c r="G3" s="51"/>
      <c r="H3" s="3726">
        <f ca="1">TODAY()</f>
        <v>45987</v>
      </c>
      <c r="I3" s="3726"/>
      <c r="J3" s="1198"/>
      <c r="K3" s="1198"/>
      <c r="L3" s="52"/>
    </row>
    <row r="4" spans="1:15" s="7" customFormat="1" ht="36.700000000000003">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t="55.0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55.0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t="73.400000000000006"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t="91.7"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6.700000000000003">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t="91.7"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t="55.0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t="36.700000000000003"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t="36.700000000000003"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t="36.700000000000003"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t="73.400000000000006"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t="36.700000000000003"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t="55.0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t="59.1"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0.95"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7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2"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5"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35"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6"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t="55.05"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8"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91.7">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t="91.7"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t="36.700000000000003"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t="36.700000000000003"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91.7">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t="36.700000000000003"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t="36.700000000000003"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8"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t="55.05"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t="91.7"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t="36.700000000000003"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t="73.400000000000006"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t="146.75"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t="36.700000000000003"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1.95"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00000000000003" hidden="1" customHeight="1">
      <c r="L68" s="18"/>
    </row>
    <row r="69" spans="1:12" ht="31.6" hidden="1" customHeight="1">
      <c r="L69" s="35"/>
    </row>
    <row r="70" spans="1:12" ht="31.6"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69" priority="309"/>
    <cfRule type="duplicateValues" dxfId="668" priority="310"/>
    <cfRule type="duplicateValues" dxfId="667" priority="311"/>
  </conditionalFormatting>
  <conditionalFormatting sqref="B3:B4 B10 B70:B1048576">
    <cfRule type="duplicateValues" dxfId="666" priority="65"/>
    <cfRule type="duplicateValues" dxfId="665" priority="66"/>
    <cfRule type="duplicateValues" dxfId="664" priority="67"/>
  </conditionalFormatting>
  <conditionalFormatting sqref="B11">
    <cfRule type="duplicateValues" dxfId="663" priority="58"/>
    <cfRule type="duplicateValues" dxfId="662" priority="59"/>
    <cfRule type="duplicateValues" dxfId="661" priority="60"/>
  </conditionalFormatting>
  <conditionalFormatting sqref="B12">
    <cfRule type="duplicateValues" dxfId="660" priority="55"/>
    <cfRule type="duplicateValues" dxfId="659" priority="56"/>
    <cfRule type="duplicateValues" dxfId="658" priority="57"/>
  </conditionalFormatting>
  <conditionalFormatting sqref="B13 B15 B23">
    <cfRule type="duplicateValues" dxfId="657" priority="43"/>
    <cfRule type="duplicateValues" dxfId="656" priority="44"/>
    <cfRule type="duplicateValues" dxfId="655" priority="45"/>
  </conditionalFormatting>
  <conditionalFormatting sqref="B14">
    <cfRule type="duplicateValues" dxfId="654" priority="40"/>
    <cfRule type="duplicateValues" dxfId="653" priority="41"/>
    <cfRule type="duplicateValues" dxfId="652" priority="42"/>
  </conditionalFormatting>
  <conditionalFormatting sqref="B16:B20">
    <cfRule type="duplicateValues" dxfId="651" priority="34"/>
    <cfRule type="duplicateValues" dxfId="650" priority="35"/>
    <cfRule type="duplicateValues" dxfId="649" priority="36"/>
  </conditionalFormatting>
  <conditionalFormatting sqref="B21:B22 B24:B29 B32:B33 B35:B36">
    <cfRule type="duplicateValues" dxfId="648" priority="229"/>
    <cfRule type="duplicateValues" dxfId="647" priority="230"/>
    <cfRule type="duplicateValues" dxfId="646" priority="235"/>
  </conditionalFormatting>
  <conditionalFormatting sqref="B30">
    <cfRule type="duplicateValues" dxfId="645" priority="13"/>
    <cfRule type="duplicateValues" dxfId="644" priority="14"/>
    <cfRule type="duplicateValues" dxfId="643" priority="15"/>
  </conditionalFormatting>
  <conditionalFormatting sqref="B31">
    <cfRule type="duplicateValues" dxfId="642" priority="16"/>
    <cfRule type="duplicateValues" dxfId="641" priority="17"/>
    <cfRule type="duplicateValues" dxfId="640" priority="18"/>
  </conditionalFormatting>
  <conditionalFormatting sqref="B34 B38">
    <cfRule type="duplicateValues" dxfId="639" priority="19"/>
    <cfRule type="duplicateValues" dxfId="638" priority="20"/>
    <cfRule type="duplicateValues" dxfId="637" priority="21"/>
  </conditionalFormatting>
  <conditionalFormatting sqref="B37 B39:B40">
    <cfRule type="duplicateValues" dxfId="636" priority="31"/>
    <cfRule type="duplicateValues" dxfId="635" priority="32"/>
    <cfRule type="duplicateValues" dxfId="634" priority="33"/>
  </conditionalFormatting>
  <conditionalFormatting sqref="B41:B47 B49:B50 B53">
    <cfRule type="duplicateValues" dxfId="633" priority="10"/>
    <cfRule type="duplicateValues" dxfId="632" priority="11"/>
    <cfRule type="duplicateValues" dxfId="631" priority="12"/>
  </conditionalFormatting>
  <conditionalFormatting sqref="B48 B51 B54:B56">
    <cfRule type="duplicateValues" dxfId="630" priority="289"/>
    <cfRule type="duplicateValues" dxfId="629" priority="290"/>
    <cfRule type="duplicateValues" dxfId="628" priority="295"/>
  </conditionalFormatting>
  <conditionalFormatting sqref="B52">
    <cfRule type="duplicateValues" dxfId="627" priority="22"/>
    <cfRule type="duplicateValues" dxfId="626" priority="23"/>
    <cfRule type="duplicateValues" dxfId="625" priority="24"/>
  </conditionalFormatting>
  <conditionalFormatting sqref="B57:B63">
    <cfRule type="duplicateValues" dxfId="624" priority="4"/>
    <cfRule type="duplicateValues" dxfId="623" priority="5"/>
    <cfRule type="duplicateValues" dxfId="622" priority="6"/>
  </conditionalFormatting>
  <conditionalFormatting sqref="B64:B66">
    <cfRule type="duplicateValues" dxfId="621" priority="25"/>
    <cfRule type="duplicateValues" dxfId="620" priority="26"/>
    <cfRule type="duplicateValues" dxfId="619" priority="27"/>
  </conditionalFormatting>
  <conditionalFormatting sqref="B67">
    <cfRule type="duplicateValues" dxfId="618" priority="1"/>
    <cfRule type="duplicateValues" dxfId="617" priority="2"/>
    <cfRule type="duplicateValues" dxfId="616"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708"/>
      <c r="D1" s="3708"/>
      <c r="E1" s="3708"/>
      <c r="F1" s="3708"/>
      <c r="G1" s="3708"/>
      <c r="H1" s="3708"/>
    </row>
    <row r="2" spans="1:15" ht="41.3" customHeight="1">
      <c r="A2" s="3723" t="s">
        <v>2077</v>
      </c>
      <c r="B2" s="3724"/>
      <c r="C2" s="3724"/>
      <c r="D2" s="3724"/>
      <c r="E2" s="3724"/>
      <c r="F2" s="3724"/>
      <c r="G2" s="3724"/>
      <c r="H2" s="3725"/>
      <c r="I2" s="46"/>
      <c r="J2" s="46"/>
      <c r="K2" s="47"/>
      <c r="L2" s="46"/>
      <c r="M2" s="4"/>
    </row>
    <row r="3" spans="1:15" ht="23.95" customHeight="1">
      <c r="A3" s="41"/>
      <c r="B3" s="48"/>
      <c r="C3" s="49">
        <f>SUBTOTAL(9,C5:C10015)</f>
        <v>160818</v>
      </c>
      <c r="D3" s="50"/>
      <c r="E3" s="50"/>
      <c r="F3" s="48"/>
      <c r="G3" s="51"/>
      <c r="H3" s="3726">
        <f ca="1">TODAY()</f>
        <v>45987</v>
      </c>
      <c r="I3" s="3726"/>
      <c r="J3" s="1198"/>
      <c r="K3" s="1198"/>
      <c r="L3" s="52"/>
    </row>
    <row r="4" spans="1:15" s="7" customFormat="1" ht="36.700000000000003">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6.700000000000003">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73.400000000000006">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73.400000000000006">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6.700000000000003">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73.400000000000006">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6.700000000000003">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ht="36.700000000000003">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ht="36.700000000000003">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28.4">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91.7">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46.75">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110.0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6.700000000000003">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73.400000000000006">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46.75">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5.0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6.700000000000003">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6.700000000000003">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55.0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110.0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5.0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110.05">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727"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728"/>
      <c r="I32" s="17" t="s">
        <v>72</v>
      </c>
      <c r="J32" s="17" t="s">
        <v>508</v>
      </c>
      <c r="K32" s="17" t="s">
        <v>442</v>
      </c>
      <c r="L32" s="37">
        <f t="shared" si="0"/>
        <v>2450</v>
      </c>
    </row>
    <row r="33" spans="1:12" ht="128.4">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91.7">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55.0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91.7">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6.700000000000003">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73.400000000000006">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55.0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6.700000000000003">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55.0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6.700000000000003">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6.0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6.0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55.0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1"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5" priority="319"/>
  </conditionalFormatting>
  <conditionalFormatting sqref="A5:A6">
    <cfRule type="duplicateValues" dxfId="614" priority="13"/>
    <cfRule type="duplicateValues" dxfId="613" priority="14"/>
    <cfRule type="duplicateValues" dxfId="612" priority="15"/>
  </conditionalFormatting>
  <conditionalFormatting sqref="A19">
    <cfRule type="duplicateValues" dxfId="611" priority="8"/>
  </conditionalFormatting>
  <conditionalFormatting sqref="A20 A22:A23 A25:A26 A28:A30">
    <cfRule type="duplicateValues" dxfId="610" priority="7"/>
  </conditionalFormatting>
  <conditionalFormatting sqref="A21 A24 A27">
    <cfRule type="duplicateValues" dxfId="609" priority="321"/>
  </conditionalFormatting>
  <conditionalFormatting sqref="A37:A39">
    <cfRule type="duplicateValues" dxfId="608" priority="4"/>
  </conditionalFormatting>
  <conditionalFormatting sqref="A42">
    <cfRule type="duplicateValues" dxfId="607" priority="2"/>
  </conditionalFormatting>
  <conditionalFormatting sqref="A45">
    <cfRule type="duplicateValues" dxfId="606" priority="3"/>
  </conditionalFormatting>
  <conditionalFormatting sqref="A47:A50">
    <cfRule type="duplicateValues" dxfId="605" priority="1"/>
  </conditionalFormatting>
  <conditionalFormatting sqref="B3:B4">
    <cfRule type="duplicateValues" dxfId="604" priority="289"/>
    <cfRule type="duplicateValues" dxfId="603" priority="290"/>
    <cfRule type="duplicateValues" dxfId="602" priority="291"/>
  </conditionalFormatting>
  <conditionalFormatting sqref="B5:B6">
    <cfRule type="duplicateValues" dxfId="601" priority="10"/>
    <cfRule type="duplicateValues" dxfId="600" priority="11"/>
    <cfRule type="duplicateValues" dxfId="599" priority="12"/>
  </conditionalFormatting>
  <conditionalFormatting sqref="B7">
    <cfRule type="duplicateValues" dxfId="598" priority="16"/>
    <cfRule type="duplicateValues" dxfId="597" priority="17"/>
    <cfRule type="duplicateValues" dxfId="596" priority="18"/>
  </conditionalFormatting>
  <conditionalFormatting sqref="B8">
    <cfRule type="duplicateValues" dxfId="595" priority="19"/>
    <cfRule type="duplicateValues" dxfId="594" priority="20"/>
    <cfRule type="duplicateValues" dxfId="593"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6.75" style="1" customWidth="1"/>
    <col min="7" max="7" width="58.37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708"/>
      <c r="D1" s="3708"/>
      <c r="E1" s="3708"/>
      <c r="F1" s="3708"/>
      <c r="G1" s="3708"/>
      <c r="H1" s="3708"/>
    </row>
    <row r="2" spans="1:15" ht="41.3" customHeight="1">
      <c r="A2" s="3723" t="s">
        <v>2200</v>
      </c>
      <c r="B2" s="3724"/>
      <c r="C2" s="3724"/>
      <c r="D2" s="3724"/>
      <c r="E2" s="3724"/>
      <c r="F2" s="3724"/>
      <c r="G2" s="3724"/>
      <c r="H2" s="3725"/>
      <c r="I2" s="46"/>
      <c r="J2" s="46"/>
      <c r="K2" s="47"/>
      <c r="L2" s="46"/>
      <c r="M2" s="4"/>
    </row>
    <row r="3" spans="1:15" ht="23.95" customHeight="1">
      <c r="A3" s="41"/>
      <c r="B3" s="48"/>
      <c r="C3" s="49">
        <f>SUBTOTAL(9,C5:C10007)</f>
        <v>203370</v>
      </c>
      <c r="D3" s="50"/>
      <c r="E3" s="50"/>
      <c r="F3" s="48"/>
      <c r="G3" s="51"/>
      <c r="H3" s="3726">
        <f ca="1">TODAY()</f>
        <v>45987</v>
      </c>
      <c r="I3" s="3726"/>
      <c r="J3" s="1198"/>
      <c r="K3" s="1198"/>
      <c r="L3" s="52"/>
    </row>
    <row r="4" spans="1:15" s="7" customFormat="1" ht="55.0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3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1"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55.0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55.0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55.0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3"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8"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8"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8"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8"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8"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8"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8"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8"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8"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6"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8"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8"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349999999999994"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8"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8"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8"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8"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55.0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3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8.95"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3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8"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8"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55.0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8"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8"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6.700000000000003">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8"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3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3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3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3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1"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1"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1"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2" priority="30"/>
  </conditionalFormatting>
  <conditionalFormatting sqref="A5:A6">
    <cfRule type="duplicateValues" dxfId="591" priority="18"/>
    <cfRule type="duplicateValues" dxfId="590" priority="19"/>
    <cfRule type="duplicateValues" dxfId="589" priority="20"/>
  </conditionalFormatting>
  <conditionalFormatting sqref="A13:A16 A18 A20 A22 A24">
    <cfRule type="duplicateValues" dxfId="588" priority="8"/>
  </conditionalFormatting>
  <conditionalFormatting sqref="A27">
    <cfRule type="duplicateValues" dxfId="587" priority="3"/>
  </conditionalFormatting>
  <conditionalFormatting sqref="A28:A29">
    <cfRule type="duplicateValues" dxfId="586" priority="5"/>
  </conditionalFormatting>
  <conditionalFormatting sqref="A31:A45 A47:A65">
    <cfRule type="duplicateValues" dxfId="585" priority="351"/>
  </conditionalFormatting>
  <conditionalFormatting sqref="A46">
    <cfRule type="duplicateValues" dxfId="584" priority="1"/>
  </conditionalFormatting>
  <conditionalFormatting sqref="B3:B4">
    <cfRule type="duplicateValues" dxfId="583" priority="27"/>
    <cfRule type="duplicateValues" dxfId="582" priority="28"/>
    <cfRule type="duplicateValues" dxfId="581" priority="29"/>
  </conditionalFormatting>
  <conditionalFormatting sqref="B5:B6">
    <cfRule type="duplicateValues" dxfId="580" priority="15"/>
    <cfRule type="duplicateValues" dxfId="579" priority="16"/>
    <cfRule type="duplicateValues" dxfId="578"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7.3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36" customHeight="1">
      <c r="B1" s="10"/>
      <c r="C1" s="3708"/>
      <c r="D1" s="3708"/>
      <c r="E1" s="3708"/>
      <c r="F1" s="3708"/>
      <c r="G1" s="3708"/>
      <c r="H1" s="3708"/>
    </row>
    <row r="2" spans="1:13" ht="41.3" customHeight="1">
      <c r="A2" s="3723" t="s">
        <v>2320</v>
      </c>
      <c r="B2" s="3724"/>
      <c r="C2" s="3724"/>
      <c r="D2" s="3724"/>
      <c r="E2" s="3724"/>
      <c r="F2" s="3724"/>
      <c r="G2" s="3724"/>
      <c r="H2" s="3725"/>
      <c r="I2" s="46"/>
      <c r="J2" s="47"/>
      <c r="K2" s="46"/>
      <c r="L2" s="4"/>
    </row>
    <row r="3" spans="1:13" ht="23.95" customHeight="1">
      <c r="A3" s="41"/>
      <c r="B3" s="48"/>
      <c r="C3" s="49">
        <f>SUBTOTAL(9,C5:C964)</f>
        <v>211435</v>
      </c>
      <c r="D3" s="50"/>
      <c r="E3" s="50"/>
      <c r="F3" s="48"/>
      <c r="G3" s="51"/>
      <c r="H3" s="3726">
        <f ca="1">TODAY()</f>
        <v>45987</v>
      </c>
      <c r="I3" s="3726"/>
      <c r="J3" s="1198"/>
      <c r="K3" s="52"/>
    </row>
    <row r="4" spans="1:13" s="7" customFormat="1" ht="36.700000000000003">
      <c r="A4" s="53" t="s">
        <v>32</v>
      </c>
      <c r="B4" s="53" t="s">
        <v>33</v>
      </c>
      <c r="C4" s="54" t="s">
        <v>34</v>
      </c>
      <c r="D4" s="53" t="s">
        <v>35</v>
      </c>
      <c r="E4" s="53" t="s">
        <v>39</v>
      </c>
      <c r="F4" s="53" t="s">
        <v>40</v>
      </c>
      <c r="G4" s="55" t="s">
        <v>41</v>
      </c>
      <c r="H4" s="53" t="s">
        <v>42</v>
      </c>
      <c r="I4" s="53" t="s">
        <v>36</v>
      </c>
      <c r="J4" s="53" t="s">
        <v>1240</v>
      </c>
      <c r="K4" s="54" t="s">
        <v>1923</v>
      </c>
      <c r="L4" s="53" t="s">
        <v>366</v>
      </c>
    </row>
    <row r="5" spans="1:13" ht="78.8"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99999999999997"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3"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8"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49.94999999999999"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1"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6"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3"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3"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6"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00000000000003" customHeight="1">
      <c r="A24" s="17">
        <v>20</v>
      </c>
      <c r="B24" s="17" t="s">
        <v>2379</v>
      </c>
      <c r="C24" s="20">
        <v>3090</v>
      </c>
      <c r="D24" s="17" t="s">
        <v>251</v>
      </c>
      <c r="E24" s="17" t="s">
        <v>49</v>
      </c>
      <c r="F24" s="17" t="s">
        <v>197</v>
      </c>
      <c r="G24" s="21" t="s">
        <v>2380</v>
      </c>
      <c r="H24" s="22"/>
      <c r="I24" s="17" t="s">
        <v>2339</v>
      </c>
      <c r="J24" s="17"/>
      <c r="K24" s="57">
        <f t="shared" si="0"/>
        <v>3090</v>
      </c>
    </row>
    <row r="25" spans="1:11" ht="45.7"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91.7">
      <c r="A30" s="17">
        <v>26</v>
      </c>
      <c r="B30" s="17" t="s">
        <v>2389</v>
      </c>
      <c r="C30" s="20">
        <v>3500</v>
      </c>
      <c r="D30" s="17" t="s">
        <v>2386</v>
      </c>
      <c r="E30" s="17" t="s">
        <v>49</v>
      </c>
      <c r="F30" s="17" t="s">
        <v>126</v>
      </c>
      <c r="G30" s="21" t="s">
        <v>2390</v>
      </c>
      <c r="H30" s="22" t="s">
        <v>2391</v>
      </c>
      <c r="I30" s="17" t="s">
        <v>72</v>
      </c>
      <c r="J30" s="17" t="s">
        <v>442</v>
      </c>
      <c r="K30" s="57">
        <f t="shared" si="0"/>
        <v>3500</v>
      </c>
    </row>
    <row r="31" spans="1:11" ht="165.1">
      <c r="A31" s="17">
        <v>27</v>
      </c>
      <c r="B31" s="17" t="s">
        <v>1957</v>
      </c>
      <c r="C31" s="20">
        <v>4200</v>
      </c>
      <c r="D31" s="17" t="s">
        <v>2386</v>
      </c>
      <c r="E31" s="17" t="s">
        <v>49</v>
      </c>
      <c r="F31" s="17" t="s">
        <v>197</v>
      </c>
      <c r="G31" s="21" t="s">
        <v>2392</v>
      </c>
      <c r="H31" s="22" t="s">
        <v>2393</v>
      </c>
      <c r="I31" s="17" t="s">
        <v>16</v>
      </c>
      <c r="J31" s="17" t="s">
        <v>2023</v>
      </c>
      <c r="K31" s="57">
        <f t="shared" si="0"/>
        <v>4200</v>
      </c>
    </row>
    <row r="32" spans="1:11" ht="55.05">
      <c r="A32" s="17">
        <v>28</v>
      </c>
      <c r="B32" s="17" t="s">
        <v>2053</v>
      </c>
      <c r="C32" s="20">
        <v>4250</v>
      </c>
      <c r="D32" s="17" t="s">
        <v>2394</v>
      </c>
      <c r="E32" s="17" t="s">
        <v>49</v>
      </c>
      <c r="F32" s="17" t="s">
        <v>952</v>
      </c>
      <c r="G32" s="21" t="s">
        <v>2395</v>
      </c>
      <c r="H32" s="22" t="s">
        <v>2370</v>
      </c>
      <c r="I32" s="17" t="s">
        <v>2339</v>
      </c>
      <c r="J32" s="17" t="s">
        <v>1970</v>
      </c>
      <c r="K32" s="57">
        <f t="shared" si="0"/>
        <v>4250</v>
      </c>
    </row>
    <row r="33" spans="1:11" ht="73.400000000000006">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55.0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6.95"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1"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91.7">
      <c r="A41" s="17">
        <v>37</v>
      </c>
      <c r="B41" s="17" t="s">
        <v>651</v>
      </c>
      <c r="C41" s="24">
        <v>3100</v>
      </c>
      <c r="D41" s="17" t="s">
        <v>2420</v>
      </c>
      <c r="E41" s="17" t="s">
        <v>49</v>
      </c>
      <c r="F41" s="17" t="s">
        <v>197</v>
      </c>
      <c r="G41" s="25" t="s">
        <v>2421</v>
      </c>
      <c r="H41" s="34" t="s">
        <v>2422</v>
      </c>
      <c r="I41" s="17" t="s">
        <v>18</v>
      </c>
      <c r="J41" s="17" t="s">
        <v>2423</v>
      </c>
      <c r="K41" s="57">
        <f t="shared" si="1"/>
        <v>3100</v>
      </c>
    </row>
    <row r="42" spans="1:11" ht="55.05">
      <c r="A42" s="17">
        <v>38</v>
      </c>
      <c r="B42" s="17" t="s">
        <v>1706</v>
      </c>
      <c r="C42" s="24">
        <v>3650</v>
      </c>
      <c r="D42" s="17" t="s">
        <v>2424</v>
      </c>
      <c r="E42" s="17" t="s">
        <v>49</v>
      </c>
      <c r="F42" s="17" t="s">
        <v>766</v>
      </c>
      <c r="G42" s="25" t="s">
        <v>2425</v>
      </c>
      <c r="H42" s="34" t="s">
        <v>2426</v>
      </c>
      <c r="I42" s="17" t="s">
        <v>18</v>
      </c>
      <c r="J42" s="17" t="s">
        <v>2044</v>
      </c>
      <c r="K42" s="57">
        <f t="shared" si="1"/>
        <v>3650</v>
      </c>
    </row>
    <row r="43" spans="1:11" ht="45.7"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3"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6.700000000000003">
      <c r="A45" s="17">
        <v>41</v>
      </c>
      <c r="B45" s="17" t="s">
        <v>1320</v>
      </c>
      <c r="C45" s="24">
        <v>3400</v>
      </c>
      <c r="D45" s="17" t="s">
        <v>2430</v>
      </c>
      <c r="E45" s="17" t="s">
        <v>49</v>
      </c>
      <c r="F45" s="17" t="s">
        <v>197</v>
      </c>
      <c r="G45" s="25" t="s">
        <v>2433</v>
      </c>
      <c r="H45" s="34" t="s">
        <v>2434</v>
      </c>
      <c r="I45" s="17" t="s">
        <v>18</v>
      </c>
      <c r="J45" s="17" t="s">
        <v>2423</v>
      </c>
      <c r="K45" s="57">
        <f t="shared" si="1"/>
        <v>3400</v>
      </c>
    </row>
    <row r="46" spans="1:11" ht="36.700000000000003">
      <c r="A46" s="17">
        <v>42</v>
      </c>
      <c r="B46" s="17" t="s">
        <v>1261</v>
      </c>
      <c r="C46" s="24">
        <v>2980</v>
      </c>
      <c r="D46" s="17" t="s">
        <v>2435</v>
      </c>
      <c r="E46" s="17" t="s">
        <v>49</v>
      </c>
      <c r="F46" s="17" t="s">
        <v>224</v>
      </c>
      <c r="G46" s="25" t="s">
        <v>2436</v>
      </c>
      <c r="H46" s="34" t="s">
        <v>2437</v>
      </c>
      <c r="I46" s="17" t="s">
        <v>16</v>
      </c>
      <c r="J46" s="17" t="s">
        <v>2438</v>
      </c>
      <c r="K46" s="57">
        <f t="shared" si="1"/>
        <v>2980</v>
      </c>
    </row>
    <row r="47" spans="1:11" ht="55.05">
      <c r="A47" s="17">
        <v>43</v>
      </c>
      <c r="B47" s="17" t="s">
        <v>2439</v>
      </c>
      <c r="C47" s="24">
        <v>4700</v>
      </c>
      <c r="D47" s="17" t="s">
        <v>2435</v>
      </c>
      <c r="E47" s="17" t="s">
        <v>49</v>
      </c>
      <c r="F47" s="23" t="s">
        <v>766</v>
      </c>
      <c r="G47" s="21" t="s">
        <v>2440</v>
      </c>
      <c r="H47" s="34" t="s">
        <v>2441</v>
      </c>
      <c r="I47" s="17" t="s">
        <v>72</v>
      </c>
      <c r="J47" s="17" t="s">
        <v>1553</v>
      </c>
      <c r="K47" s="57">
        <f t="shared" si="1"/>
        <v>4700</v>
      </c>
    </row>
    <row r="48" spans="1:11" ht="36.700000000000003">
      <c r="A48" s="17">
        <v>44</v>
      </c>
      <c r="B48" s="17" t="s">
        <v>2442</v>
      </c>
      <c r="C48" s="24">
        <v>4760</v>
      </c>
      <c r="D48" s="17" t="s">
        <v>2443</v>
      </c>
      <c r="E48" s="17" t="s">
        <v>49</v>
      </c>
      <c r="F48" s="17" t="s">
        <v>197</v>
      </c>
      <c r="G48" s="25" t="s">
        <v>2444</v>
      </c>
      <c r="H48" s="34" t="s">
        <v>2445</v>
      </c>
      <c r="I48" s="17" t="s">
        <v>18</v>
      </c>
      <c r="J48" s="17" t="s">
        <v>2446</v>
      </c>
      <c r="K48" s="57">
        <f t="shared" si="1"/>
        <v>4760</v>
      </c>
    </row>
    <row r="49" spans="1:11" ht="28.55" customHeight="1">
      <c r="A49" s="17">
        <v>45</v>
      </c>
      <c r="B49" s="17" t="s">
        <v>1753</v>
      </c>
      <c r="C49" s="24">
        <v>3150</v>
      </c>
      <c r="D49" s="17" t="s">
        <v>2443</v>
      </c>
      <c r="E49" s="17" t="s">
        <v>49</v>
      </c>
      <c r="F49" s="17" t="s">
        <v>197</v>
      </c>
      <c r="G49" s="25" t="s">
        <v>2447</v>
      </c>
      <c r="H49" s="34"/>
      <c r="I49" s="17" t="s">
        <v>16</v>
      </c>
      <c r="J49" s="17" t="s">
        <v>2423</v>
      </c>
      <c r="K49" s="57">
        <f t="shared" si="1"/>
        <v>3150</v>
      </c>
    </row>
    <row r="50" spans="1:11" ht="77.95"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7.95"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7.95" customHeight="1">
      <c r="A52" s="17">
        <v>48</v>
      </c>
      <c r="B52" s="17" t="s">
        <v>2453</v>
      </c>
      <c r="C52" s="24">
        <v>3500</v>
      </c>
      <c r="D52" s="17" t="s">
        <v>2448</v>
      </c>
      <c r="E52" s="17" t="s">
        <v>49</v>
      </c>
      <c r="F52" s="17" t="s">
        <v>197</v>
      </c>
      <c r="G52" s="25" t="s">
        <v>2454</v>
      </c>
      <c r="H52" s="34"/>
      <c r="I52" s="17" t="s">
        <v>16</v>
      </c>
      <c r="J52" s="17" t="s">
        <v>2423</v>
      </c>
      <c r="K52" s="57">
        <f t="shared" si="1"/>
        <v>3500</v>
      </c>
    </row>
    <row r="53" spans="1:11" ht="77.95"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73.400000000000006">
      <c r="A54" s="17">
        <v>50</v>
      </c>
      <c r="B54" s="17" t="s">
        <v>1719</v>
      </c>
      <c r="C54" s="24">
        <v>2950</v>
      </c>
      <c r="D54" s="17" t="s">
        <v>2448</v>
      </c>
      <c r="E54" s="17" t="s">
        <v>49</v>
      </c>
      <c r="F54" s="17" t="s">
        <v>952</v>
      </c>
      <c r="G54" s="21" t="s">
        <v>2457</v>
      </c>
      <c r="H54" s="34" t="s">
        <v>2458</v>
      </c>
      <c r="I54" s="17" t="s">
        <v>18</v>
      </c>
      <c r="J54" s="23" t="s">
        <v>2459</v>
      </c>
      <c r="K54" s="57">
        <f t="shared" si="1"/>
        <v>2950</v>
      </c>
    </row>
    <row r="55" spans="1:11" ht="73.400000000000006">
      <c r="A55" s="17">
        <v>51</v>
      </c>
      <c r="B55" s="17" t="s">
        <v>521</v>
      </c>
      <c r="C55" s="24">
        <v>3285</v>
      </c>
      <c r="D55" s="17" t="s">
        <v>2460</v>
      </c>
      <c r="E55" s="17" t="s">
        <v>49</v>
      </c>
      <c r="F55" s="17" t="s">
        <v>197</v>
      </c>
      <c r="G55" s="21" t="s">
        <v>2461</v>
      </c>
      <c r="H55" s="34" t="s">
        <v>2462</v>
      </c>
      <c r="I55" s="17" t="s">
        <v>2339</v>
      </c>
      <c r="J55" s="23" t="s">
        <v>2402</v>
      </c>
      <c r="K55" s="57">
        <f>C55</f>
        <v>3285</v>
      </c>
    </row>
    <row r="56" spans="1:11" ht="49.6"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55.0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6"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349999999999994"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6"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77" priority="169"/>
    <cfRule type="duplicateValues" dxfId="576" priority="170"/>
    <cfRule type="duplicateValues" dxfId="575" priority="177"/>
  </conditionalFormatting>
  <conditionalFormatting sqref="B14">
    <cfRule type="duplicateValues" dxfId="574" priority="1"/>
    <cfRule type="duplicateValues" dxfId="573" priority="2"/>
    <cfRule type="duplicateValues" dxfId="572"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44.35" customHeight="1">
      <c r="B1" s="10"/>
      <c r="C1" s="3708"/>
      <c r="D1" s="3708"/>
      <c r="E1" s="3708"/>
      <c r="F1" s="3708"/>
      <c r="G1" s="3708"/>
      <c r="H1" s="3708"/>
    </row>
    <row r="2" spans="1:13" ht="41.3" customHeight="1">
      <c r="A2" s="3723" t="s">
        <v>2492</v>
      </c>
      <c r="B2" s="3724"/>
      <c r="C2" s="3724"/>
      <c r="D2" s="3724"/>
      <c r="E2" s="3724"/>
      <c r="F2" s="3724"/>
      <c r="G2" s="3724"/>
      <c r="H2" s="3725"/>
      <c r="I2" s="46"/>
      <c r="J2" s="46"/>
      <c r="K2" s="46"/>
      <c r="L2" s="4"/>
    </row>
    <row r="3" spans="1:13" ht="41.3" hidden="1" customHeight="1">
      <c r="B3" s="41"/>
      <c r="C3" s="41"/>
      <c r="D3" s="41" t="s">
        <v>2493</v>
      </c>
      <c r="E3" s="41" t="s">
        <v>49</v>
      </c>
      <c r="F3" s="41" t="s">
        <v>259</v>
      </c>
      <c r="G3" s="44"/>
      <c r="H3" s="5"/>
      <c r="I3" s="6"/>
      <c r="J3" s="6"/>
      <c r="K3" s="41"/>
      <c r="L3" s="4"/>
    </row>
    <row r="4" spans="1:13" ht="23.95" customHeight="1">
      <c r="B4" s="48"/>
      <c r="C4" s="49">
        <f>SUBTOTAL(9,C6:C971)</f>
        <v>222660</v>
      </c>
      <c r="D4" s="50"/>
      <c r="E4" s="50"/>
      <c r="F4" s="48"/>
      <c r="G4" s="51"/>
      <c r="H4" s="3729">
        <f ca="1">TODAY()</f>
        <v>45987</v>
      </c>
      <c r="I4" s="3730"/>
      <c r="J4" s="1198"/>
      <c r="K4" s="52"/>
    </row>
    <row r="5" spans="1:13" s="7" customFormat="1" ht="54.7"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6"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6"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6"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6.700000000000003">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8"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3"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8.95"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6"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8"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99999999999997"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49999999999997"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8.95"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8.95"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2.95"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3"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099999999999994"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6"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5.95"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6.700000000000003">
      <c r="A55" s="17">
        <v>53</v>
      </c>
      <c r="B55" s="17" t="s">
        <v>574</v>
      </c>
      <c r="C55" s="24">
        <v>3500</v>
      </c>
      <c r="D55" s="17" t="s">
        <v>2635</v>
      </c>
      <c r="E55" s="17" t="s">
        <v>49</v>
      </c>
      <c r="F55" s="17" t="s">
        <v>197</v>
      </c>
      <c r="G55" s="21" t="s">
        <v>2643</v>
      </c>
      <c r="H55" s="22" t="s">
        <v>2644</v>
      </c>
      <c r="I55" s="17" t="s">
        <v>18</v>
      </c>
      <c r="J55" s="17" t="s">
        <v>442</v>
      </c>
      <c r="K55" s="37">
        <f t="shared" si="0"/>
        <v>3500</v>
      </c>
    </row>
    <row r="56" spans="1:12" ht="36.700000000000003">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099999999999994"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71" priority="135"/>
    <cfRule type="duplicateValues" dxfId="570" priority="136"/>
    <cfRule type="duplicateValues" dxfId="569" priority="151"/>
  </conditionalFormatting>
  <conditionalFormatting sqref="B6">
    <cfRule type="duplicateValues" dxfId="568" priority="22"/>
    <cfRule type="duplicateValues" dxfId="567" priority="23"/>
    <cfRule type="duplicateValues" dxfId="566" priority="24"/>
  </conditionalFormatting>
  <conditionalFormatting sqref="B7">
    <cfRule type="duplicateValues" dxfId="565" priority="28"/>
    <cfRule type="duplicateValues" dxfId="564" priority="29"/>
    <cfRule type="duplicateValues" dxfId="563" priority="30"/>
  </conditionalFormatting>
  <conditionalFormatting sqref="B8">
    <cfRule type="duplicateValues" dxfId="562" priority="13"/>
    <cfRule type="duplicateValues" dxfId="561" priority="14"/>
    <cfRule type="duplicateValues" dxfId="560" priority="15"/>
  </conditionalFormatting>
  <conditionalFormatting sqref="B9">
    <cfRule type="duplicateValues" dxfId="559" priority="25"/>
    <cfRule type="duplicateValues" dxfId="558" priority="26"/>
    <cfRule type="duplicateValues" dxfId="557" priority="27"/>
  </conditionalFormatting>
  <conditionalFormatting sqref="B10">
    <cfRule type="duplicateValues" dxfId="556" priority="19"/>
    <cfRule type="duplicateValues" dxfId="555" priority="20"/>
    <cfRule type="duplicateValues" dxfId="554" priority="21"/>
  </conditionalFormatting>
  <conditionalFormatting sqref="B11">
    <cfRule type="duplicateValues" dxfId="553" priority="16"/>
    <cfRule type="duplicateValues" dxfId="552" priority="17"/>
    <cfRule type="duplicateValues" dxfId="551" priority="18"/>
  </conditionalFormatting>
  <conditionalFormatting sqref="B26:B29 B31">
    <cfRule type="duplicateValues" dxfId="550" priority="31"/>
    <cfRule type="duplicateValues" dxfId="549" priority="32"/>
    <cfRule type="duplicateValues" dxfId="548" priority="33"/>
  </conditionalFormatting>
  <conditionalFormatting sqref="B43 B47:B50">
    <cfRule type="duplicateValues" dxfId="547" priority="34"/>
    <cfRule type="duplicateValues" dxfId="546" priority="35"/>
    <cfRule type="duplicateValues" dxfId="545" priority="36"/>
  </conditionalFormatting>
  <conditionalFormatting sqref="B55">
    <cfRule type="duplicateValues" dxfId="544" priority="7"/>
    <cfRule type="duplicateValues" dxfId="543" priority="8"/>
    <cfRule type="duplicateValues" dxfId="542" priority="9"/>
  </conditionalFormatting>
  <conditionalFormatting sqref="B56:B59">
    <cfRule type="duplicateValues" dxfId="541" priority="4"/>
    <cfRule type="duplicateValues" dxfId="540" priority="5"/>
    <cfRule type="duplicateValues" dxfId="539" priority="6"/>
  </conditionalFormatting>
  <conditionalFormatting sqref="B60">
    <cfRule type="duplicateValues" dxfId="538" priority="1"/>
    <cfRule type="duplicateValues" dxfId="537" priority="2"/>
    <cfRule type="duplicateValues" dxfId="536"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7.125" style="359" customWidth="1"/>
    <col min="2" max="2" width="21.375" style="1" customWidth="1"/>
    <col min="3" max="3" width="11.375" style="2" customWidth="1"/>
    <col min="4" max="4" width="20" style="271" customWidth="1"/>
    <col min="5" max="5" width="25.25" style="785" customWidth="1"/>
    <col min="6" max="6" width="15.375" style="1" customWidth="1"/>
    <col min="7" max="7" width="20.37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375" style="3" customWidth="1"/>
    <col min="16" max="16" width="34.625" style="3" customWidth="1"/>
    <col min="17" max="16384" width="25.625" style="3"/>
  </cols>
  <sheetData>
    <row r="1" spans="1:16" ht="17.350000000000001" hidden="1" customHeight="1">
      <c r="B1" s="10"/>
      <c r="C1" s="3708"/>
      <c r="D1" s="3708"/>
      <c r="E1" s="3708"/>
      <c r="F1" s="3708"/>
      <c r="G1" s="3708"/>
      <c r="H1" s="3708"/>
      <c r="I1" s="3708"/>
    </row>
    <row r="2" spans="1:16" ht="27" customHeight="1">
      <c r="A2" s="3688" t="s">
        <v>2671</v>
      </c>
      <c r="B2" s="3688"/>
      <c r="C2" s="3688"/>
      <c r="D2" s="3688"/>
      <c r="E2" s="3688"/>
      <c r="F2" s="3688"/>
      <c r="G2" s="3688"/>
      <c r="H2" s="3688"/>
      <c r="I2" s="3688"/>
      <c r="J2" s="194"/>
      <c r="K2" s="194"/>
      <c r="L2" s="195"/>
      <c r="M2" s="509"/>
      <c r="N2" s="196"/>
      <c r="O2" s="197"/>
    </row>
    <row r="3" spans="1:16" ht="23.95" customHeight="1">
      <c r="A3" s="360"/>
      <c r="B3" s="385"/>
      <c r="C3" s="504">
        <f>SUBTOTAL(9,C5:C206)</f>
        <v>224060</v>
      </c>
      <c r="D3" s="378"/>
      <c r="E3" s="769"/>
      <c r="F3" s="201"/>
      <c r="G3" s="199"/>
      <c r="H3" s="202"/>
      <c r="I3" s="3709">
        <f ca="1">TODAY()</f>
        <v>45987</v>
      </c>
      <c r="J3" s="3709"/>
      <c r="K3" s="203"/>
      <c r="L3" s="203"/>
      <c r="M3" s="510"/>
      <c r="N3" s="197"/>
      <c r="O3" s="197"/>
    </row>
    <row r="4" spans="1:16" s="7" customFormat="1" ht="48.1"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110.0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6.700000000000003">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2.95000000000000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73.400000000000006">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3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3"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8.95"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73.400000000000006">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83.4">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1.95"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3"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99999999999994"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3"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349999999999994"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349999999999994"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3"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6"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99999999999997"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49999999999997"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49999999999997"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8"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1"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3"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3"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8"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6"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91.7">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96" t="s">
        <v>1515</v>
      </c>
      <c r="E58" s="3697"/>
      <c r="F58" s="3698"/>
      <c r="G58" s="3698"/>
      <c r="H58" s="3698"/>
      <c r="I58" s="3699"/>
      <c r="M58" s="667"/>
      <c r="N58" s="3"/>
      <c r="O58" s="3"/>
      <c r="P58" s="3"/>
    </row>
    <row r="59" spans="1:16" s="1" customFormat="1">
      <c r="A59" s="359"/>
      <c r="C59" s="2"/>
      <c r="D59" s="3700"/>
      <c r="E59" s="3698"/>
      <c r="F59" s="3698"/>
      <c r="G59" s="3698"/>
      <c r="H59" s="3698"/>
      <c r="I59" s="3701"/>
      <c r="M59" s="667"/>
      <c r="N59" s="3"/>
      <c r="O59" s="3"/>
      <c r="P59" s="3"/>
    </row>
    <row r="60" spans="1:16" s="1" customFormat="1">
      <c r="A60" s="359"/>
      <c r="C60" s="2"/>
      <c r="D60" s="3700"/>
      <c r="E60" s="3698"/>
      <c r="F60" s="3698"/>
      <c r="G60" s="3698"/>
      <c r="H60" s="3698"/>
      <c r="I60" s="3701"/>
      <c r="M60" s="667"/>
      <c r="N60" s="3"/>
      <c r="O60" s="3"/>
      <c r="P60" s="3"/>
    </row>
    <row r="61" spans="1:16" s="1" customFormat="1">
      <c r="A61" s="359"/>
      <c r="C61" s="2"/>
      <c r="D61" s="3702"/>
      <c r="E61" s="3703"/>
      <c r="F61" s="3703"/>
      <c r="G61" s="3703"/>
      <c r="H61" s="3703"/>
      <c r="I61" s="3704"/>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5" priority="510"/>
  </conditionalFormatting>
  <conditionalFormatting sqref="A4">
    <cfRule type="duplicateValues" dxfId="534" priority="21"/>
  </conditionalFormatting>
  <conditionalFormatting sqref="A6">
    <cfRule type="duplicateValues" dxfId="533" priority="478"/>
  </conditionalFormatting>
  <conditionalFormatting sqref="A7">
    <cfRule type="duplicateValues" dxfId="532" priority="11"/>
  </conditionalFormatting>
  <conditionalFormatting sqref="A8">
    <cfRule type="duplicateValues" dxfId="531" priority="10"/>
  </conditionalFormatting>
  <conditionalFormatting sqref="A9">
    <cfRule type="duplicateValues" dxfId="530" priority="17"/>
  </conditionalFormatting>
  <conditionalFormatting sqref="A10">
    <cfRule type="duplicateValues" dxfId="529" priority="9"/>
  </conditionalFormatting>
  <conditionalFormatting sqref="A11:A12 A14 A16:A18">
    <cfRule type="duplicateValues" dxfId="528" priority="497"/>
  </conditionalFormatting>
  <conditionalFormatting sqref="A19">
    <cfRule type="duplicateValues" dxfId="527" priority="6"/>
  </conditionalFormatting>
  <conditionalFormatting sqref="A21 A23">
    <cfRule type="duplicateValues" dxfId="526" priority="4"/>
  </conditionalFormatting>
  <conditionalFormatting sqref="A22">
    <cfRule type="duplicateValues" dxfId="525" priority="5"/>
  </conditionalFormatting>
  <conditionalFormatting sqref="A24">
    <cfRule type="duplicateValues" dxfId="524" priority="2"/>
  </conditionalFormatting>
  <conditionalFormatting sqref="A25">
    <cfRule type="duplicateValues" dxfId="523" priority="3"/>
  </conditionalFormatting>
  <conditionalFormatting sqref="A36">
    <cfRule type="duplicateValues" dxfId="522" priority="1"/>
  </conditionalFormatting>
  <conditionalFormatting sqref="B3">
    <cfRule type="duplicateValues" dxfId="521" priority="25"/>
    <cfRule type="duplicateValues" dxfId="520" priority="26"/>
    <cfRule type="duplicateValues" dxfId="519" priority="27"/>
  </conditionalFormatting>
  <conditionalFormatting sqref="B4">
    <cfRule type="duplicateValues" dxfId="518" priority="18"/>
    <cfRule type="duplicateValues" dxfId="517" priority="19"/>
    <cfRule type="duplicateValues" dxfId="516"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37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375" style="3" customWidth="1"/>
    <col min="16" max="16" width="34.625" style="3" customWidth="1"/>
    <col min="17" max="16384" width="25.625" style="3"/>
  </cols>
  <sheetData>
    <row r="1" spans="1:15" ht="17.350000000000001" hidden="1" customHeight="1">
      <c r="B1" s="10"/>
      <c r="C1" s="3708"/>
      <c r="D1" s="3708"/>
      <c r="E1" s="3708"/>
      <c r="F1" s="3708"/>
      <c r="G1" s="3708"/>
      <c r="H1" s="3708"/>
      <c r="I1" s="3708"/>
    </row>
    <row r="2" spans="1:15" ht="39.75" customHeight="1">
      <c r="A2" s="3688" t="s">
        <v>2779</v>
      </c>
      <c r="B2" s="3688"/>
      <c r="C2" s="3688"/>
      <c r="D2" s="3688"/>
      <c r="E2" s="3688"/>
      <c r="F2" s="3688"/>
      <c r="G2" s="3688"/>
      <c r="H2" s="3688"/>
      <c r="I2" s="3688"/>
      <c r="J2" s="194"/>
      <c r="K2" s="194"/>
      <c r="L2" s="195"/>
      <c r="M2" s="509"/>
      <c r="N2" s="196"/>
      <c r="O2" s="197"/>
    </row>
    <row r="3" spans="1:15" ht="23.95" customHeight="1">
      <c r="A3" s="360"/>
      <c r="B3" s="385"/>
      <c r="C3" s="504">
        <f>SUBTOTAL(9,C5:C199)</f>
        <v>207387</v>
      </c>
      <c r="D3" s="378"/>
      <c r="E3" s="378"/>
      <c r="F3" s="201"/>
      <c r="G3" s="199"/>
      <c r="H3" s="202"/>
      <c r="I3" s="3709">
        <f ca="1">TODAY()</f>
        <v>45987</v>
      </c>
      <c r="J3" s="3709"/>
      <c r="K3" s="203"/>
      <c r="L3" s="203"/>
      <c r="M3" s="510"/>
      <c r="N3" s="197"/>
      <c r="O3" s="197"/>
    </row>
    <row r="4" spans="1:15" s="7" customFormat="1" ht="48.1"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293.45">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3"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69999999999999"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1"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1"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3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5.95"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46.75">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46.75">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3"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8"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3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3"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349999999999994"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31" t="s">
        <v>1515</v>
      </c>
      <c r="E42" s="3732"/>
      <c r="F42" s="3733"/>
      <c r="G42" s="3733"/>
      <c r="H42" s="3733"/>
      <c r="I42" s="3699"/>
      <c r="M42" s="508"/>
      <c r="N42" s="3"/>
      <c r="O42" s="3"/>
    </row>
    <row r="43" spans="1:15" s="1" customFormat="1">
      <c r="A43" s="359"/>
      <c r="C43" s="2"/>
      <c r="D43" s="3700"/>
      <c r="E43" s="3698"/>
      <c r="F43" s="3698"/>
      <c r="G43" s="3698"/>
      <c r="H43" s="3698"/>
      <c r="I43" s="3701"/>
      <c r="M43" s="508"/>
      <c r="N43" s="3"/>
      <c r="O43" s="3"/>
    </row>
    <row r="44" spans="1:15" s="1" customFormat="1">
      <c r="A44" s="359"/>
      <c r="C44" s="2"/>
      <c r="D44" s="3700"/>
      <c r="E44" s="3698"/>
      <c r="F44" s="3698"/>
      <c r="G44" s="3698"/>
      <c r="H44" s="3698"/>
      <c r="I44" s="3701"/>
      <c r="M44" s="508"/>
      <c r="N44" s="3"/>
      <c r="O44" s="3"/>
    </row>
    <row r="45" spans="1:15" s="1" customFormat="1">
      <c r="A45" s="359"/>
      <c r="C45" s="2"/>
      <c r="D45" s="3702"/>
      <c r="E45" s="3703"/>
      <c r="F45" s="3703"/>
      <c r="G45" s="3703"/>
      <c r="H45" s="3703"/>
      <c r="I45" s="3704"/>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5" priority="472"/>
  </conditionalFormatting>
  <conditionalFormatting sqref="A4">
    <cfRule type="duplicateValues" dxfId="514" priority="16"/>
  </conditionalFormatting>
  <conditionalFormatting sqref="A6 A27">
    <cfRule type="duplicateValues" dxfId="513" priority="26"/>
  </conditionalFormatting>
  <conditionalFormatting sqref="A7">
    <cfRule type="duplicateValues" dxfId="512" priority="25"/>
  </conditionalFormatting>
  <conditionalFormatting sqref="A8">
    <cfRule type="duplicateValues" dxfId="511" priority="27"/>
  </conditionalFormatting>
  <conditionalFormatting sqref="A9">
    <cfRule type="duplicateValues" dxfId="510" priority="7"/>
  </conditionalFormatting>
  <conditionalFormatting sqref="A11">
    <cfRule type="duplicateValues" dxfId="509" priority="6"/>
  </conditionalFormatting>
  <conditionalFormatting sqref="A13">
    <cfRule type="duplicateValues" dxfId="508" priority="5"/>
  </conditionalFormatting>
  <conditionalFormatting sqref="A14">
    <cfRule type="duplicateValues" dxfId="507" priority="4"/>
  </conditionalFormatting>
  <conditionalFormatting sqref="A16">
    <cfRule type="duplicateValues" dxfId="506" priority="3"/>
  </conditionalFormatting>
  <conditionalFormatting sqref="A22">
    <cfRule type="duplicateValues" dxfId="505" priority="466"/>
  </conditionalFormatting>
  <conditionalFormatting sqref="A26">
    <cfRule type="duplicateValues" dxfId="504" priority="1"/>
  </conditionalFormatting>
  <conditionalFormatting sqref="B3">
    <cfRule type="duplicateValues" dxfId="503" priority="28"/>
    <cfRule type="duplicateValues" dxfId="502" priority="29"/>
    <cfRule type="duplicateValues" dxfId="501" priority="30"/>
  </conditionalFormatting>
  <conditionalFormatting sqref="B4">
    <cfRule type="duplicateValues" dxfId="500" priority="13"/>
    <cfRule type="duplicateValues" dxfId="499" priority="14"/>
    <cfRule type="duplicateValues" dxfId="498"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37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75"/>
      <c r="D1" s="3675"/>
      <c r="E1" s="3675"/>
      <c r="F1" s="3675"/>
      <c r="G1" s="3675"/>
      <c r="H1" s="3675"/>
      <c r="I1" s="3675"/>
    </row>
    <row r="2" spans="1:14" ht="34.5" customHeight="1">
      <c r="A2" s="3688" t="s">
        <v>2867</v>
      </c>
      <c r="B2" s="3688"/>
      <c r="C2" s="3688"/>
      <c r="D2" s="3688"/>
      <c r="E2" s="3688"/>
      <c r="F2" s="3688"/>
      <c r="G2" s="3688"/>
      <c r="H2" s="3688"/>
      <c r="I2" s="3688"/>
      <c r="J2" s="1176"/>
      <c r="K2" s="805"/>
      <c r="L2" s="1180"/>
      <c r="M2" s="287"/>
    </row>
    <row r="3" spans="1:14" ht="36" customHeight="1">
      <c r="A3" s="360"/>
      <c r="B3" s="385"/>
      <c r="C3" s="1177">
        <f>SUBTOTAL(9,C6:C324)</f>
        <v>229669</v>
      </c>
      <c r="D3" s="849"/>
      <c r="E3" s="849"/>
      <c r="F3" s="199"/>
      <c r="G3" s="199"/>
      <c r="H3" s="202"/>
      <c r="I3" s="3690">
        <f ca="1">TODAY()</f>
        <v>45987</v>
      </c>
      <c r="J3" s="3690"/>
      <c r="K3" s="808"/>
      <c r="L3" s="287"/>
      <c r="M3" s="287"/>
    </row>
    <row r="4" spans="1:14" s="7" customFormat="1" ht="34">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8"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59.95"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1.95"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1"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30000000000001"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1"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238.4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69999999999999"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349999999999994"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0.94999999999999"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3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99999999999994"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5.95"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5.95"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5.95"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2.950000000000003" customHeight="1">
      <c r="A30" s="359">
        <v>26</v>
      </c>
      <c r="C30" s="1179"/>
      <c r="D30" s="271"/>
      <c r="E30" s="271"/>
      <c r="H30" s="9" t="s">
        <v>2926</v>
      </c>
      <c r="K30" s="804"/>
      <c r="N30" s="3"/>
    </row>
    <row r="31" spans="1:14" s="1" customFormat="1">
      <c r="A31" s="359">
        <v>27</v>
      </c>
      <c r="C31" s="1179"/>
      <c r="D31" s="271"/>
      <c r="E31" s="271"/>
      <c r="H31" s="3734"/>
      <c r="K31" s="804"/>
      <c r="N31" s="3"/>
    </row>
    <row r="32" spans="1:14" s="1" customFormat="1">
      <c r="A32" s="359">
        <v>28</v>
      </c>
      <c r="C32" s="1179"/>
      <c r="D32" s="271"/>
      <c r="E32" s="271"/>
      <c r="H32" s="3734"/>
      <c r="K32" s="804"/>
      <c r="N32" s="3"/>
    </row>
    <row r="33" spans="1:14" s="1" customFormat="1">
      <c r="A33" s="359">
        <v>29</v>
      </c>
      <c r="C33" s="1179"/>
      <c r="D33" s="271"/>
      <c r="E33" s="271"/>
      <c r="H33" s="3734"/>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7" priority="10"/>
  </conditionalFormatting>
  <conditionalFormatting sqref="A4">
    <cfRule type="duplicateValues" dxfId="496" priority="6"/>
  </conditionalFormatting>
  <conditionalFormatting sqref="B3">
    <cfRule type="duplicateValues" dxfId="495" priority="7"/>
    <cfRule type="duplicateValues" dxfId="494" priority="8"/>
    <cfRule type="duplicateValues" dxfId="493" priority="9"/>
  </conditionalFormatting>
  <conditionalFormatting sqref="B4">
    <cfRule type="duplicateValues" dxfId="492" priority="3"/>
    <cfRule type="duplicateValues" dxfId="491" priority="4"/>
    <cfRule type="duplicateValues" dxfId="490"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625" defaultRowHeight="18.350000000000001"/>
  <cols>
    <col min="1" max="1" width="10" style="359" customWidth="1"/>
    <col min="2" max="2" width="35.375" style="1" customWidth="1"/>
    <col min="3" max="3" width="15.875" style="1138" customWidth="1"/>
    <col min="4" max="4" width="28" style="271" customWidth="1"/>
    <col min="5" max="5" width="21.375" style="1" customWidth="1"/>
    <col min="6" max="6" width="17.375" style="271" customWidth="1"/>
    <col min="7" max="7" width="17.25" style="271" customWidth="1"/>
    <col min="8" max="8" width="16.375" style="1" customWidth="1"/>
    <col min="9" max="9" width="23.375" style="1" customWidth="1"/>
    <col min="10" max="10" width="107.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75"/>
      <c r="D1" s="3675"/>
      <c r="E1" s="3675"/>
      <c r="F1" s="3675"/>
      <c r="G1" s="3675"/>
      <c r="H1" s="3675"/>
      <c r="I1" s="3675"/>
      <c r="J1" s="3675"/>
      <c r="K1" s="3675"/>
      <c r="M1" s="1487"/>
    </row>
    <row r="2" spans="1:14" ht="34.5" customHeight="1">
      <c r="A2" s="3681" t="s">
        <v>2927</v>
      </c>
      <c r="B2" s="3681"/>
      <c r="C2" s="3681"/>
      <c r="D2" s="3681"/>
      <c r="E2" s="3681"/>
      <c r="F2" s="3681"/>
      <c r="G2" s="3681"/>
      <c r="H2" s="3681"/>
      <c r="I2" s="3681"/>
      <c r="J2" s="3681"/>
      <c r="K2" s="3681"/>
      <c r="L2" s="3681"/>
      <c r="M2" s="3681"/>
      <c r="N2" s="287"/>
    </row>
    <row r="3" spans="1:14" ht="57.1" customHeight="1">
      <c r="A3" s="1536"/>
      <c r="B3" s="3735" t="s">
        <v>2928</v>
      </c>
      <c r="C3" s="3736"/>
      <c r="D3" s="3736"/>
      <c r="E3" s="3736"/>
      <c r="F3" s="3736"/>
      <c r="G3" s="3736"/>
      <c r="H3" s="3736"/>
      <c r="I3" s="3736"/>
      <c r="J3" s="3736"/>
      <c r="K3" s="3736"/>
      <c r="L3" s="3736"/>
      <c r="M3" s="3737"/>
      <c r="N3" s="287"/>
    </row>
    <row r="4" spans="1:14" ht="35.35" customHeight="1">
      <c r="A4" s="3680"/>
      <c r="B4" s="3680"/>
      <c r="C4" s="1502">
        <f>SUBTOTAL(9,C6:C1013)</f>
        <v>245395</v>
      </c>
      <c r="D4" s="1503"/>
      <c r="E4" s="1504"/>
      <c r="F4" s="1503"/>
      <c r="G4" s="1503"/>
      <c r="H4" s="1503"/>
      <c r="I4" s="1503"/>
      <c r="J4" s="1504">
        <f ca="1">TODAY()</f>
        <v>45987</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f t="array" aca="1" ref="A6" ca="1">_xlfn.SEQUENCE(30,1,1)</f>
        <v>#NAME?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7.95"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7.95"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7.95"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6"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6.95"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80000000000001"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3"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8"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099999999999994"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8"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3"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1"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8"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8"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1.94999999999999"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7.95"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3.95"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3"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489" priority="5"/>
  </conditionalFormatting>
  <conditionalFormatting sqref="A5">
    <cfRule type="duplicateValues" dxfId="488" priority="4"/>
  </conditionalFormatting>
  <conditionalFormatting sqref="B5">
    <cfRule type="duplicateValues" dxfId="487" priority="1"/>
    <cfRule type="duplicateValues" dxfId="486" priority="2"/>
    <cfRule type="duplicateValues" dxfId="48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625" defaultRowHeight="18.350000000000001"/>
  <cols>
    <col min="1" max="1" width="6.625" style="359" customWidth="1"/>
    <col min="2" max="2" width="32.625" style="1" customWidth="1"/>
    <col min="3" max="3" width="15.875" style="1138" customWidth="1"/>
    <col min="4" max="4" width="26.375" style="271" customWidth="1"/>
    <col min="5" max="5" width="21.375" style="1" customWidth="1"/>
    <col min="6" max="6" width="28.375" style="271" customWidth="1"/>
    <col min="7" max="7" width="17.25" style="271" customWidth="1"/>
    <col min="8" max="8" width="16.375" style="1" customWidth="1"/>
    <col min="9" max="9" width="23.375" style="1" customWidth="1"/>
    <col min="10" max="10" width="114.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75"/>
      <c r="D1" s="3675"/>
      <c r="E1" s="3675"/>
      <c r="F1" s="3675"/>
      <c r="G1" s="3675"/>
      <c r="H1" s="3675"/>
      <c r="I1" s="3675"/>
      <c r="J1" s="3675"/>
      <c r="K1" s="3675"/>
      <c r="M1" s="1487"/>
    </row>
    <row r="2" spans="1:14" ht="34.5" customHeight="1">
      <c r="A2" s="3681" t="s">
        <v>3019</v>
      </c>
      <c r="B2" s="3681"/>
      <c r="C2" s="3681"/>
      <c r="D2" s="3681"/>
      <c r="E2" s="3681"/>
      <c r="F2" s="3681"/>
      <c r="G2" s="3681"/>
      <c r="H2" s="3681"/>
      <c r="I2" s="3681"/>
      <c r="J2" s="3681"/>
      <c r="K2" s="3681"/>
      <c r="L2" s="3681"/>
      <c r="M2" s="3681"/>
      <c r="N2" s="287"/>
    </row>
    <row r="3" spans="1:14" ht="57.1" customHeight="1">
      <c r="A3" s="1536"/>
      <c r="B3" s="3738" t="s">
        <v>3020</v>
      </c>
      <c r="C3" s="3739"/>
      <c r="D3" s="3739"/>
      <c r="E3" s="3739"/>
      <c r="F3" s="3739"/>
      <c r="G3" s="3739"/>
      <c r="H3" s="3739"/>
      <c r="I3" s="3739"/>
      <c r="J3" s="3739"/>
      <c r="K3" s="3739"/>
      <c r="L3" s="3739"/>
      <c r="M3" s="3740"/>
      <c r="N3" s="287"/>
    </row>
    <row r="4" spans="1:14" ht="35.35" customHeight="1">
      <c r="A4" s="3680"/>
      <c r="B4" s="3680"/>
      <c r="C4" s="1502">
        <f>SUBTOTAL(9,C6:C40)</f>
        <v>254270</v>
      </c>
      <c r="D4" s="1503"/>
      <c r="E4" s="1504"/>
      <c r="F4" s="1503"/>
      <c r="G4" s="1503"/>
      <c r="H4" s="1503"/>
      <c r="I4" s="1503"/>
      <c r="J4" s="1504">
        <f ca="1">TODAY()</f>
        <v>45987</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3"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3"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91.7">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69999999999999"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3"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3"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8"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3"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6.95"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3"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3"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1"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3"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099999999999994"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0.95"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1" customHeight="1">
      <c r="A41" s="368"/>
      <c r="B41" s="1657" t="s">
        <v>2940</v>
      </c>
      <c r="C41" s="1658"/>
      <c r="D41" s="1659" t="s">
        <v>241</v>
      </c>
      <c r="E41" s="1660" t="s">
        <v>17</v>
      </c>
      <c r="F41" s="1659"/>
      <c r="G41" s="1659"/>
      <c r="H41" s="1660"/>
      <c r="I41" s="1660"/>
      <c r="J41" s="1661"/>
      <c r="K41" s="1662"/>
      <c r="L41" s="1660"/>
      <c r="M41" s="1663"/>
      <c r="N41" s="1655"/>
    </row>
    <row r="42" spans="1:14" s="1636" customFormat="1" ht="45.7"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4" priority="5"/>
  </conditionalFormatting>
  <conditionalFormatting sqref="A5">
    <cfRule type="duplicateValues" dxfId="483" priority="4"/>
  </conditionalFormatting>
  <conditionalFormatting sqref="B5">
    <cfRule type="duplicateValues" dxfId="482" priority="1"/>
    <cfRule type="duplicateValues" dxfId="481" priority="2"/>
    <cfRule type="duplicateValues" dxfId="480"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625" defaultRowHeight="18.350000000000001"/>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350000000000001" customHeight="1">
      <c r="B1" s="10"/>
      <c r="C1" s="3675"/>
      <c r="D1" s="3675"/>
      <c r="E1" s="3675"/>
      <c r="F1" s="3675"/>
      <c r="G1" s="3675"/>
      <c r="H1" s="3675"/>
      <c r="I1" s="3675"/>
      <c r="J1" s="3675"/>
      <c r="L1" s="1349"/>
    </row>
    <row r="2" spans="1:13" ht="34.5" customHeight="1">
      <c r="A2" s="3749" t="s">
        <v>3141</v>
      </c>
      <c r="B2" s="3749"/>
      <c r="C2" s="3749"/>
      <c r="D2" s="3749"/>
      <c r="E2" s="3749"/>
      <c r="F2" s="3749"/>
      <c r="G2" s="3749"/>
      <c r="H2" s="3749"/>
      <c r="I2" s="3749"/>
      <c r="J2" s="3749"/>
      <c r="K2" s="3749"/>
      <c r="L2" s="3749"/>
      <c r="M2" s="287"/>
    </row>
    <row r="3" spans="1:13" ht="29.25" customHeight="1">
      <c r="A3" s="3747">
        <f>C3-5000</f>
        <v>78618</v>
      </c>
      <c r="B3" s="3680"/>
      <c r="C3" s="1177">
        <f>SUBTOTAL(9,C5:C33)</f>
        <v>83618</v>
      </c>
      <c r="D3" s="3748"/>
      <c r="E3" s="3748"/>
      <c r="F3" s="3748"/>
      <c r="G3" s="3748"/>
      <c r="H3" s="3748"/>
      <c r="I3" s="3748"/>
      <c r="J3" s="1350">
        <f ca="1">TODAY()</f>
        <v>45987</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46.75">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6"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099999999999994"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3"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3"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6"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8"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3"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3"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3" customHeight="1">
      <c r="A17" s="360">
        <v>13</v>
      </c>
      <c r="B17" s="3750" t="s">
        <v>247</v>
      </c>
      <c r="C17" s="3751"/>
      <c r="D17" s="3751"/>
      <c r="E17" s="3751"/>
      <c r="F17" s="3751"/>
      <c r="G17" s="3751"/>
      <c r="H17" s="3751"/>
      <c r="I17" s="3751"/>
      <c r="J17" s="3751"/>
      <c r="K17" s="3751"/>
      <c r="L17" s="3752"/>
    </row>
    <row r="18" spans="1:12" ht="97.5" customHeight="1">
      <c r="A18" s="1452">
        <v>14</v>
      </c>
      <c r="B18" s="41"/>
      <c r="C18" s="1282"/>
      <c r="D18" s="90"/>
      <c r="E18" s="1435"/>
      <c r="F18" s="1435"/>
      <c r="G18" s="41"/>
      <c r="H18" s="41"/>
      <c r="I18" s="507"/>
      <c r="J18" s="44"/>
      <c r="K18" s="41"/>
      <c r="L18" s="1453"/>
    </row>
    <row r="19" spans="1:12" ht="37.549999999999997" customHeight="1">
      <c r="A19" s="360">
        <v>15</v>
      </c>
      <c r="B19" s="642"/>
      <c r="C19" s="1433"/>
      <c r="D19" s="3741" t="s">
        <v>3179</v>
      </c>
      <c r="E19" s="3742"/>
      <c r="F19" s="3742"/>
      <c r="G19" s="3742"/>
      <c r="H19" s="3742"/>
      <c r="I19" s="3743"/>
      <c r="J19" s="1434"/>
      <c r="K19" s="642"/>
      <c r="L19" s="1434"/>
    </row>
    <row r="20" spans="1:12" ht="37.549999999999997" customHeight="1">
      <c r="A20" s="360">
        <v>16</v>
      </c>
      <c r="B20" s="41"/>
      <c r="C20" s="1282"/>
      <c r="D20" s="3741"/>
      <c r="E20" s="3742"/>
      <c r="F20" s="3742"/>
      <c r="G20" s="3742"/>
      <c r="H20" s="3742"/>
      <c r="I20" s="3743"/>
      <c r="J20" s="44"/>
      <c r="K20" s="41"/>
      <c r="L20" s="44"/>
    </row>
    <row r="21" spans="1:12" ht="37.549999999999997" customHeight="1">
      <c r="A21" s="360">
        <v>17</v>
      </c>
      <c r="B21" s="41"/>
      <c r="C21" s="1282"/>
      <c r="D21" s="3741"/>
      <c r="E21" s="3742"/>
      <c r="F21" s="3742"/>
      <c r="G21" s="3742"/>
      <c r="H21" s="3742"/>
      <c r="I21" s="3743"/>
      <c r="J21" s="44"/>
      <c r="K21" s="41"/>
      <c r="L21" s="44"/>
    </row>
    <row r="22" spans="1:12" ht="37.549999999999997" customHeight="1">
      <c r="A22" s="360">
        <v>18</v>
      </c>
      <c r="B22" s="41"/>
      <c r="C22" s="1282"/>
      <c r="D22" s="3741"/>
      <c r="E22" s="3742"/>
      <c r="F22" s="3742"/>
      <c r="G22" s="3742"/>
      <c r="H22" s="3742"/>
      <c r="I22" s="3743"/>
      <c r="J22" s="44"/>
      <c r="K22" s="41"/>
      <c r="L22" s="44"/>
    </row>
    <row r="23" spans="1:12" ht="37.549999999999997" customHeight="1">
      <c r="A23" s="360">
        <v>19</v>
      </c>
      <c r="B23" s="41"/>
      <c r="C23" s="1282"/>
      <c r="D23" s="3744"/>
      <c r="E23" s="3745"/>
      <c r="F23" s="3745"/>
      <c r="G23" s="3745"/>
      <c r="H23" s="3745"/>
      <c r="I23" s="3746"/>
      <c r="J23" s="44"/>
      <c r="K23" s="41"/>
      <c r="L23" s="44"/>
    </row>
    <row r="24" spans="1:12" ht="37.549999999999997"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79" priority="8"/>
  </conditionalFormatting>
  <conditionalFormatting sqref="A4">
    <cfRule type="duplicateValues" dxfId="478" priority="4"/>
  </conditionalFormatting>
  <conditionalFormatting sqref="B4">
    <cfRule type="duplicateValues" dxfId="477" priority="1"/>
    <cfRule type="duplicateValues" dxfId="476" priority="2"/>
    <cfRule type="duplicateValues" dxfId="475"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625" defaultRowHeight="58.6"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37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6" customHeight="1">
      <c r="B1" s="10"/>
      <c r="C1" s="3675"/>
      <c r="D1" s="3675"/>
      <c r="E1" s="3675"/>
      <c r="F1" s="3675"/>
      <c r="G1" s="3675"/>
      <c r="H1" s="3675"/>
      <c r="I1" s="3675"/>
      <c r="J1" s="3675"/>
      <c r="K1" s="3675"/>
      <c r="M1" s="1848"/>
    </row>
    <row r="2" spans="1:14" ht="59.3" customHeight="1">
      <c r="A2" s="3676" t="s">
        <v>3180</v>
      </c>
      <c r="B2" s="3676"/>
      <c r="C2" s="3676"/>
      <c r="D2" s="3676"/>
      <c r="E2" s="3676"/>
      <c r="F2" s="3676"/>
      <c r="G2" s="3676"/>
      <c r="H2" s="3676"/>
      <c r="I2" s="3676"/>
      <c r="J2" s="3676"/>
      <c r="K2" s="3676"/>
      <c r="L2" s="3676"/>
      <c r="M2" s="3676"/>
      <c r="N2" s="287"/>
    </row>
    <row r="3" spans="1:14" s="1725" customFormat="1" ht="45" customHeight="1">
      <c r="A3" s="1723"/>
      <c r="B3" s="3677"/>
      <c r="C3" s="3678"/>
      <c r="D3" s="3678"/>
      <c r="E3" s="3678"/>
      <c r="F3" s="3678"/>
      <c r="G3" s="3678"/>
      <c r="H3" s="3678"/>
      <c r="I3" s="3678"/>
      <c r="J3" s="3678"/>
      <c r="K3" s="3678"/>
      <c r="L3" s="3678"/>
      <c r="M3" s="3679"/>
      <c r="N3" s="1724"/>
    </row>
    <row r="4" spans="1:14" ht="30.1" customHeight="1">
      <c r="A4" s="3680"/>
      <c r="B4" s="3680"/>
      <c r="C4" s="1810">
        <f>SUBTOTAL(9,C6:C38)</f>
        <v>228800</v>
      </c>
      <c r="D4" s="1503"/>
      <c r="E4" s="1504"/>
      <c r="F4" s="1503"/>
      <c r="G4" s="1503"/>
      <c r="H4" s="1503"/>
      <c r="I4" s="1503"/>
      <c r="J4" s="1504">
        <f ca="1">TODAY()</f>
        <v>45987</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8.95"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8.95"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8.95"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349999999999994"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7.95"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6"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349999999999994"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6"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8"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6"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349999999999994"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3"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6"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6"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6"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5.95"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3"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99999999999997"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99999999999997"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99999999999997"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99999999999997"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99999999999997"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99999999999997"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99999999999997"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99999999999997"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99999999999997"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99999999999997" customHeight="1">
      <c r="A48" s="1847">
        <v>43</v>
      </c>
      <c r="B48" s="1801" t="s">
        <v>2937</v>
      </c>
      <c r="C48" s="1830">
        <v>4000</v>
      </c>
      <c r="D48" s="1802" t="s">
        <v>3241</v>
      </c>
      <c r="E48" s="1801" t="s">
        <v>16</v>
      </c>
      <c r="F48" s="1794" t="s">
        <v>241</v>
      </c>
      <c r="G48" s="1802"/>
      <c r="H48" s="1801"/>
      <c r="I48" s="1801"/>
      <c r="J48" s="1803"/>
      <c r="K48" s="1805"/>
      <c r="L48" s="1801"/>
      <c r="M48" s="1801"/>
    </row>
    <row r="49" spans="1:1" ht="58.6" customHeight="1">
      <c r="A49" s="359">
        <v>44</v>
      </c>
    </row>
    <row r="50" spans="1:1" ht="58.6" customHeight="1">
      <c r="A50" s="359">
        <v>45</v>
      </c>
    </row>
    <row r="51" spans="1:1" ht="58.6" customHeight="1">
      <c r="A51" s="359">
        <v>46</v>
      </c>
    </row>
    <row r="52" spans="1:1" ht="58.6" customHeight="1">
      <c r="A52" s="359">
        <v>47</v>
      </c>
    </row>
  </sheetData>
  <autoFilter ref="A5:P48" xr:uid="{00000000-0009-0000-0000-000001000000}"/>
  <mergeCells count="4">
    <mergeCell ref="C1:K1"/>
    <mergeCell ref="A2:M2"/>
    <mergeCell ref="B3:M3"/>
    <mergeCell ref="A4:B4"/>
  </mergeCells>
  <conditionalFormatting sqref="A1:A4">
    <cfRule type="duplicateValues" dxfId="474" priority="5"/>
  </conditionalFormatting>
  <conditionalFormatting sqref="A5">
    <cfRule type="duplicateValues" dxfId="473" priority="4"/>
  </conditionalFormatting>
  <conditionalFormatting sqref="B5">
    <cfRule type="duplicateValues" dxfId="472" priority="1"/>
    <cfRule type="duplicateValues" dxfId="471" priority="2"/>
    <cfRule type="duplicateValues" dxfId="47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625" defaultRowHeight="58.6" customHeight="1"/>
  <cols>
    <col min="1" max="1" width="8.375" style="359" customWidth="1"/>
    <col min="2" max="2" width="49.125" style="1" customWidth="1"/>
    <col min="3" max="3" width="15.875" style="1138" customWidth="1"/>
    <col min="4" max="4" width="22.25" style="271" customWidth="1"/>
    <col min="5" max="5" width="21.375" style="1" customWidth="1"/>
    <col min="6" max="6" width="27.75" style="271" customWidth="1"/>
    <col min="7" max="7" width="19.125" style="271" customWidth="1"/>
    <col min="8" max="8" width="16.375" style="1" customWidth="1"/>
    <col min="9" max="9" width="24.125" style="1" customWidth="1"/>
    <col min="10" max="10" width="104.6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75"/>
      <c r="D1" s="3675"/>
      <c r="E1" s="3675"/>
      <c r="F1" s="3675"/>
      <c r="G1" s="3675"/>
      <c r="H1" s="3675"/>
      <c r="I1" s="3675"/>
      <c r="J1" s="3675"/>
      <c r="K1" s="3675"/>
      <c r="M1" s="1487"/>
    </row>
    <row r="2" spans="1:14" ht="53.35" customHeight="1">
      <c r="A2" s="3676" t="s">
        <v>3304</v>
      </c>
      <c r="B2" s="3676"/>
      <c r="C2" s="3676"/>
      <c r="D2" s="3676"/>
      <c r="E2" s="3676"/>
      <c r="F2" s="3676"/>
      <c r="G2" s="3676"/>
      <c r="H2" s="3676"/>
      <c r="I2" s="3676"/>
      <c r="J2" s="3676"/>
      <c r="K2" s="3676"/>
      <c r="L2" s="3676"/>
      <c r="M2" s="3676"/>
      <c r="N2" s="287"/>
    </row>
    <row r="3" spans="1:14" s="1725" customFormat="1" ht="52.5" customHeight="1">
      <c r="A3" s="1723"/>
      <c r="B3" s="3753" t="s">
        <v>3305</v>
      </c>
      <c r="C3" s="3754"/>
      <c r="D3" s="3754"/>
      <c r="E3" s="3754"/>
      <c r="F3" s="3754"/>
      <c r="G3" s="3754"/>
      <c r="H3" s="3754"/>
      <c r="I3" s="3754"/>
      <c r="J3" s="3754"/>
      <c r="K3" s="3754"/>
      <c r="L3" s="3754"/>
      <c r="M3" s="3755"/>
      <c r="N3" s="1724"/>
    </row>
    <row r="4" spans="1:14" ht="35.35" customHeight="1">
      <c r="A4" s="3680"/>
      <c r="B4" s="3680"/>
      <c r="C4" s="1768">
        <f>SUBTOTAL(9,C6:C34)</f>
        <v>219885</v>
      </c>
      <c r="D4" s="1503"/>
      <c r="E4" s="1504"/>
      <c r="F4" s="1503"/>
      <c r="G4" s="1503"/>
      <c r="H4" s="1503"/>
      <c r="I4" s="1503"/>
      <c r="J4" s="1504">
        <f ca="1">TODAY()</f>
        <v>45987</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3" customHeight="1">
      <c r="A6" s="1299" t="e" cm="1">
        <f t="array" aca="1" ref="A6" ca="1">_xlfn.SEQUENCE(45,1,1,)</f>
        <v>#NAME?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349999999999994"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6"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99999999999994"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6"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3"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6"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8.95"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1"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3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3"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6"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6"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3"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6"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6"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7.95"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80000000000001"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6"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6" customHeight="1">
      <c r="A35" s="738">
        <v>2</v>
      </c>
      <c r="B35" s="102"/>
      <c r="C35" s="1167"/>
      <c r="D35" s="109"/>
      <c r="E35" s="102"/>
      <c r="F35" s="1772"/>
      <c r="G35" s="109"/>
      <c r="H35" s="103"/>
      <c r="I35" s="102"/>
      <c r="K35" s="143"/>
      <c r="L35" s="102"/>
      <c r="M35" s="143"/>
    </row>
    <row r="36" spans="1:14" ht="58.6" customHeight="1">
      <c r="A36" s="738">
        <v>3</v>
      </c>
      <c r="B36" s="102" t="s">
        <v>52</v>
      </c>
      <c r="C36" s="1167"/>
      <c r="D36" s="109"/>
      <c r="E36" s="102"/>
      <c r="F36" s="1772"/>
      <c r="G36" s="109"/>
      <c r="H36" s="102"/>
      <c r="I36" s="735"/>
      <c r="J36" s="143"/>
      <c r="K36" s="143"/>
      <c r="L36" s="102"/>
      <c r="M36" s="143"/>
    </row>
    <row r="37" spans="1:14" ht="58.6" customHeight="1">
      <c r="A37" s="738">
        <v>4</v>
      </c>
      <c r="B37" s="102"/>
      <c r="C37" s="1167"/>
      <c r="D37" s="109"/>
      <c r="E37" s="102"/>
      <c r="F37" s="1772"/>
      <c r="G37" s="109"/>
      <c r="H37" s="102"/>
      <c r="I37" s="109"/>
      <c r="J37" s="143"/>
      <c r="K37" s="143"/>
      <c r="L37" s="102"/>
      <c r="M37" s="143"/>
    </row>
    <row r="38" spans="1:14" ht="86.95" customHeight="1">
      <c r="A38" s="738">
        <v>5</v>
      </c>
      <c r="B38" s="102"/>
      <c r="C38" s="1167"/>
      <c r="D38" s="109"/>
      <c r="E38" s="102"/>
      <c r="F38" s="1772"/>
      <c r="G38" s="109"/>
      <c r="H38" s="102"/>
      <c r="J38" s="670"/>
      <c r="K38" s="143"/>
      <c r="L38" s="102"/>
      <c r="M38" s="143"/>
    </row>
    <row r="39" spans="1:14" ht="75.099999999999994" customHeight="1">
      <c r="A39" s="738">
        <v>6</v>
      </c>
      <c r="B39" s="102"/>
      <c r="C39" s="1167"/>
      <c r="D39" s="109"/>
      <c r="E39" s="102"/>
      <c r="F39" s="1772"/>
      <c r="G39" s="109"/>
      <c r="H39" s="102"/>
      <c r="I39" s="102"/>
      <c r="J39" s="696"/>
      <c r="K39" s="143"/>
      <c r="L39" s="102"/>
      <c r="M39" s="143"/>
    </row>
    <row r="40" spans="1:14" ht="58.6" customHeight="1">
      <c r="A40" s="738">
        <v>7</v>
      </c>
      <c r="B40" s="102"/>
      <c r="C40" s="1167"/>
      <c r="D40" s="109"/>
      <c r="E40" s="102"/>
      <c r="F40" s="1772"/>
      <c r="G40" s="109"/>
      <c r="H40" s="102"/>
      <c r="I40" s="102"/>
      <c r="J40" s="143"/>
      <c r="K40" s="143"/>
      <c r="L40" s="102"/>
      <c r="M40" s="143"/>
    </row>
    <row r="41" spans="1:14" ht="58.6" customHeight="1">
      <c r="A41" s="738">
        <v>8</v>
      </c>
      <c r="B41" s="102"/>
      <c r="C41" s="1167"/>
      <c r="D41" s="109"/>
      <c r="E41" s="102"/>
      <c r="F41" s="109"/>
      <c r="G41" s="109"/>
      <c r="H41" s="102"/>
      <c r="I41" s="102"/>
      <c r="J41" s="143"/>
      <c r="K41" s="143"/>
      <c r="L41" s="102"/>
      <c r="M41" s="143"/>
    </row>
    <row r="42" spans="1:14" ht="58.6" customHeight="1">
      <c r="A42" s="738">
        <v>9</v>
      </c>
      <c r="B42" s="102"/>
      <c r="C42" s="1167"/>
      <c r="D42" s="109"/>
      <c r="E42" s="102"/>
      <c r="F42" s="109"/>
      <c r="G42" s="109"/>
      <c r="H42" s="1776"/>
      <c r="I42" s="102"/>
      <c r="J42" s="143"/>
      <c r="K42" s="143"/>
      <c r="L42" s="102"/>
      <c r="M42" s="143"/>
    </row>
    <row r="43" spans="1:14" ht="58.6" customHeight="1">
      <c r="A43" s="738">
        <v>10</v>
      </c>
      <c r="B43" s="102"/>
      <c r="C43" s="1167"/>
      <c r="D43" s="109"/>
      <c r="E43" s="102"/>
      <c r="F43" s="109"/>
      <c r="G43" s="109"/>
      <c r="H43" s="102"/>
      <c r="I43" s="102"/>
      <c r="J43" s="143"/>
      <c r="K43" s="143"/>
      <c r="L43" s="102"/>
      <c r="M43" s="143"/>
    </row>
    <row r="44" spans="1:14" ht="58.6" customHeight="1">
      <c r="A44" s="738">
        <v>11</v>
      </c>
      <c r="B44" s="102"/>
      <c r="C44" s="1167"/>
      <c r="D44" s="109"/>
      <c r="E44" s="102"/>
      <c r="F44" s="109"/>
      <c r="G44" s="109"/>
      <c r="H44" s="102"/>
      <c r="I44" s="102"/>
      <c r="J44" s="143"/>
      <c r="K44" s="143"/>
      <c r="L44" s="102"/>
      <c r="M44" s="143"/>
    </row>
    <row r="45" spans="1:14" s="1743" customFormat="1" ht="58.6"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6" customHeight="1">
      <c r="A47" s="738">
        <v>14</v>
      </c>
      <c r="B47" s="102"/>
      <c r="C47" s="1167"/>
      <c r="D47" s="109"/>
      <c r="E47" s="102"/>
      <c r="F47" s="109"/>
      <c r="G47" s="109"/>
      <c r="H47" s="102"/>
      <c r="I47" s="102"/>
      <c r="J47" s="143"/>
      <c r="K47" s="143"/>
      <c r="L47" s="102"/>
      <c r="M47" s="143"/>
    </row>
    <row r="48" spans="1:14" ht="58.6" customHeight="1">
      <c r="A48" s="738">
        <v>15</v>
      </c>
      <c r="B48" s="102"/>
      <c r="C48" s="1167"/>
      <c r="D48" s="109"/>
      <c r="E48" s="102"/>
      <c r="F48" s="109"/>
      <c r="G48" s="109"/>
      <c r="H48" s="102"/>
      <c r="I48" s="102"/>
      <c r="J48" s="143"/>
      <c r="K48" s="143"/>
      <c r="L48" s="102"/>
      <c r="M48" s="143"/>
    </row>
    <row r="49" spans="1:13" ht="58.6" customHeight="1">
      <c r="A49" s="738">
        <v>16</v>
      </c>
      <c r="B49" s="102"/>
      <c r="C49" s="1167"/>
      <c r="D49" s="109"/>
      <c r="E49" s="102"/>
      <c r="F49" s="109"/>
      <c r="G49" s="109"/>
      <c r="H49" s="102"/>
      <c r="I49" s="102"/>
      <c r="J49" s="143"/>
      <c r="K49" s="143"/>
      <c r="L49" s="102"/>
      <c r="M49" s="143"/>
    </row>
    <row r="50" spans="1:13" ht="58.6" customHeight="1">
      <c r="A50" s="738">
        <v>17</v>
      </c>
      <c r="B50" s="102"/>
      <c r="C50" s="1167"/>
      <c r="D50" s="109"/>
      <c r="E50" s="102"/>
      <c r="F50" s="109"/>
      <c r="G50" s="109"/>
      <c r="H50" s="102"/>
      <c r="I50" s="102"/>
      <c r="J50" s="143"/>
      <c r="K50" s="143"/>
      <c r="L50" s="102"/>
      <c r="M50" s="143"/>
    </row>
    <row r="51" spans="1:13" ht="58.6" customHeight="1">
      <c r="A51" s="738">
        <v>18</v>
      </c>
      <c r="B51" s="102"/>
      <c r="C51" s="1167"/>
      <c r="D51" s="109"/>
      <c r="E51" s="102"/>
      <c r="F51" s="109"/>
      <c r="G51" s="109"/>
      <c r="H51" s="102"/>
      <c r="I51" s="102"/>
      <c r="J51" s="143"/>
      <c r="K51" s="143"/>
      <c r="L51" s="102"/>
      <c r="M51" s="143"/>
    </row>
    <row r="52" spans="1:13" ht="58.6" customHeight="1">
      <c r="A52" s="738">
        <v>19</v>
      </c>
      <c r="B52" s="102"/>
      <c r="C52" s="1167"/>
      <c r="D52" s="109"/>
      <c r="E52" s="102"/>
      <c r="F52" s="109"/>
      <c r="G52" s="109"/>
      <c r="H52" s="102"/>
      <c r="I52" s="102"/>
      <c r="J52" s="143"/>
      <c r="K52" s="143"/>
      <c r="L52" s="102"/>
      <c r="M52" s="143"/>
    </row>
    <row r="53" spans="1:13" ht="58.6" customHeight="1">
      <c r="A53" s="738">
        <v>20</v>
      </c>
      <c r="B53" s="102"/>
      <c r="C53" s="1167"/>
      <c r="D53" s="109"/>
      <c r="E53" s="102"/>
      <c r="F53" s="109"/>
      <c r="G53" s="109"/>
      <c r="H53" s="102"/>
      <c r="I53" s="102"/>
      <c r="J53" s="143"/>
      <c r="K53" s="143"/>
      <c r="L53" s="102"/>
      <c r="M53" s="143"/>
    </row>
    <row r="54" spans="1:13" ht="58.6" customHeight="1">
      <c r="A54" s="738">
        <v>21</v>
      </c>
      <c r="B54" s="102"/>
      <c r="C54" s="1167"/>
      <c r="D54" s="109"/>
      <c r="E54" s="102"/>
      <c r="F54" s="109"/>
      <c r="G54" s="109"/>
      <c r="H54" s="102"/>
      <c r="I54" s="102"/>
      <c r="J54" s="143"/>
      <c r="K54" s="143"/>
      <c r="L54" s="102"/>
      <c r="M54" s="143"/>
    </row>
    <row r="55" spans="1:13" ht="58.6" customHeight="1">
      <c r="A55" s="738">
        <v>22</v>
      </c>
      <c r="B55" s="102"/>
      <c r="C55" s="1167"/>
      <c r="D55" s="109"/>
      <c r="E55" s="102"/>
      <c r="F55" s="109"/>
      <c r="G55" s="109"/>
      <c r="H55" s="102"/>
      <c r="I55" s="102"/>
      <c r="J55" s="143"/>
      <c r="K55" s="143"/>
      <c r="L55" s="102"/>
      <c r="M55" s="143"/>
    </row>
    <row r="56" spans="1:13" ht="58.6" customHeight="1">
      <c r="A56" s="738">
        <v>23</v>
      </c>
      <c r="B56" s="102"/>
      <c r="C56" s="1167"/>
      <c r="D56" s="109"/>
      <c r="E56" s="102"/>
      <c r="F56" s="109"/>
      <c r="G56" s="109"/>
      <c r="H56" s="102"/>
      <c r="I56" s="102"/>
      <c r="J56" s="143"/>
      <c r="K56" s="143"/>
      <c r="L56" s="102"/>
      <c r="M56" s="143"/>
    </row>
    <row r="57" spans="1:13" ht="58.6" customHeight="1">
      <c r="A57" s="359">
        <v>24</v>
      </c>
    </row>
    <row r="58" spans="1:13" ht="58.6" customHeight="1">
      <c r="A58" s="359">
        <v>25</v>
      </c>
    </row>
    <row r="59" spans="1:13" ht="58.6" customHeight="1">
      <c r="A59" s="359">
        <v>26</v>
      </c>
    </row>
    <row r="60" spans="1:13" ht="58.6" customHeight="1">
      <c r="A60" s="359">
        <v>27</v>
      </c>
    </row>
    <row r="61" spans="1:13" ht="58.6" customHeight="1">
      <c r="A61" s="359">
        <v>28</v>
      </c>
    </row>
    <row r="62" spans="1:13" ht="58.6" customHeight="1">
      <c r="A62" s="359">
        <v>29</v>
      </c>
    </row>
    <row r="63" spans="1:13" ht="58.6" customHeight="1">
      <c r="A63" s="359">
        <v>30</v>
      </c>
    </row>
    <row r="64" spans="1:13" ht="58.6" customHeight="1">
      <c r="A64" s="359">
        <v>31</v>
      </c>
    </row>
    <row r="65" spans="1:1" ht="58.6" customHeight="1">
      <c r="A65" s="359">
        <v>32</v>
      </c>
    </row>
    <row r="66" spans="1:1" ht="58.6" customHeight="1">
      <c r="A66" s="359">
        <v>33</v>
      </c>
    </row>
    <row r="67" spans="1:1" ht="58.6" customHeight="1">
      <c r="A67" s="359">
        <v>34</v>
      </c>
    </row>
    <row r="68" spans="1:1" ht="58.6" customHeight="1">
      <c r="A68" s="359">
        <v>35</v>
      </c>
    </row>
    <row r="69" spans="1:1" ht="58.6" customHeight="1">
      <c r="A69" s="359">
        <v>36</v>
      </c>
    </row>
    <row r="70" spans="1:1" ht="58.6" customHeight="1">
      <c r="A70" s="359">
        <v>37</v>
      </c>
    </row>
    <row r="71" spans="1:1" ht="58.6" customHeight="1">
      <c r="A71" s="359">
        <v>38</v>
      </c>
    </row>
    <row r="72" spans="1:1" ht="58.6" customHeight="1">
      <c r="A72" s="359">
        <v>39</v>
      </c>
    </row>
    <row r="73" spans="1:1" ht="58.6" customHeight="1">
      <c r="A73" s="359">
        <v>40</v>
      </c>
    </row>
  </sheetData>
  <autoFilter ref="A5:P5" xr:uid="{00000000-0009-0000-0000-000001000000}"/>
  <mergeCells count="4">
    <mergeCell ref="C1:K1"/>
    <mergeCell ref="A2:M2"/>
    <mergeCell ref="B3:M3"/>
    <mergeCell ref="A4:B4"/>
  </mergeCells>
  <conditionalFormatting sqref="A1:A4">
    <cfRule type="duplicateValues" dxfId="469" priority="5"/>
  </conditionalFormatting>
  <conditionalFormatting sqref="A5">
    <cfRule type="duplicateValues" dxfId="468" priority="4"/>
  </conditionalFormatting>
  <conditionalFormatting sqref="B5">
    <cfRule type="duplicateValues" dxfId="467" priority="1"/>
    <cfRule type="duplicateValues" dxfId="466" priority="2"/>
    <cfRule type="duplicateValues" dxfId="465"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41.95" customHeight="1">
      <c r="A2" s="3756" t="s">
        <v>3412</v>
      </c>
      <c r="B2" s="3756"/>
      <c r="C2" s="3756"/>
      <c r="D2" s="3756"/>
      <c r="E2" s="3756"/>
      <c r="F2" s="3756"/>
      <c r="G2" s="3756"/>
      <c r="H2" s="3756"/>
      <c r="I2" s="3756"/>
      <c r="J2" s="3756"/>
      <c r="K2" s="3757"/>
      <c r="L2" s="1905"/>
      <c r="M2" s="1905"/>
      <c r="N2" s="287"/>
    </row>
    <row r="3" spans="1:14" ht="37.549999999999997" customHeight="1">
      <c r="A3" s="3758" t="s">
        <v>3413</v>
      </c>
      <c r="B3" s="3758"/>
      <c r="C3" s="1950">
        <f>SUBTOTAL(9,C5:C585)</f>
        <v>218528</v>
      </c>
      <c r="D3" s="1932"/>
      <c r="E3" s="1951"/>
      <c r="F3" s="1932"/>
      <c r="G3" s="1932"/>
      <c r="H3" s="1932"/>
      <c r="I3" s="1932"/>
      <c r="J3" s="1934">
        <f ca="1">TODAY()</f>
        <v>45987</v>
      </c>
      <c r="K3" s="1622"/>
      <c r="L3" s="1952"/>
      <c r="M3" s="1951"/>
      <c r="N3" s="287"/>
    </row>
    <row r="4" spans="1:14" s="1149" customFormat="1" ht="53.3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3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6"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6"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1"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349999999999994"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3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6"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4.9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3"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6"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99999999999994"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6"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349999999999994"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349999999999994"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349999999999994"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2.95"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8"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3"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8"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4.9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1" customHeight="1">
      <c r="A47" s="874">
        <v>43</v>
      </c>
      <c r="B47" s="112"/>
      <c r="C47" s="1925"/>
      <c r="D47" s="735"/>
      <c r="E47" s="875"/>
      <c r="F47" s="735"/>
      <c r="G47" s="2001"/>
      <c r="H47" s="735"/>
      <c r="I47" s="735"/>
      <c r="J47" s="1056"/>
      <c r="K47" s="1927"/>
      <c r="L47" s="112"/>
      <c r="M47" s="1879"/>
    </row>
    <row r="48" spans="1:14" s="1777" customFormat="1" ht="98.35" customHeight="1">
      <c r="A48" s="738">
        <v>44</v>
      </c>
      <c r="B48" s="109"/>
      <c r="C48" s="1894"/>
      <c r="D48" s="109"/>
      <c r="E48" s="102"/>
      <c r="F48" s="109"/>
      <c r="G48" s="2041"/>
      <c r="H48" s="106"/>
      <c r="I48" s="109"/>
      <c r="J48" s="2138"/>
      <c r="K48" s="2038"/>
      <c r="L48" s="696"/>
      <c r="M48" s="1853"/>
    </row>
    <row r="49" spans="1:14" s="1777" customFormat="1" ht="73.5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99999999999994" customHeight="1">
      <c r="A52" s="738">
        <v>48</v>
      </c>
      <c r="B52" s="102"/>
      <c r="C52" s="1148"/>
      <c r="D52" s="109"/>
      <c r="E52" s="102"/>
      <c r="F52" s="109"/>
      <c r="G52" s="109"/>
      <c r="H52" s="109"/>
      <c r="I52" s="735"/>
      <c r="J52" s="670"/>
      <c r="K52" s="143"/>
      <c r="L52" s="102"/>
      <c r="M52" s="1853"/>
    </row>
    <row r="53" spans="1:14" s="1623" customFormat="1" ht="76.599999999999994" customHeight="1">
      <c r="A53" s="1344">
        <v>49</v>
      </c>
      <c r="B53" s="144"/>
      <c r="C53" s="1922"/>
      <c r="D53" s="110"/>
      <c r="E53" s="144"/>
      <c r="F53" s="2013"/>
      <c r="G53" s="111"/>
      <c r="H53" s="2015"/>
      <c r="I53" s="2015"/>
      <c r="J53" s="2140"/>
      <c r="K53" s="1622"/>
      <c r="L53" s="144"/>
      <c r="M53" s="1924"/>
    </row>
    <row r="54" spans="1:14" s="1777" customFormat="1" ht="76.599999999999994" customHeight="1">
      <c r="A54" s="738">
        <v>50</v>
      </c>
      <c r="B54" s="102"/>
      <c r="C54" s="2020"/>
      <c r="D54" s="111"/>
      <c r="E54" s="1147"/>
      <c r="F54" s="109"/>
      <c r="G54" s="106"/>
      <c r="H54" s="106"/>
      <c r="I54" s="109"/>
      <c r="J54" s="1996"/>
      <c r="K54" s="143"/>
      <c r="L54" s="102"/>
      <c r="M54" s="1853"/>
    </row>
    <row r="55" spans="1:14" s="1998" customFormat="1" ht="76.599999999999994" customHeight="1">
      <c r="A55" s="2016"/>
      <c r="B55" s="2014"/>
      <c r="C55" s="2022"/>
      <c r="D55" s="109"/>
      <c r="E55" s="2021"/>
      <c r="F55" s="2015"/>
      <c r="G55" s="2015"/>
      <c r="H55" s="2015"/>
      <c r="I55" s="2015"/>
      <c r="J55" s="2017"/>
      <c r="K55" s="2018"/>
      <c r="L55" s="2014"/>
      <c r="M55" s="2019"/>
    </row>
    <row r="56" spans="1:14" s="1998" customFormat="1" ht="76.599999999999994" customHeight="1">
      <c r="A56" s="738"/>
      <c r="B56" s="102"/>
      <c r="C56" s="2020"/>
      <c r="D56" s="735"/>
      <c r="E56" s="1147"/>
      <c r="F56" s="109"/>
      <c r="G56" s="109"/>
      <c r="H56" s="106"/>
      <c r="I56" s="109"/>
      <c r="J56" s="1996"/>
      <c r="K56" s="143"/>
      <c r="L56" s="102"/>
      <c r="M56" s="1853"/>
      <c r="N56" s="1777"/>
    </row>
    <row r="57" spans="1:14" s="1777" customFormat="1" ht="77.3"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6" customHeight="1">
      <c r="C59" s="2023"/>
    </row>
    <row r="60" spans="1:14" ht="58.6" customHeight="1">
      <c r="C60" s="2023"/>
    </row>
    <row r="61" spans="1:14" ht="58.6" customHeight="1">
      <c r="C61" s="2023"/>
    </row>
    <row r="62" spans="1:14" ht="58.6" customHeight="1">
      <c r="C62" s="2023"/>
    </row>
    <row r="63" spans="1:14" ht="58.6" customHeight="1">
      <c r="C63" s="2023"/>
    </row>
    <row r="64" spans="1:14" ht="58.6" customHeight="1">
      <c r="C64" s="2023"/>
    </row>
    <row r="65" spans="3:3" ht="58.6" customHeight="1">
      <c r="C65" s="2023"/>
    </row>
    <row r="66" spans="3:3" ht="58.6" customHeight="1">
      <c r="C66" s="2023"/>
    </row>
    <row r="67" spans="3:3" ht="58.6" customHeight="1">
      <c r="C67" s="2023"/>
    </row>
    <row r="68" spans="3:3" ht="58.6" customHeight="1">
      <c r="C68" s="2023"/>
    </row>
    <row r="69" spans="3:3" ht="58.6" customHeight="1">
      <c r="C69" s="2023"/>
    </row>
    <row r="70" spans="3:3" ht="58.6" customHeight="1">
      <c r="C70" s="2023"/>
    </row>
    <row r="71" spans="3:3" ht="58.6" customHeight="1">
      <c r="C71" s="2023"/>
    </row>
    <row r="72" spans="3:3" ht="58.6" customHeight="1">
      <c r="C72" s="2023"/>
    </row>
  </sheetData>
  <autoFilter ref="A4:P80" xr:uid="{00000000-0009-0000-0000-000001000000}"/>
  <mergeCells count="3">
    <mergeCell ref="C1:K1"/>
    <mergeCell ref="A2:K2"/>
    <mergeCell ref="A3:B3"/>
  </mergeCells>
  <conditionalFormatting sqref="A1:A3">
    <cfRule type="duplicateValues" dxfId="464" priority="1"/>
  </conditionalFormatting>
  <conditionalFormatting sqref="A4">
    <cfRule type="duplicateValues" dxfId="463" priority="2"/>
  </conditionalFormatting>
  <conditionalFormatting sqref="B4">
    <cfRule type="duplicateValues" dxfId="462" priority="3"/>
    <cfRule type="duplicateValues" dxfId="461" priority="4"/>
    <cfRule type="duplicateValues" dxfId="460"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375" style="271" customWidth="1"/>
    <col min="8" max="8" width="23.25" style="271" customWidth="1"/>
    <col min="9" max="9" width="21.37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41.95" customHeight="1">
      <c r="A2" s="3759" t="s">
        <v>3412</v>
      </c>
      <c r="B2" s="3759"/>
      <c r="C2" s="3759"/>
      <c r="D2" s="3759"/>
      <c r="E2" s="3759"/>
      <c r="F2" s="3759"/>
      <c r="G2" s="3759"/>
      <c r="H2" s="3759"/>
      <c r="I2" s="3759"/>
      <c r="J2" s="3759"/>
      <c r="K2" s="3760"/>
      <c r="L2" s="1905"/>
      <c r="M2" s="1905"/>
      <c r="N2" s="287"/>
    </row>
    <row r="3" spans="1:14" ht="37.549999999999997" customHeight="1">
      <c r="A3" s="3758" t="s">
        <v>3413</v>
      </c>
      <c r="B3" s="3758"/>
      <c r="C3" s="2004">
        <f>SUBTOTAL(9,C5:C565)</f>
        <v>202245</v>
      </c>
      <c r="D3" s="1932"/>
      <c r="E3" s="1951"/>
      <c r="F3" s="1932"/>
      <c r="G3" s="1932"/>
      <c r="H3" s="1932"/>
      <c r="I3" s="1932"/>
      <c r="J3" s="1934">
        <f ca="1">TODAY()</f>
        <v>45987</v>
      </c>
      <c r="K3" s="1622"/>
      <c r="L3" s="1952"/>
      <c r="M3" s="1951"/>
      <c r="N3" s="287"/>
    </row>
    <row r="4" spans="1:14" s="1149" customFormat="1" ht="53.3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99999999999994"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3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49.94999999999999"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1"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3"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099999999999994"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8"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60000000000002"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8"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6"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099999999999994"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3.95"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3"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80000000000001"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 customHeight="1">
      <c r="A36" s="738">
        <v>32</v>
      </c>
      <c r="B36" s="102"/>
      <c r="C36" s="2008"/>
      <c r="D36" s="109"/>
      <c r="E36" s="102"/>
      <c r="F36" s="109"/>
      <c r="G36" s="109"/>
      <c r="H36" s="109"/>
      <c r="I36" s="109"/>
      <c r="J36" s="696"/>
      <c r="K36" s="143"/>
      <c r="L36" s="102"/>
      <c r="M36" s="1853"/>
    </row>
    <row r="37" spans="1:14" s="1777" customFormat="1" ht="77.3" customHeight="1">
      <c r="A37" s="102">
        <v>33</v>
      </c>
      <c r="C37" s="102"/>
    </row>
    <row r="38" spans="1:14" s="1777" customFormat="1" ht="72" customHeight="1">
      <c r="A38" s="102">
        <v>34</v>
      </c>
      <c r="C38" s="102"/>
    </row>
    <row r="39" spans="1:14" ht="58.6" customHeight="1">
      <c r="A39" s="359">
        <v>35</v>
      </c>
    </row>
    <row r="40" spans="1:14" ht="58.6" customHeight="1">
      <c r="A40" s="359">
        <v>36</v>
      </c>
    </row>
    <row r="41" spans="1:14" ht="58.6" customHeight="1">
      <c r="A41" s="359">
        <v>37</v>
      </c>
    </row>
    <row r="42" spans="1:14" ht="58.6" customHeight="1">
      <c r="A42" s="359">
        <v>38</v>
      </c>
    </row>
    <row r="43" spans="1:14" ht="58.6" customHeight="1">
      <c r="A43" s="359">
        <v>39</v>
      </c>
    </row>
    <row r="44" spans="1:14" ht="58.6" customHeight="1">
      <c r="A44" s="359">
        <v>40</v>
      </c>
    </row>
    <row r="45" spans="1:14" ht="58.6" customHeight="1">
      <c r="A45" s="359">
        <v>41</v>
      </c>
    </row>
    <row r="46" spans="1:14" ht="58.6" customHeight="1">
      <c r="A46" s="359">
        <v>42</v>
      </c>
    </row>
    <row r="47" spans="1:14" ht="58.6" customHeight="1">
      <c r="A47" s="359">
        <v>43</v>
      </c>
    </row>
    <row r="48" spans="1:14" ht="58.6" customHeight="1">
      <c r="A48" s="359">
        <v>44</v>
      </c>
    </row>
    <row r="49" spans="1:1" ht="58.6" customHeight="1">
      <c r="A49" s="359">
        <v>45</v>
      </c>
    </row>
  </sheetData>
  <mergeCells count="3">
    <mergeCell ref="C1:K1"/>
    <mergeCell ref="A2:K2"/>
    <mergeCell ref="A3:B3"/>
  </mergeCells>
  <conditionalFormatting sqref="A1:A3">
    <cfRule type="duplicateValues" dxfId="459" priority="5"/>
  </conditionalFormatting>
  <conditionalFormatting sqref="A4">
    <cfRule type="duplicateValues" dxfId="458" priority="1072"/>
  </conditionalFormatting>
  <conditionalFormatting sqref="B4">
    <cfRule type="duplicateValues" dxfId="457" priority="1073"/>
    <cfRule type="duplicateValues" dxfId="456" priority="1074"/>
    <cfRule type="duplicateValues" dxfId="455"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37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41.95" customHeight="1">
      <c r="A2" s="3759" t="s">
        <v>3412</v>
      </c>
      <c r="B2" s="3759"/>
      <c r="C2" s="3759"/>
      <c r="D2" s="3759"/>
      <c r="E2" s="3759"/>
      <c r="F2" s="3759"/>
      <c r="G2" s="3759"/>
      <c r="H2" s="3759"/>
      <c r="I2" s="3759"/>
      <c r="J2" s="3759"/>
      <c r="K2" s="3760"/>
      <c r="L2" s="1905"/>
      <c r="M2" s="1905"/>
      <c r="N2" s="287"/>
    </row>
    <row r="3" spans="1:14" ht="37.549999999999997" customHeight="1">
      <c r="A3" s="3758" t="s">
        <v>3413</v>
      </c>
      <c r="B3" s="3758"/>
      <c r="C3" s="1950">
        <f>SUBTOTAL(9,C5:C559)</f>
        <v>214355</v>
      </c>
      <c r="D3" s="1932"/>
      <c r="E3" s="1951"/>
      <c r="F3" s="1932"/>
      <c r="G3" s="1932"/>
      <c r="H3" s="1932"/>
      <c r="I3" s="1932"/>
      <c r="J3" s="1934">
        <f ca="1">TODAY()</f>
        <v>45987</v>
      </c>
      <c r="K3" s="1622"/>
      <c r="L3" s="1952"/>
      <c r="M3" s="1951"/>
      <c r="N3" s="287"/>
    </row>
    <row r="4" spans="1:14" s="1149" customFormat="1" ht="53.3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8"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6"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8"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6"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349999999999994"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3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5.95"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6"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49.94999999999999"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349999999999994"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8"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8"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1"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1"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8"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99999999999994"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69999999999999"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3"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6" customHeight="1">
      <c r="A34" s="359">
        <v>30</v>
      </c>
    </row>
    <row r="35" spans="1:13" ht="58.6" customHeight="1">
      <c r="A35" s="359">
        <v>31</v>
      </c>
    </row>
    <row r="36" spans="1:13" ht="58.6" customHeight="1">
      <c r="A36" s="359">
        <v>32</v>
      </c>
    </row>
    <row r="37" spans="1:13" ht="58.6" customHeight="1">
      <c r="A37" s="359">
        <v>33</v>
      </c>
    </row>
    <row r="38" spans="1:13" ht="58.6" customHeight="1">
      <c r="A38" s="359">
        <v>34</v>
      </c>
    </row>
    <row r="39" spans="1:13" ht="58.6" customHeight="1">
      <c r="A39" s="359">
        <v>35</v>
      </c>
    </row>
    <row r="40" spans="1:13" ht="58.6" customHeight="1">
      <c r="A40" s="359">
        <v>36</v>
      </c>
    </row>
    <row r="41" spans="1:13" ht="58.6" customHeight="1">
      <c r="A41" s="359">
        <v>37</v>
      </c>
    </row>
    <row r="42" spans="1:13" ht="58.6" customHeight="1">
      <c r="A42" s="359">
        <v>38</v>
      </c>
    </row>
    <row r="43" spans="1:13" ht="58.6" customHeight="1">
      <c r="A43" s="359">
        <v>39</v>
      </c>
    </row>
    <row r="44" spans="1:13" ht="58.6" customHeight="1">
      <c r="A44" s="359">
        <v>40</v>
      </c>
    </row>
    <row r="45" spans="1:13" ht="58.6" customHeight="1">
      <c r="A45" s="359">
        <v>41</v>
      </c>
    </row>
    <row r="46" spans="1:13" ht="58.6" customHeight="1">
      <c r="A46" s="359">
        <v>42</v>
      </c>
    </row>
    <row r="47" spans="1:13" ht="58.6" customHeight="1">
      <c r="A47" s="359">
        <v>43</v>
      </c>
    </row>
    <row r="48" spans="1:13" ht="58.6" customHeight="1">
      <c r="A48" s="359">
        <v>44</v>
      </c>
    </row>
    <row r="49" spans="1:1" ht="58.6" customHeight="1">
      <c r="A49" s="359">
        <v>45</v>
      </c>
    </row>
    <row r="50" spans="1:1" ht="58.6" customHeight="1">
      <c r="A50" s="359">
        <v>46</v>
      </c>
    </row>
    <row r="51" spans="1:1" ht="58.6" customHeight="1">
      <c r="A51" s="359">
        <v>47</v>
      </c>
    </row>
    <row r="52" spans="1:1" ht="58.6" customHeight="1">
      <c r="A52" s="359">
        <v>48</v>
      </c>
    </row>
    <row r="53" spans="1:1" ht="58.6" customHeight="1">
      <c r="A53" s="359">
        <v>49</v>
      </c>
    </row>
    <row r="54" spans="1:1" ht="58.6" customHeight="1">
      <c r="A54" s="359">
        <v>50</v>
      </c>
    </row>
  </sheetData>
  <autoFilter ref="A4:P54" xr:uid="{00000000-0009-0000-0000-000001000000}"/>
  <mergeCells count="3">
    <mergeCell ref="C1:K1"/>
    <mergeCell ref="A2:K2"/>
    <mergeCell ref="A3:B3"/>
  </mergeCells>
  <conditionalFormatting sqref="A1:A3">
    <cfRule type="duplicateValues" dxfId="454" priority="1"/>
  </conditionalFormatting>
  <conditionalFormatting sqref="A4">
    <cfRule type="duplicateValues" dxfId="453" priority="2"/>
  </conditionalFormatting>
  <conditionalFormatting sqref="B4">
    <cfRule type="duplicateValues" dxfId="452" priority="3"/>
    <cfRule type="duplicateValues" dxfId="451" priority="4"/>
    <cfRule type="duplicateValues" dxfId="450"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37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6" customHeight="1">
      <c r="B1" s="10"/>
      <c r="C1" s="3761"/>
      <c r="D1" s="3761"/>
      <c r="E1" s="3761"/>
      <c r="F1" s="3761"/>
      <c r="G1" s="3761"/>
      <c r="H1" s="3761"/>
      <c r="I1" s="3761"/>
      <c r="J1" s="3761"/>
      <c r="K1" s="3761"/>
      <c r="M1" s="1848"/>
    </row>
    <row r="2" spans="1:26" ht="41.95" customHeight="1">
      <c r="A2" s="3762" t="s">
        <v>3412</v>
      </c>
      <c r="B2" s="3762"/>
      <c r="C2" s="3762"/>
      <c r="D2" s="3762"/>
      <c r="E2" s="3762"/>
      <c r="F2" s="3762"/>
      <c r="G2" s="3762"/>
      <c r="H2" s="3762"/>
      <c r="I2" s="3762"/>
      <c r="J2" s="3762"/>
      <c r="K2" s="3762"/>
      <c r="L2" s="1959"/>
      <c r="M2" s="1959"/>
      <c r="N2" s="218"/>
      <c r="O2" s="1777"/>
      <c r="P2" s="1777"/>
      <c r="Q2" s="1777"/>
      <c r="R2" s="1777"/>
      <c r="S2" s="1777"/>
      <c r="T2" s="1777"/>
      <c r="U2" s="1777"/>
      <c r="V2" s="1777"/>
      <c r="W2" s="1777"/>
      <c r="X2" s="1777"/>
      <c r="Y2" s="1777"/>
    </row>
    <row r="3" spans="1:26" ht="37.549999999999997" customHeight="1">
      <c r="A3" s="3763" t="s">
        <v>3413</v>
      </c>
      <c r="B3" s="3763"/>
      <c r="C3" s="1960">
        <f>SUBTOTAL(9,C5:C572)</f>
        <v>247335</v>
      </c>
      <c r="D3" s="1815"/>
      <c r="E3" s="1961"/>
      <c r="F3" s="1815"/>
      <c r="G3" s="1815"/>
      <c r="H3" s="1815"/>
      <c r="I3" s="1815"/>
      <c r="J3" s="1816">
        <f ca="1">TODAY()</f>
        <v>45987</v>
      </c>
      <c r="K3" s="143"/>
      <c r="L3" s="1816"/>
      <c r="M3" s="1961"/>
      <c r="N3" s="218"/>
      <c r="O3" s="1777"/>
      <c r="P3" s="1777"/>
      <c r="Q3" s="1777"/>
      <c r="R3" s="1777"/>
      <c r="S3" s="1777"/>
      <c r="T3" s="1777"/>
      <c r="U3" s="1777"/>
      <c r="V3" s="1777"/>
      <c r="W3" s="1777"/>
      <c r="X3" s="1777"/>
      <c r="Y3" s="1777"/>
    </row>
    <row r="4" spans="1:26" s="1149" customFormat="1" ht="53.3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5.95"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2.95"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1"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2.95"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3"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3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1"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59.95"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8.95"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4.9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3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1"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8"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1"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1"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0.94999999999999"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99999999999994" customHeight="1">
      <c r="A40" s="738">
        <v>36</v>
      </c>
      <c r="B40" s="102"/>
      <c r="C40" s="1894"/>
      <c r="D40" s="109"/>
      <c r="E40" s="102"/>
      <c r="F40" s="109"/>
      <c r="G40" s="109"/>
      <c r="H40" s="109"/>
      <c r="I40" s="109"/>
      <c r="J40" s="696"/>
      <c r="K40" s="143"/>
      <c r="L40" s="102"/>
      <c r="M40" s="1853"/>
      <c r="Z40" s="1986"/>
    </row>
    <row r="41" spans="1:26" s="1777" customFormat="1" ht="95.95" customHeight="1">
      <c r="A41" s="738">
        <v>37</v>
      </c>
      <c r="B41" s="102"/>
      <c r="C41" s="1167"/>
      <c r="D41" s="109"/>
      <c r="E41" s="102"/>
      <c r="F41" s="109"/>
      <c r="G41" s="109"/>
      <c r="H41" s="109"/>
      <c r="I41" s="109"/>
      <c r="J41" s="696"/>
      <c r="K41" s="143"/>
      <c r="L41" s="102"/>
      <c r="M41" s="1853"/>
      <c r="Z41" s="1986"/>
    </row>
    <row r="42" spans="1:26" s="1777" customFormat="1" ht="81.7" customHeight="1">
      <c r="A42" s="738">
        <v>38</v>
      </c>
      <c r="B42" s="102"/>
      <c r="C42" s="1167"/>
      <c r="D42" s="109"/>
      <c r="E42" s="102"/>
      <c r="F42" s="109"/>
      <c r="G42" s="109"/>
      <c r="H42" s="109"/>
      <c r="I42" s="109"/>
      <c r="J42" s="696"/>
      <c r="K42" s="143"/>
      <c r="L42" s="102"/>
      <c r="M42" s="1853"/>
      <c r="Z42" s="1986"/>
    </row>
    <row r="43" spans="1:26" s="1777" customFormat="1" ht="81.7" customHeight="1">
      <c r="A43" s="738">
        <v>39</v>
      </c>
      <c r="B43" s="102"/>
      <c r="C43" s="1167"/>
      <c r="D43" s="109"/>
      <c r="E43" s="102"/>
      <c r="F43" s="109"/>
      <c r="G43" s="109"/>
      <c r="H43" s="109"/>
      <c r="I43" s="109"/>
      <c r="J43" s="696"/>
      <c r="K43" s="143"/>
      <c r="L43" s="102"/>
      <c r="M43" s="1853"/>
      <c r="Z43" s="1986"/>
    </row>
    <row r="44" spans="1:26" s="1777" customFormat="1" ht="77.3" customHeight="1">
      <c r="A44" s="102">
        <v>40</v>
      </c>
      <c r="Z44" s="1986"/>
    </row>
    <row r="45" spans="1:26" s="1777" customFormat="1" ht="72" customHeight="1">
      <c r="A45" s="102">
        <v>41</v>
      </c>
      <c r="Z45" s="1986"/>
    </row>
    <row r="46" spans="1:26" ht="58.6"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6"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6"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6"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6"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6"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6"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6"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6"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49" priority="5"/>
  </conditionalFormatting>
  <conditionalFormatting sqref="A4:A5">
    <cfRule type="duplicateValues" dxfId="448" priority="4"/>
  </conditionalFormatting>
  <conditionalFormatting sqref="B4:B5">
    <cfRule type="duplicateValues" dxfId="447" priority="1"/>
    <cfRule type="duplicateValues" dxfId="446" priority="2"/>
    <cfRule type="duplicateValues" dxfId="445"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41.95" customHeight="1">
      <c r="A2" s="3759" t="s">
        <v>3412</v>
      </c>
      <c r="B2" s="3759"/>
      <c r="C2" s="3759"/>
      <c r="D2" s="3759"/>
      <c r="E2" s="3759"/>
      <c r="F2" s="3759"/>
      <c r="G2" s="3759"/>
      <c r="H2" s="3759"/>
      <c r="I2" s="3759"/>
      <c r="J2" s="3759"/>
      <c r="K2" s="3760"/>
      <c r="L2" s="1905"/>
      <c r="M2" s="1905"/>
      <c r="N2" s="287"/>
    </row>
    <row r="3" spans="1:14" ht="37.549999999999997" customHeight="1">
      <c r="A3" s="3758" t="s">
        <v>3413</v>
      </c>
      <c r="B3" s="3758"/>
      <c r="C3" s="1950">
        <f>SUM(C5:C157)</f>
        <v>187725</v>
      </c>
      <c r="D3" s="1932"/>
      <c r="E3" s="1951"/>
      <c r="F3" s="1932"/>
      <c r="G3" s="1932"/>
      <c r="H3" s="1932"/>
      <c r="I3" s="1932"/>
      <c r="J3" s="1934">
        <f ca="1">TODAY()</f>
        <v>45987</v>
      </c>
      <c r="K3" s="1622"/>
      <c r="L3" s="1952"/>
      <c r="M3" s="1951"/>
      <c r="N3" s="287"/>
    </row>
    <row r="4" spans="1:14" s="1149" customFormat="1" ht="53.3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99999999999994"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1"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1"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59.95"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3"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7.95"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3"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8"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3"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3"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349999999999994"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3"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8"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8"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3"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8"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3"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8"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1"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59.95" customHeight="1">
      <c r="A42" s="1344">
        <v>38</v>
      </c>
      <c r="B42" s="144"/>
      <c r="C42" s="1922"/>
      <c r="D42" s="110"/>
      <c r="E42" s="102"/>
      <c r="F42" s="1929"/>
      <c r="G42" s="109"/>
      <c r="H42" s="111"/>
      <c r="I42" s="111"/>
      <c r="J42" s="1923"/>
      <c r="K42" s="1629"/>
      <c r="L42" s="144"/>
      <c r="M42" s="1924"/>
    </row>
    <row r="43" spans="1:15" s="1777" customFormat="1" ht="59.95"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8" customHeight="1">
      <c r="A45" s="874">
        <v>41</v>
      </c>
      <c r="B45" s="112"/>
      <c r="C45" s="1925"/>
      <c r="D45" s="735"/>
      <c r="E45" s="875"/>
      <c r="F45" s="735"/>
      <c r="G45" s="109"/>
      <c r="H45" s="109"/>
      <c r="I45" s="109"/>
      <c r="J45" s="1928"/>
      <c r="K45" s="1927"/>
      <c r="L45" s="112"/>
      <c r="M45" s="1879"/>
    </row>
    <row r="46" spans="1:15" s="1880" customFormat="1" ht="67.599999999999994" customHeight="1">
      <c r="A46" s="874">
        <v>42</v>
      </c>
      <c r="B46" s="112"/>
      <c r="C46" s="1925"/>
      <c r="D46" s="735"/>
      <c r="E46" s="875"/>
      <c r="F46" s="735"/>
      <c r="G46" s="109"/>
      <c r="H46" s="735"/>
      <c r="I46" s="1926"/>
      <c r="J46" s="1877"/>
      <c r="K46" s="1927"/>
      <c r="L46" s="112"/>
      <c r="M46" s="1879"/>
    </row>
    <row r="47" spans="1:15" s="1777" customFormat="1" ht="63.7" customHeight="1">
      <c r="A47" s="738">
        <v>43</v>
      </c>
      <c r="B47" s="102"/>
      <c r="C47" s="1167"/>
      <c r="D47" s="109"/>
      <c r="E47" s="102"/>
      <c r="F47" s="109"/>
      <c r="G47" s="109"/>
      <c r="H47" s="111"/>
      <c r="I47" s="111"/>
      <c r="J47" s="696"/>
      <c r="K47" s="143"/>
      <c r="L47" s="102"/>
      <c r="M47" s="1853"/>
    </row>
    <row r="48" spans="1:15" s="1777" customFormat="1" ht="81.7" customHeight="1">
      <c r="A48" s="738">
        <v>44</v>
      </c>
      <c r="B48" s="1895"/>
      <c r="C48" s="1167"/>
      <c r="D48" s="109"/>
      <c r="E48" s="102"/>
      <c r="F48" s="109"/>
      <c r="G48" s="109"/>
      <c r="H48" s="111"/>
      <c r="I48" s="109"/>
      <c r="J48" s="696"/>
      <c r="K48" s="143"/>
      <c r="L48" s="102"/>
      <c r="M48" s="1853"/>
    </row>
    <row r="49" spans="1:13" s="1777" customFormat="1" ht="81.7" customHeight="1">
      <c r="A49" s="738">
        <v>45</v>
      </c>
      <c r="B49" s="102"/>
      <c r="C49" s="1894"/>
      <c r="D49" s="109"/>
      <c r="E49" s="102"/>
      <c r="F49" s="109"/>
      <c r="G49" s="109"/>
      <c r="H49" s="109"/>
      <c r="I49" s="109"/>
      <c r="J49" s="696"/>
      <c r="K49" s="143"/>
      <c r="L49" s="102"/>
      <c r="M49" s="1853"/>
    </row>
    <row r="50" spans="1:13" s="1777" customFormat="1" ht="68.3" customHeight="1">
      <c r="A50" s="738"/>
      <c r="B50" s="102"/>
      <c r="C50" s="1167"/>
      <c r="D50" s="109"/>
      <c r="E50" s="102"/>
      <c r="F50" s="109"/>
      <c r="G50" s="109"/>
      <c r="H50" s="109"/>
      <c r="I50" s="109"/>
      <c r="J50" s="696"/>
      <c r="K50" s="143"/>
      <c r="L50" s="102"/>
      <c r="M50" s="1853"/>
    </row>
    <row r="51" spans="1:13" s="1777" customFormat="1" ht="59.3" customHeight="1">
      <c r="A51" s="738"/>
      <c r="B51" s="102"/>
      <c r="C51" s="1167"/>
      <c r="D51" s="109"/>
      <c r="E51" s="102"/>
      <c r="F51" s="109"/>
      <c r="G51" s="109"/>
      <c r="H51" s="109"/>
      <c r="I51" s="109"/>
      <c r="J51" s="670"/>
      <c r="K51" s="143"/>
      <c r="L51" s="102"/>
      <c r="M51" s="1853"/>
    </row>
    <row r="52" spans="1:13" s="1777" customFormat="1" ht="69.8" customHeight="1">
      <c r="A52" s="738"/>
      <c r="B52" s="102"/>
      <c r="C52" s="1167"/>
      <c r="D52" s="109"/>
      <c r="E52" s="102"/>
      <c r="F52" s="109"/>
      <c r="G52" s="109"/>
      <c r="H52" s="109"/>
      <c r="I52" s="109"/>
      <c r="J52" s="696"/>
      <c r="K52" s="143"/>
      <c r="L52" s="102"/>
      <c r="M52" s="1853"/>
    </row>
    <row r="53" spans="1:13" s="1777" customFormat="1" ht="86.3"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5.95" customHeight="1">
      <c r="A56" s="738"/>
      <c r="B56" s="102"/>
      <c r="C56" s="1167"/>
      <c r="D56" s="109"/>
      <c r="E56" s="102"/>
      <c r="F56" s="109"/>
      <c r="G56" s="109"/>
      <c r="H56" s="109"/>
      <c r="I56" s="109"/>
      <c r="J56" s="696"/>
      <c r="K56" s="143"/>
      <c r="L56" s="102"/>
      <c r="M56" s="1853"/>
    </row>
    <row r="57" spans="1:13" s="1777" customFormat="1" ht="81.7" customHeight="1">
      <c r="A57" s="738"/>
      <c r="B57" s="102"/>
      <c r="C57" s="1167"/>
      <c r="D57" s="109"/>
      <c r="E57" s="102"/>
      <c r="F57" s="109"/>
      <c r="G57" s="109"/>
      <c r="H57" s="109"/>
      <c r="I57" s="109"/>
      <c r="J57" s="696"/>
      <c r="K57" s="143"/>
      <c r="L57" s="102"/>
      <c r="M57" s="1853"/>
    </row>
    <row r="58" spans="1:13" s="1777" customFormat="1" ht="81.7" customHeight="1">
      <c r="A58" s="738"/>
      <c r="B58" s="102"/>
      <c r="C58" s="1167"/>
      <c r="D58" s="109"/>
      <c r="E58" s="102"/>
      <c r="F58" s="109"/>
      <c r="G58" s="109"/>
      <c r="H58" s="109"/>
      <c r="I58" s="109"/>
      <c r="J58" s="696"/>
      <c r="K58" s="143"/>
      <c r="L58" s="102"/>
      <c r="M58" s="1853"/>
    </row>
    <row r="59" spans="1:13" s="1777" customFormat="1" ht="77.3" customHeight="1">
      <c r="A59" s="102"/>
    </row>
    <row r="60" spans="1:13" s="1777" customFormat="1" ht="72" customHeight="1">
      <c r="A60" s="102"/>
    </row>
    <row r="61" spans="1:13" s="1777" customFormat="1" ht="76.599999999999994" customHeight="1"/>
  </sheetData>
  <autoFilter ref="A4:P73" xr:uid="{00000000-0009-0000-0000-000001000000}"/>
  <mergeCells count="3">
    <mergeCell ref="C1:K1"/>
    <mergeCell ref="A2:K2"/>
    <mergeCell ref="A3:B3"/>
  </mergeCells>
  <conditionalFormatting sqref="A1:A3">
    <cfRule type="duplicateValues" dxfId="444" priority="5"/>
  </conditionalFormatting>
  <conditionalFormatting sqref="A4">
    <cfRule type="duplicateValues" dxfId="443" priority="4"/>
  </conditionalFormatting>
  <conditionalFormatting sqref="B4">
    <cfRule type="duplicateValues" dxfId="442" priority="1"/>
    <cfRule type="duplicateValues" dxfId="441" priority="2"/>
    <cfRule type="duplicateValues" dxfId="44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6"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6" customHeight="1">
      <c r="B1" s="10"/>
      <c r="C1" s="3761"/>
      <c r="D1" s="3761"/>
      <c r="E1" s="3761"/>
      <c r="F1" s="3761"/>
      <c r="G1" s="3761"/>
      <c r="H1" s="3761"/>
      <c r="I1" s="3761"/>
      <c r="J1" s="3761"/>
      <c r="K1" s="3761"/>
      <c r="M1" s="1848"/>
    </row>
    <row r="2" spans="1:14" ht="41.95" customHeight="1">
      <c r="A2" s="3762" t="s">
        <v>3412</v>
      </c>
      <c r="B2" s="3762"/>
      <c r="C2" s="3762"/>
      <c r="D2" s="3762"/>
      <c r="E2" s="3762"/>
      <c r="F2" s="3762"/>
      <c r="G2" s="3762"/>
      <c r="H2" s="3762"/>
      <c r="I2" s="3762"/>
      <c r="J2" s="3762"/>
      <c r="K2" s="3762"/>
      <c r="L2" s="1959"/>
      <c r="M2" s="1959"/>
      <c r="N2" s="218"/>
    </row>
    <row r="3" spans="1:14" ht="37.549999999999997" customHeight="1">
      <c r="A3" s="3763" t="s">
        <v>3413</v>
      </c>
      <c r="B3" s="3763"/>
      <c r="C3" s="1960">
        <f>SUM(C5:C159)</f>
        <v>267570</v>
      </c>
      <c r="D3" s="1815"/>
      <c r="E3" s="1961"/>
      <c r="F3" s="1815"/>
      <c r="G3" s="1815"/>
      <c r="H3" s="1815"/>
      <c r="I3" s="1815"/>
      <c r="J3" s="1816">
        <f ca="1">TODAY()</f>
        <v>45987</v>
      </c>
      <c r="K3" s="143"/>
      <c r="L3" s="1816"/>
      <c r="M3" s="1961"/>
      <c r="N3" s="218"/>
    </row>
    <row r="4" spans="1:14" s="1149" customFormat="1" ht="53.3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349999999999994"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349999999999994"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99999999999994"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1"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59.95"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7.95"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1.94999999999999"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6"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99999999999994"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6"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8.95"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349999999999994"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349999999999994"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1"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099999999999994"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3"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6"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8"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3"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349999999999994"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3"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3" customHeight="1">
      <c r="A39" s="738">
        <v>35</v>
      </c>
      <c r="B39" s="102"/>
      <c r="C39" s="1894"/>
      <c r="D39" s="109"/>
      <c r="E39" s="102"/>
      <c r="F39" s="109"/>
      <c r="G39" s="109"/>
      <c r="H39" s="109"/>
      <c r="I39" s="109"/>
      <c r="J39" s="696"/>
      <c r="K39" s="143"/>
      <c r="L39" s="102"/>
      <c r="M39" s="1853"/>
    </row>
    <row r="40" spans="1:14" s="1777" customFormat="1" ht="75.099999999999994"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59.95"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8" customHeight="1">
      <c r="A47" s="874">
        <v>43</v>
      </c>
      <c r="B47" s="112"/>
      <c r="C47" s="1925"/>
      <c r="D47" s="735"/>
      <c r="E47" s="875"/>
      <c r="F47" s="735"/>
      <c r="G47" s="109"/>
      <c r="H47" s="109"/>
      <c r="I47" s="109"/>
      <c r="J47" s="1928"/>
      <c r="K47" s="1927"/>
      <c r="L47" s="112"/>
      <c r="M47" s="1879"/>
    </row>
    <row r="48" spans="1:14" s="1880" customFormat="1" ht="67.599999999999994" customHeight="1">
      <c r="A48" s="874">
        <v>44</v>
      </c>
      <c r="B48" s="112"/>
      <c r="C48" s="1925"/>
      <c r="D48" s="735"/>
      <c r="E48" s="875"/>
      <c r="F48" s="735"/>
      <c r="G48" s="109"/>
      <c r="H48" s="735"/>
      <c r="I48" s="1926"/>
      <c r="J48" s="1877"/>
      <c r="K48" s="1927"/>
      <c r="L48" s="112"/>
      <c r="M48" s="1879"/>
    </row>
    <row r="49" spans="1:13" s="1777" customFormat="1" ht="63.7" customHeight="1">
      <c r="A49" s="738">
        <v>45</v>
      </c>
      <c r="B49" s="102"/>
      <c r="C49" s="1148"/>
      <c r="D49" s="109"/>
      <c r="E49" s="102"/>
      <c r="F49" s="109"/>
      <c r="G49" s="109"/>
      <c r="H49" s="111"/>
      <c r="I49" s="111"/>
      <c r="J49" s="696"/>
      <c r="K49" s="143"/>
      <c r="L49" s="102"/>
      <c r="M49" s="1853"/>
    </row>
    <row r="50" spans="1:13" s="1777" customFormat="1" ht="81.7" customHeight="1">
      <c r="A50" s="738">
        <v>46</v>
      </c>
      <c r="B50" s="1895"/>
      <c r="C50" s="1148"/>
      <c r="D50" s="109"/>
      <c r="E50" s="102"/>
      <c r="F50" s="109"/>
      <c r="G50" s="109"/>
      <c r="H50" s="111"/>
      <c r="I50" s="109"/>
      <c r="J50" s="696"/>
      <c r="K50" s="143"/>
      <c r="L50" s="102"/>
      <c r="M50" s="1853"/>
    </row>
    <row r="51" spans="1:13" s="1777" customFormat="1" ht="81.7" customHeight="1">
      <c r="A51" s="738">
        <v>47</v>
      </c>
      <c r="B51" s="102"/>
      <c r="C51" s="1894"/>
      <c r="D51" s="109"/>
      <c r="E51" s="102"/>
      <c r="F51" s="109"/>
      <c r="G51" s="109"/>
      <c r="H51" s="109"/>
      <c r="I51" s="109"/>
      <c r="J51" s="696"/>
      <c r="K51" s="143"/>
      <c r="L51" s="102"/>
      <c r="M51" s="1853"/>
    </row>
    <row r="52" spans="1:13" s="1777" customFormat="1" ht="68.3" customHeight="1">
      <c r="A52" s="738">
        <v>48</v>
      </c>
      <c r="B52" s="102"/>
      <c r="C52" s="1148"/>
      <c r="D52" s="109"/>
      <c r="E52" s="102"/>
      <c r="F52" s="109"/>
      <c r="G52" s="109"/>
      <c r="H52" s="109"/>
      <c r="I52" s="109"/>
      <c r="J52" s="696"/>
      <c r="K52" s="143"/>
      <c r="L52" s="102"/>
      <c r="M52" s="1853"/>
    </row>
    <row r="53" spans="1:13" s="1777" customFormat="1" ht="59.3" customHeight="1">
      <c r="A53" s="738">
        <v>49</v>
      </c>
      <c r="B53" s="102"/>
      <c r="C53" s="1148"/>
      <c r="D53" s="109"/>
      <c r="E53" s="102"/>
      <c r="F53" s="109"/>
      <c r="G53" s="109"/>
      <c r="H53" s="109"/>
      <c r="I53" s="109"/>
      <c r="J53" s="670"/>
      <c r="K53" s="143"/>
      <c r="L53" s="102"/>
      <c r="M53" s="1853"/>
    </row>
    <row r="54" spans="1:13" s="1777" customFormat="1" ht="69.8"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39" priority="5"/>
  </conditionalFormatting>
  <conditionalFormatting sqref="A4">
    <cfRule type="duplicateValues" dxfId="438" priority="4"/>
  </conditionalFormatting>
  <conditionalFormatting sqref="B4">
    <cfRule type="duplicateValues" dxfId="437" priority="1"/>
    <cfRule type="duplicateValues" dxfId="436" priority="2"/>
    <cfRule type="duplicateValues" dxfId="435"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41.95" customHeight="1">
      <c r="A2" s="3759" t="s">
        <v>3412</v>
      </c>
      <c r="B2" s="3759"/>
      <c r="C2" s="3759"/>
      <c r="D2" s="3759"/>
      <c r="E2" s="3759"/>
      <c r="F2" s="3759"/>
      <c r="G2" s="3759"/>
      <c r="H2" s="3759"/>
      <c r="I2" s="3759"/>
      <c r="J2" s="3759"/>
      <c r="K2" s="3760"/>
      <c r="L2" s="1905"/>
      <c r="M2" s="1905"/>
      <c r="N2" s="287"/>
    </row>
    <row r="3" spans="1:14" ht="37.549999999999997" customHeight="1">
      <c r="A3" s="3763" t="s">
        <v>3413</v>
      </c>
      <c r="B3" s="3763"/>
      <c r="C3" s="1910">
        <f>SUM(C5:C155)</f>
        <v>273995</v>
      </c>
      <c r="D3" s="1503"/>
      <c r="E3" s="1849"/>
      <c r="F3" s="1932"/>
      <c r="G3" s="1503"/>
      <c r="H3" s="1503"/>
      <c r="I3" s="1503"/>
      <c r="J3" s="1934">
        <f ca="1">TODAY()</f>
        <v>45987</v>
      </c>
      <c r="K3" s="143"/>
      <c r="L3" s="1907"/>
      <c r="M3" s="1849"/>
      <c r="N3" s="287"/>
    </row>
    <row r="4" spans="1:14" s="1535" customFormat="1" ht="53.3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8"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8"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8"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8"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6"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59.95"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3"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5.95"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80000000000001"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099999999999994"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59.95"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6"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99999999999994"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5000000000001"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1"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0.94999999999999"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8"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099999999999994"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99999999999994"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3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3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3" customHeight="1">
      <c r="A48" s="738">
        <v>44</v>
      </c>
      <c r="B48" s="102"/>
      <c r="C48" s="1167"/>
      <c r="D48" s="109"/>
      <c r="E48" s="102"/>
      <c r="F48" s="109"/>
      <c r="G48" s="109"/>
      <c r="H48" s="109"/>
      <c r="I48" s="109"/>
      <c r="J48" s="696"/>
      <c r="K48" s="143"/>
      <c r="L48" s="102"/>
      <c r="M48" s="1853"/>
    </row>
    <row r="49" spans="1:13" s="1777" customFormat="1" ht="59.3"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4" priority="1071"/>
  </conditionalFormatting>
  <conditionalFormatting sqref="A4">
    <cfRule type="duplicateValues" dxfId="433" priority="4"/>
  </conditionalFormatting>
  <conditionalFormatting sqref="B4">
    <cfRule type="duplicateValues" dxfId="432" priority="1"/>
    <cfRule type="duplicateValues" dxfId="431" priority="2"/>
    <cfRule type="duplicateValues" dxfId="43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375" style="271" customWidth="1"/>
    <col min="10" max="10" width="162.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3.75" customHeight="1">
      <c r="A2" s="3764"/>
      <c r="B2" s="3764"/>
      <c r="C2" s="3764"/>
      <c r="D2" s="3764"/>
      <c r="E2" s="3764"/>
      <c r="F2" s="3764"/>
      <c r="G2" s="3764"/>
      <c r="H2" s="3764"/>
      <c r="I2" s="3764"/>
      <c r="J2" s="3764"/>
      <c r="K2" s="3764"/>
      <c r="L2" s="3764"/>
      <c r="M2" s="3764"/>
      <c r="N2" s="287"/>
    </row>
    <row r="3" spans="1:14" ht="54" customHeight="1">
      <c r="A3" s="3759" t="s">
        <v>3412</v>
      </c>
      <c r="B3" s="3759"/>
      <c r="C3" s="3759"/>
      <c r="D3" s="3759"/>
      <c r="E3" s="3759"/>
      <c r="F3" s="3759"/>
      <c r="G3" s="3759"/>
      <c r="H3" s="3759"/>
      <c r="I3" s="3759"/>
      <c r="J3" s="3759"/>
      <c r="K3" s="3760"/>
      <c r="L3" s="1905"/>
      <c r="M3" s="1905"/>
      <c r="N3" s="287"/>
    </row>
    <row r="4" spans="1:14" ht="37.549999999999997" customHeight="1">
      <c r="A4" s="3763" t="s">
        <v>3413</v>
      </c>
      <c r="B4" s="3763"/>
      <c r="C4" s="1898">
        <f>SUBTOTAL(9,C6:C47)</f>
        <v>244885</v>
      </c>
      <c r="D4" s="1503"/>
      <c r="E4" s="1849"/>
      <c r="F4" s="1503"/>
      <c r="G4" s="1503"/>
      <c r="H4" s="1503"/>
      <c r="I4" s="1503"/>
      <c r="J4" s="1906">
        <f ca="1">TODAY()</f>
        <v>45987</v>
      </c>
      <c r="K4" s="143"/>
      <c r="L4" s="1907"/>
      <c r="M4" s="1849"/>
      <c r="N4" s="287"/>
    </row>
    <row r="5" spans="1:14" s="1535" customFormat="1" ht="60.8"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3"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99999999999994"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349999999999994"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349999999999994"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099999999999994"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8"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3"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6"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8"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8"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30000000000001"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3"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8"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99999999999994"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6"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1"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8.95"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6"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8"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6"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29" priority="5"/>
  </conditionalFormatting>
  <conditionalFormatting sqref="A5">
    <cfRule type="duplicateValues" dxfId="428" priority="4"/>
  </conditionalFormatting>
  <conditionalFormatting sqref="B5">
    <cfRule type="duplicateValues" dxfId="427" priority="1"/>
    <cfRule type="duplicateValues" dxfId="426" priority="2"/>
    <cfRule type="duplicateValues" dxfId="42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7.75" style="1" customWidth="1"/>
    <col min="3" max="3" width="17.125" style="1138" customWidth="1"/>
    <col min="4" max="4" width="17.875" style="271" customWidth="1"/>
    <col min="5" max="5" width="22.25" style="1" customWidth="1"/>
    <col min="6" max="6" width="21.375" style="271" customWidth="1"/>
    <col min="7" max="7" width="26.625" style="271" hidden="1" customWidth="1"/>
    <col min="8" max="8" width="20.125" style="271" customWidth="1"/>
    <col min="9" max="9" width="20.25" style="271" customWidth="1"/>
    <col min="10" max="10" width="116.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64.55" customHeight="1">
      <c r="A2" s="3764" t="s">
        <v>4434</v>
      </c>
      <c r="B2" s="3764"/>
      <c r="C2" s="3764"/>
      <c r="D2" s="3764"/>
      <c r="E2" s="3764"/>
      <c r="F2" s="3764"/>
      <c r="G2" s="3764"/>
      <c r="H2" s="3764"/>
      <c r="I2" s="3764"/>
      <c r="J2" s="3764"/>
      <c r="K2" s="3764"/>
      <c r="L2" s="3764"/>
      <c r="M2" s="3764"/>
      <c r="N2" s="287"/>
    </row>
    <row r="3" spans="1:14" ht="51.8" customHeight="1">
      <c r="A3" s="3759" t="s">
        <v>4435</v>
      </c>
      <c r="B3" s="3759"/>
      <c r="C3" s="3759"/>
      <c r="D3" s="3759"/>
      <c r="E3" s="3759"/>
      <c r="F3" s="3759"/>
      <c r="G3" s="3759"/>
      <c r="H3" s="3759"/>
      <c r="I3" s="3759"/>
      <c r="J3" s="3759"/>
      <c r="K3" s="3760"/>
      <c r="L3" s="1905"/>
      <c r="M3" s="1905"/>
      <c r="N3" s="287"/>
    </row>
    <row r="4" spans="1:14" ht="48.75" customHeight="1">
      <c r="A4" s="3763" t="s">
        <v>3413</v>
      </c>
      <c r="B4" s="3763"/>
      <c r="C4" s="1898">
        <f>SUM(C6:C46)</f>
        <v>269370</v>
      </c>
      <c r="D4" s="1503"/>
      <c r="E4" s="1849"/>
      <c r="F4" s="1503"/>
      <c r="G4" s="1503"/>
      <c r="H4" s="1503"/>
      <c r="I4" s="1503"/>
      <c r="J4" s="1906">
        <f ca="1">TODAY()</f>
        <v>45987</v>
      </c>
      <c r="K4" s="143"/>
      <c r="L4" s="1907"/>
      <c r="M4" s="1849"/>
      <c r="N4" s="287"/>
    </row>
    <row r="5" spans="1:14" s="1535" customFormat="1" ht="60.8"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3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349999999999994"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3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3"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3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8.95"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8.95"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3"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3"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3"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8"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8"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8"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3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6"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8"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8"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099999999999994"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3"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3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6.95"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7.95"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3"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4" priority="1070"/>
  </conditionalFormatting>
  <conditionalFormatting sqref="A5">
    <cfRule type="duplicateValues" dxfId="423" priority="4"/>
  </conditionalFormatting>
  <conditionalFormatting sqref="B5">
    <cfRule type="duplicateValues" dxfId="422" priority="1"/>
    <cfRule type="duplicateValues" dxfId="421" priority="2"/>
    <cfRule type="duplicateValues" dxfId="420"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6" customHeight="1">
      <c r="B1" s="10"/>
      <c r="C1" s="3675"/>
      <c r="D1" s="3675"/>
      <c r="E1" s="3675"/>
      <c r="F1" s="3675"/>
      <c r="G1" s="3675"/>
      <c r="H1" s="3675"/>
      <c r="I1" s="3675"/>
      <c r="J1" s="3675"/>
      <c r="K1" s="3675"/>
      <c r="M1" s="1848"/>
    </row>
    <row r="2" spans="1:14" ht="39.75" customHeight="1">
      <c r="A2" s="3676" t="s">
        <v>4581</v>
      </c>
      <c r="B2" s="3676"/>
      <c r="C2" s="3676"/>
      <c r="D2" s="3676"/>
      <c r="E2" s="3676"/>
      <c r="F2" s="3676"/>
      <c r="G2" s="3676"/>
      <c r="H2" s="3676"/>
      <c r="I2" s="3676"/>
      <c r="J2" s="3676"/>
      <c r="K2" s="3676"/>
      <c r="L2" s="3676"/>
      <c r="M2" s="3676"/>
      <c r="N2" s="287"/>
    </row>
    <row r="3" spans="1:14" s="1725" customFormat="1" ht="45" customHeight="1">
      <c r="A3" s="1723"/>
      <c r="B3" s="3677"/>
      <c r="C3" s="3678"/>
      <c r="D3" s="3678"/>
      <c r="E3" s="3678"/>
      <c r="F3" s="3678"/>
      <c r="G3" s="3678"/>
      <c r="H3" s="3678"/>
      <c r="I3" s="3678"/>
      <c r="J3" s="3678"/>
      <c r="K3" s="3678"/>
      <c r="L3" s="3678"/>
      <c r="M3" s="3679"/>
      <c r="N3" s="1724"/>
    </row>
    <row r="4" spans="1:14" ht="30.1" customHeight="1">
      <c r="A4" s="3680"/>
      <c r="B4" s="3680"/>
      <c r="C4" s="1810">
        <f>SUM(C6:C42)</f>
        <v>242500</v>
      </c>
      <c r="D4" s="1503"/>
      <c r="E4" s="1504"/>
      <c r="F4" s="1503"/>
      <c r="G4" s="1503"/>
      <c r="H4" s="1503"/>
      <c r="I4" s="1503"/>
      <c r="J4" s="1504">
        <f ca="1">TODAY()</f>
        <v>45987</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8.95"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69999999999999"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349999999999994"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85.1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7.95"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60000000000002"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3"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3"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3"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99999999999994"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3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349999999999994"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99999999999994"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2.95"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3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8"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69999999999999"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3"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3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6" customHeight="1">
      <c r="A41" s="738">
        <v>36</v>
      </c>
      <c r="B41" s="1895"/>
      <c r="C41" s="1207"/>
      <c r="D41" s="109"/>
      <c r="E41" s="102"/>
      <c r="F41" s="109"/>
      <c r="G41" s="109"/>
      <c r="H41" s="109"/>
      <c r="I41" s="109"/>
      <c r="J41" s="143"/>
      <c r="K41" s="143"/>
      <c r="L41" s="102"/>
      <c r="M41" s="1853"/>
    </row>
    <row r="42" spans="1:13" s="1777" customFormat="1" ht="58.6" customHeight="1">
      <c r="A42" s="738">
        <v>37</v>
      </c>
      <c r="B42" s="102"/>
      <c r="C42" s="1207"/>
      <c r="D42" s="109"/>
      <c r="E42" s="102"/>
      <c r="F42" s="109"/>
      <c r="G42" s="109"/>
      <c r="H42" s="109"/>
      <c r="I42" s="109"/>
      <c r="J42" s="143"/>
      <c r="K42" s="143"/>
      <c r="L42" s="102"/>
      <c r="M42" s="1853"/>
    </row>
    <row r="43" spans="1:13" s="1777" customFormat="1" ht="58.6" customHeight="1">
      <c r="A43" s="738">
        <v>38</v>
      </c>
      <c r="B43" s="102"/>
      <c r="C43" s="1207"/>
      <c r="D43" s="109"/>
      <c r="E43" s="102"/>
      <c r="F43" s="109"/>
      <c r="G43" s="109"/>
      <c r="H43" s="109"/>
      <c r="I43" s="109"/>
      <c r="J43" s="143"/>
      <c r="K43" s="143"/>
      <c r="L43" s="102"/>
      <c r="M43" s="1853"/>
    </row>
    <row r="44" spans="1:13" s="1777" customFormat="1" ht="58.6" customHeight="1">
      <c r="A44" s="738">
        <v>39</v>
      </c>
      <c r="B44" s="102"/>
      <c r="C44" s="1207"/>
      <c r="D44" s="109"/>
      <c r="E44" s="102"/>
      <c r="F44" s="109"/>
      <c r="G44" s="109"/>
      <c r="H44" s="109"/>
      <c r="I44" s="109"/>
      <c r="J44" s="143"/>
      <c r="K44" s="143"/>
      <c r="L44" s="102"/>
      <c r="M44" s="1853"/>
    </row>
    <row r="45" spans="1:13" s="1777" customFormat="1" ht="58.6"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19" priority="6"/>
  </conditionalFormatting>
  <conditionalFormatting sqref="A5">
    <cfRule type="duplicateValues" dxfId="418" priority="5"/>
  </conditionalFormatting>
  <conditionalFormatting sqref="B5">
    <cfRule type="duplicateValues" dxfId="417" priority="2"/>
    <cfRule type="duplicateValues" dxfId="416" priority="3"/>
    <cfRule type="duplicateValues" dxfId="415"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6" customHeight="1">
      <c r="B1" s="10"/>
      <c r="C1" s="3675"/>
      <c r="D1" s="3675"/>
      <c r="E1" s="3675"/>
      <c r="F1" s="3675"/>
      <c r="G1" s="3675"/>
      <c r="H1" s="3675"/>
      <c r="I1" s="3675"/>
      <c r="J1" s="3675"/>
      <c r="K1" s="3675"/>
      <c r="M1" s="1848"/>
    </row>
    <row r="2" spans="1:14" ht="39.75" customHeight="1">
      <c r="A2" s="3676" t="s">
        <v>4701</v>
      </c>
      <c r="B2" s="3676"/>
      <c r="C2" s="3676"/>
      <c r="D2" s="3676"/>
      <c r="E2" s="3676"/>
      <c r="F2" s="3676"/>
      <c r="G2" s="3676"/>
      <c r="H2" s="3676"/>
      <c r="I2" s="3676"/>
      <c r="J2" s="3676"/>
      <c r="K2" s="3676"/>
      <c r="L2" s="3676"/>
      <c r="M2" s="3676"/>
      <c r="N2" s="287"/>
    </row>
    <row r="3" spans="1:14" s="1725" customFormat="1" ht="45" customHeight="1">
      <c r="A3" s="1723"/>
      <c r="B3" s="3677"/>
      <c r="C3" s="3678"/>
      <c r="D3" s="3678"/>
      <c r="E3" s="3678"/>
      <c r="F3" s="3678"/>
      <c r="G3" s="3678"/>
      <c r="H3" s="3678"/>
      <c r="I3" s="3678"/>
      <c r="J3" s="3678"/>
      <c r="K3" s="3678"/>
      <c r="L3" s="3678"/>
      <c r="M3" s="3679"/>
      <c r="N3" s="1724"/>
    </row>
    <row r="4" spans="1:14" ht="30.1" customHeight="1">
      <c r="A4" s="3680"/>
      <c r="B4" s="3680"/>
      <c r="C4" s="1810">
        <f>SUM(C6:C28)</f>
        <v>284490</v>
      </c>
      <c r="D4" s="1503"/>
      <c r="E4" s="1504"/>
      <c r="F4" s="1503"/>
      <c r="G4" s="1503"/>
      <c r="H4" s="1503"/>
      <c r="I4" s="1503"/>
      <c r="J4" s="1504">
        <f ca="1">TODAY()</f>
        <v>45987</v>
      </c>
      <c r="L4" s="1504"/>
      <c r="M4" s="1849"/>
      <c r="N4" s="287"/>
    </row>
    <row r="5" spans="1:14" s="1535" customFormat="1" ht="34">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220.1">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5.0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55.0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6.700000000000003">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6.700000000000003">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55.0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91.7">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31.2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6.700000000000003">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36.700000000000003">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6.700000000000003">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49999999999997"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201.75">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55.0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56.7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201.75">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6"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6" customHeight="1">
      <c r="A29" s="738">
        <v>24</v>
      </c>
      <c r="B29" s="102"/>
      <c r="C29" s="1207"/>
      <c r="D29" s="109"/>
      <c r="E29" s="102"/>
      <c r="F29" s="109"/>
      <c r="G29" s="109"/>
      <c r="H29" s="109"/>
      <c r="I29" s="109"/>
      <c r="J29" s="143"/>
      <c r="K29" s="143"/>
      <c r="L29" s="102"/>
      <c r="M29" s="1853"/>
    </row>
    <row r="30" spans="1:13" s="1777" customFormat="1" ht="58.6" customHeight="1">
      <c r="A30" s="738">
        <v>25</v>
      </c>
      <c r="B30" s="102"/>
      <c r="C30" s="1207"/>
      <c r="D30" s="109"/>
      <c r="E30" s="102"/>
      <c r="F30" s="109"/>
      <c r="G30" s="109"/>
      <c r="H30" s="109"/>
      <c r="I30" s="109"/>
      <c r="J30" s="143"/>
      <c r="K30" s="143"/>
      <c r="L30" s="102"/>
      <c r="M30" s="1853"/>
    </row>
    <row r="31" spans="1:13" s="1777" customFormat="1" ht="58.6" customHeight="1">
      <c r="A31" s="738">
        <v>26</v>
      </c>
      <c r="B31" s="102"/>
      <c r="C31" s="1207"/>
      <c r="D31" s="109"/>
      <c r="E31" s="102"/>
      <c r="F31" s="109"/>
      <c r="G31" s="109"/>
      <c r="H31" s="109"/>
      <c r="I31" s="109"/>
      <c r="J31" s="143"/>
      <c r="K31" s="143"/>
      <c r="L31" s="102"/>
      <c r="M31" s="1853"/>
    </row>
    <row r="32" spans="1:13" s="1777" customFormat="1" ht="58.6" customHeight="1">
      <c r="A32" s="738">
        <v>27</v>
      </c>
      <c r="B32" s="102"/>
      <c r="C32" s="1207"/>
      <c r="D32" s="109"/>
      <c r="E32" s="102"/>
      <c r="F32" s="109"/>
      <c r="G32" s="109"/>
      <c r="H32" s="109"/>
      <c r="I32" s="109"/>
      <c r="J32" s="143"/>
      <c r="K32" s="143"/>
      <c r="L32" s="102"/>
      <c r="M32" s="1853"/>
    </row>
    <row r="33" spans="1:13" s="1777" customFormat="1" ht="58.6" customHeight="1">
      <c r="A33" s="738">
        <v>28</v>
      </c>
      <c r="B33" s="102"/>
      <c r="C33" s="1207"/>
      <c r="D33" s="109"/>
      <c r="E33" s="102"/>
      <c r="F33" s="109"/>
      <c r="G33" s="109"/>
      <c r="H33" s="109"/>
      <c r="I33" s="109"/>
      <c r="J33" s="143"/>
      <c r="K33" s="143"/>
      <c r="L33" s="102"/>
      <c r="M33" s="1853"/>
    </row>
    <row r="34" spans="1:13" ht="58.6" customHeight="1">
      <c r="A34" s="359">
        <v>29</v>
      </c>
    </row>
    <row r="35" spans="1:13" ht="58.6" customHeight="1">
      <c r="A35" s="359">
        <v>30</v>
      </c>
    </row>
    <row r="36" spans="1:13" ht="58.6" customHeight="1">
      <c r="A36" s="359">
        <v>31</v>
      </c>
    </row>
    <row r="37" spans="1:13" ht="58.6" customHeight="1">
      <c r="A37" s="359">
        <v>32</v>
      </c>
    </row>
    <row r="38" spans="1:13" ht="58.6" customHeight="1">
      <c r="A38" s="359">
        <v>33</v>
      </c>
    </row>
    <row r="39" spans="1:13" ht="58.6" customHeight="1">
      <c r="A39" s="359">
        <v>34</v>
      </c>
    </row>
    <row r="40" spans="1:13" ht="58.6" customHeight="1">
      <c r="A40" s="359">
        <v>35</v>
      </c>
    </row>
    <row r="41" spans="1:13" ht="58.6" customHeight="1">
      <c r="A41" s="359">
        <v>36</v>
      </c>
    </row>
    <row r="42" spans="1:13" ht="58.6" customHeight="1">
      <c r="A42" s="359">
        <v>37</v>
      </c>
    </row>
    <row r="43" spans="1:13" ht="58.6" customHeight="1">
      <c r="A43" s="359">
        <v>38</v>
      </c>
    </row>
    <row r="44" spans="1:13" ht="58.6" customHeight="1">
      <c r="A44" s="359">
        <v>39</v>
      </c>
    </row>
    <row r="45" spans="1:13" ht="58.6" customHeight="1">
      <c r="A45" s="359">
        <v>40</v>
      </c>
    </row>
  </sheetData>
  <autoFilter ref="A5:N45" xr:uid="{2E055369-18FC-4D56-9918-366D6855EACE}"/>
  <mergeCells count="4">
    <mergeCell ref="C1:K1"/>
    <mergeCell ref="A2:M2"/>
    <mergeCell ref="B3:M3"/>
    <mergeCell ref="A4:B4"/>
  </mergeCells>
  <conditionalFormatting sqref="A1:A4">
    <cfRule type="duplicateValues" dxfId="414" priority="6"/>
  </conditionalFormatting>
  <conditionalFormatting sqref="A5">
    <cfRule type="duplicateValues" dxfId="413" priority="5"/>
  </conditionalFormatting>
  <conditionalFormatting sqref="B5">
    <cfRule type="duplicateValues" dxfId="412" priority="2"/>
    <cfRule type="duplicateValues" dxfId="411" priority="3"/>
    <cfRule type="duplicateValues" dxfId="410"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375" style="1" customWidth="1"/>
    <col min="13" max="13" width="18.75" style="763" customWidth="1"/>
    <col min="14" max="14" width="35.375" style="3" customWidth="1"/>
    <col min="15" max="16384" width="32.125" style="3"/>
  </cols>
  <sheetData>
    <row r="1" spans="1:127" ht="58.6" customHeight="1">
      <c r="B1" s="10"/>
      <c r="C1" s="3675"/>
      <c r="D1" s="3675"/>
      <c r="E1" s="3675"/>
      <c r="F1" s="3675"/>
      <c r="G1" s="3675"/>
      <c r="H1" s="3675"/>
      <c r="I1" s="3675"/>
      <c r="J1" s="3675"/>
      <c r="K1" s="3675"/>
      <c r="M1" s="1848"/>
    </row>
    <row r="2" spans="1:127" ht="50.3" customHeight="1">
      <c r="A2" s="3765" t="s">
        <v>4782</v>
      </c>
      <c r="B2" s="3766"/>
      <c r="C2" s="3766"/>
      <c r="D2" s="3766"/>
      <c r="E2" s="3766"/>
      <c r="F2" s="3766"/>
      <c r="G2" s="3766"/>
      <c r="H2" s="3766"/>
      <c r="I2" s="3766"/>
      <c r="J2" s="3766"/>
      <c r="K2" s="3767"/>
      <c r="L2" s="1905"/>
      <c r="M2" s="1905"/>
      <c r="N2" s="287"/>
    </row>
    <row r="3" spans="1:127" ht="37.549999999999997" customHeight="1">
      <c r="A3" s="3758" t="s">
        <v>3413</v>
      </c>
      <c r="B3" s="3758"/>
      <c r="C3" s="1950">
        <f>SUBTOTAL(9,C5:C536)</f>
        <v>124600</v>
      </c>
      <c r="D3" s="1932"/>
      <c r="E3" s="1951"/>
      <c r="F3" s="1932"/>
      <c r="G3" s="1932"/>
      <c r="H3" s="1932"/>
      <c r="I3" s="1932"/>
      <c r="J3" s="1934">
        <f ca="1">TODAY()</f>
        <v>45987</v>
      </c>
      <c r="K3" s="1622"/>
      <c r="L3" s="1952"/>
      <c r="M3" s="1951"/>
      <c r="N3" s="287"/>
    </row>
    <row r="4" spans="1:127" s="1149" customFormat="1" ht="53.3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69999999999999"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3"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3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3"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3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0.1">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6"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6"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60000000000002"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8"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8"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8"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6"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8" customHeight="1">
      <c r="A23" s="874">
        <v>19</v>
      </c>
      <c r="B23" s="735"/>
      <c r="C23" s="1925"/>
      <c r="D23" s="735"/>
      <c r="E23" s="875"/>
      <c r="F23" s="109"/>
      <c r="G23" s="2001"/>
      <c r="H23" s="735" t="s">
        <v>49</v>
      </c>
      <c r="I23" s="735" t="s">
        <v>197</v>
      </c>
      <c r="J23" s="2139" t="s">
        <v>4833</v>
      </c>
      <c r="K23" s="1877"/>
      <c r="L23" s="112"/>
      <c r="M23" s="1879"/>
    </row>
    <row r="24" spans="1:127" s="1880" customFormat="1" ht="107.3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6.95" customHeight="1">
      <c r="A27" s="738">
        <v>23</v>
      </c>
      <c r="B27" s="112"/>
      <c r="C27" s="2069"/>
      <c r="D27" s="735"/>
      <c r="E27" s="102"/>
      <c r="F27" s="109"/>
      <c r="G27" s="109"/>
      <c r="H27" s="735"/>
      <c r="I27" s="109"/>
      <c r="J27" s="696" t="s">
        <v>4839</v>
      </c>
      <c r="K27" s="2147" t="s">
        <v>4838</v>
      </c>
      <c r="L27" s="102"/>
      <c r="M27" s="1853"/>
    </row>
    <row r="28" spans="1:127" s="1777" customFormat="1" ht="86.95" customHeight="1">
      <c r="A28" s="738">
        <v>24</v>
      </c>
      <c r="B28" s="102"/>
      <c r="C28" s="1148"/>
      <c r="D28" s="109"/>
      <c r="E28" s="102"/>
      <c r="F28" s="109"/>
      <c r="G28" s="109"/>
      <c r="H28" s="109"/>
      <c r="I28" s="109"/>
      <c r="J28" s="143"/>
      <c r="K28" s="143"/>
      <c r="L28" s="102"/>
      <c r="M28" s="1853"/>
    </row>
    <row r="29" spans="1:127" s="1777" customFormat="1" ht="58.6" customHeight="1">
      <c r="A29" s="738">
        <v>25</v>
      </c>
      <c r="B29" s="102"/>
      <c r="C29" s="1148"/>
      <c r="D29" s="109"/>
      <c r="E29" s="102"/>
      <c r="F29" s="109"/>
      <c r="G29" s="109"/>
      <c r="H29" s="109"/>
      <c r="I29" s="109"/>
      <c r="J29" s="143"/>
      <c r="K29" s="143"/>
      <c r="L29" s="102"/>
      <c r="M29" s="1853"/>
    </row>
    <row r="30" spans="1:127" s="1777" customFormat="1" ht="58.6" customHeight="1">
      <c r="A30" s="738">
        <v>26</v>
      </c>
      <c r="B30" s="102"/>
      <c r="C30" s="1148"/>
      <c r="D30" s="109"/>
      <c r="E30" s="102"/>
      <c r="F30" s="109"/>
      <c r="G30" s="109"/>
      <c r="H30" s="109"/>
      <c r="I30" s="109"/>
      <c r="J30" s="143"/>
      <c r="K30" s="143"/>
      <c r="L30" s="102"/>
      <c r="M30" s="1853"/>
    </row>
    <row r="31" spans="1:127" s="1777" customFormat="1" ht="58.6" customHeight="1">
      <c r="A31" s="738">
        <v>27</v>
      </c>
      <c r="B31" s="102"/>
      <c r="C31" s="1148"/>
      <c r="D31" s="109"/>
      <c r="E31" s="102"/>
      <c r="F31" s="109"/>
      <c r="G31" s="109"/>
      <c r="H31" s="109"/>
      <c r="I31" s="109"/>
      <c r="J31" s="143"/>
      <c r="K31" s="143"/>
      <c r="L31" s="102"/>
      <c r="M31" s="1853"/>
    </row>
    <row r="32" spans="1:127" s="1777" customFormat="1" ht="58.6" customHeight="1">
      <c r="A32" s="738">
        <v>28</v>
      </c>
      <c r="B32" s="102"/>
      <c r="C32" s="1148"/>
      <c r="D32" s="109"/>
      <c r="E32" s="102"/>
      <c r="F32" s="109"/>
      <c r="G32" s="109"/>
      <c r="H32" s="109"/>
      <c r="I32" s="109"/>
      <c r="J32" s="143"/>
      <c r="K32" s="143"/>
      <c r="L32" s="102"/>
      <c r="M32" s="1853"/>
    </row>
    <row r="33" spans="1:13" s="1777" customFormat="1" ht="58.6" customHeight="1">
      <c r="A33" s="738">
        <v>29</v>
      </c>
      <c r="B33" s="102"/>
      <c r="C33" s="1148"/>
      <c r="D33" s="109"/>
      <c r="E33" s="102"/>
      <c r="F33" s="109"/>
      <c r="G33" s="109"/>
      <c r="H33" s="109"/>
      <c r="I33" s="109"/>
      <c r="J33" s="143"/>
      <c r="K33" s="143"/>
      <c r="L33" s="102"/>
      <c r="M33" s="1853"/>
    </row>
    <row r="34" spans="1:13" s="1777" customFormat="1" ht="58.6" customHeight="1">
      <c r="A34" s="738">
        <v>30</v>
      </c>
      <c r="B34" s="102"/>
      <c r="C34" s="1148"/>
      <c r="D34" s="109"/>
      <c r="E34" s="102"/>
      <c r="F34" s="109"/>
      <c r="G34" s="109"/>
      <c r="H34" s="109"/>
      <c r="I34" s="109"/>
      <c r="J34" s="143"/>
      <c r="K34" s="143"/>
      <c r="L34" s="102"/>
      <c r="M34" s="1853"/>
    </row>
    <row r="35" spans="1:13" s="1777" customFormat="1" ht="58.6" customHeight="1">
      <c r="A35" s="738">
        <v>31</v>
      </c>
      <c r="B35" s="102"/>
      <c r="C35" s="1148"/>
      <c r="D35" s="109"/>
      <c r="E35" s="102"/>
      <c r="F35" s="109"/>
      <c r="G35" s="109"/>
      <c r="H35" s="109"/>
      <c r="I35" s="109"/>
      <c r="J35" s="143"/>
      <c r="K35" s="143"/>
      <c r="L35" s="102"/>
      <c r="M35" s="1853"/>
    </row>
    <row r="36" spans="1:13" s="1777" customFormat="1" ht="58.6" customHeight="1">
      <c r="A36" s="738">
        <v>32</v>
      </c>
      <c r="B36" s="102"/>
      <c r="C36" s="1148"/>
      <c r="D36" s="109"/>
      <c r="E36" s="102"/>
      <c r="F36" s="109"/>
      <c r="G36" s="109"/>
      <c r="H36" s="109"/>
      <c r="I36" s="109"/>
      <c r="J36" s="143"/>
      <c r="K36" s="143"/>
      <c r="L36" s="102"/>
      <c r="M36" s="1853"/>
    </row>
    <row r="37" spans="1:13" s="1777" customFormat="1" ht="58.6" customHeight="1">
      <c r="A37" s="738">
        <v>33</v>
      </c>
      <c r="B37" s="102"/>
      <c r="C37" s="1148"/>
      <c r="D37" s="109"/>
      <c r="E37" s="102"/>
      <c r="F37" s="109"/>
      <c r="G37" s="109"/>
      <c r="H37" s="109"/>
      <c r="I37" s="109"/>
      <c r="J37" s="143"/>
      <c r="K37" s="143"/>
      <c r="L37" s="102"/>
      <c r="M37" s="1853"/>
    </row>
    <row r="38" spans="1:13" s="1777" customFormat="1" ht="58.6" customHeight="1">
      <c r="A38" s="738">
        <v>34</v>
      </c>
      <c r="B38" s="102"/>
      <c r="C38" s="1148"/>
      <c r="D38" s="109"/>
      <c r="E38" s="102"/>
      <c r="F38" s="109"/>
      <c r="G38" s="109"/>
      <c r="H38" s="109"/>
      <c r="I38" s="109"/>
      <c r="J38" s="143"/>
      <c r="K38" s="143"/>
      <c r="L38" s="102"/>
      <c r="M38" s="1853"/>
    </row>
    <row r="39" spans="1:13" s="1623" customFormat="1" ht="58.6" customHeight="1">
      <c r="A39" s="1344">
        <v>35</v>
      </c>
      <c r="B39" s="144"/>
      <c r="C39" s="2070"/>
      <c r="D39" s="111"/>
      <c r="E39" s="144"/>
      <c r="F39" s="111"/>
      <c r="G39" s="111"/>
      <c r="H39" s="111"/>
      <c r="I39" s="111"/>
      <c r="J39" s="1622"/>
      <c r="K39" s="1622"/>
      <c r="L39" s="144"/>
      <c r="M39" s="1924"/>
    </row>
    <row r="40" spans="1:13" s="1777" customFormat="1" ht="58.6" customHeight="1">
      <c r="A40" s="738">
        <v>36</v>
      </c>
      <c r="B40" s="102"/>
      <c r="C40" s="1148"/>
      <c r="D40" s="109"/>
      <c r="E40" s="102"/>
      <c r="F40" s="109"/>
      <c r="G40" s="109"/>
      <c r="H40" s="109"/>
      <c r="I40" s="109"/>
      <c r="J40" s="143"/>
      <c r="K40" s="143"/>
      <c r="L40" s="102"/>
      <c r="M40" s="1853"/>
    </row>
    <row r="41" spans="1:13" s="1777" customFormat="1" ht="58.6" customHeight="1">
      <c r="A41" s="738">
        <v>37</v>
      </c>
      <c r="B41" s="102"/>
      <c r="C41" s="1148"/>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09" priority="5"/>
  </conditionalFormatting>
  <conditionalFormatting sqref="A4">
    <cfRule type="duplicateValues" dxfId="408" priority="1"/>
  </conditionalFormatting>
  <conditionalFormatting sqref="B4">
    <cfRule type="duplicateValues" dxfId="407" priority="2"/>
    <cfRule type="duplicateValues" dxfId="406" priority="3"/>
    <cfRule type="duplicateValues" dxfId="405"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3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6" customHeight="1">
      <c r="B1" s="10"/>
      <c r="C1" s="3675"/>
      <c r="D1" s="3675"/>
      <c r="E1" s="3675"/>
      <c r="F1" s="3675"/>
      <c r="G1" s="3675"/>
      <c r="H1" s="3675"/>
      <c r="I1" s="3675"/>
      <c r="J1" s="3675"/>
      <c r="K1" s="3675"/>
      <c r="M1" s="1848"/>
    </row>
    <row r="2" spans="1:14" ht="63" customHeight="1">
      <c r="A2" s="3768" t="s">
        <v>4840</v>
      </c>
      <c r="B2" s="3769"/>
      <c r="C2" s="3769"/>
      <c r="D2" s="3769"/>
      <c r="E2" s="3769"/>
      <c r="F2" s="3769"/>
      <c r="G2" s="3769"/>
      <c r="H2" s="3769"/>
      <c r="I2" s="3769"/>
      <c r="J2" s="3769"/>
      <c r="K2" s="3770"/>
      <c r="L2" s="1905"/>
      <c r="M2" s="1905"/>
      <c r="N2" s="287"/>
    </row>
    <row r="3" spans="1:14" ht="37.549999999999997" customHeight="1">
      <c r="A3" s="3758" t="s">
        <v>3413</v>
      </c>
      <c r="B3" s="3758"/>
      <c r="C3" s="1950">
        <f>SUBTOTAL(9,C5:C557)</f>
        <v>196656</v>
      </c>
      <c r="D3" s="1932"/>
      <c r="E3" s="1951"/>
      <c r="F3" s="1932"/>
      <c r="G3" s="1932"/>
      <c r="H3" s="1932"/>
      <c r="I3" s="1932"/>
      <c r="J3" s="1934">
        <f ca="1">TODAY()</f>
        <v>45987</v>
      </c>
      <c r="K3" s="1622"/>
      <c r="L3" s="1952"/>
      <c r="M3" s="1951"/>
      <c r="N3" s="287"/>
    </row>
    <row r="4" spans="1:14" s="1149" customFormat="1" ht="53.3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3"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3"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7.95"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3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3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7.95"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6"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10000000000002"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8"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2.95"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1" customHeight="1">
      <c r="A33" s="738">
        <v>29</v>
      </c>
      <c r="B33" s="102"/>
      <c r="C33" s="1167"/>
      <c r="D33" s="109"/>
      <c r="E33" s="102"/>
      <c r="F33" s="109"/>
      <c r="G33" s="109"/>
      <c r="H33" s="735"/>
      <c r="I33" s="109"/>
      <c r="J33" s="696"/>
      <c r="K33" s="143"/>
      <c r="L33" s="102"/>
      <c r="M33" s="1853"/>
    </row>
    <row r="34" spans="1:13" s="1777" customFormat="1" ht="66.099999999999994" customHeight="1">
      <c r="A34" s="738">
        <v>30</v>
      </c>
      <c r="B34" s="102"/>
      <c r="C34" s="1167"/>
      <c r="D34" s="109"/>
      <c r="E34" s="102"/>
      <c r="F34" s="109"/>
      <c r="G34" s="109"/>
      <c r="H34" s="109"/>
      <c r="I34" s="109"/>
      <c r="J34" s="696"/>
      <c r="K34" s="696"/>
      <c r="L34" s="102"/>
      <c r="M34" s="1853"/>
    </row>
    <row r="35" spans="1:13" s="1777" customFormat="1" ht="58.6" customHeight="1">
      <c r="A35" s="738">
        <v>31</v>
      </c>
      <c r="B35" s="102"/>
      <c r="C35" s="1167"/>
      <c r="D35" s="109"/>
      <c r="E35" s="102"/>
      <c r="F35" s="109"/>
      <c r="G35" s="109"/>
      <c r="H35" s="109"/>
      <c r="I35" s="109"/>
      <c r="J35" s="696"/>
      <c r="K35" s="143"/>
      <c r="L35" s="102"/>
      <c r="M35" s="1853"/>
    </row>
    <row r="36" spans="1:13" s="1777" customFormat="1" ht="68.95" customHeight="1">
      <c r="A36" s="738">
        <v>32</v>
      </c>
      <c r="B36" s="102"/>
      <c r="C36" s="1167"/>
      <c r="D36" s="109"/>
      <c r="E36" s="102"/>
      <c r="F36" s="109"/>
      <c r="G36" s="109"/>
      <c r="H36" s="109"/>
      <c r="I36" s="109"/>
      <c r="J36" s="696"/>
      <c r="K36" s="143"/>
      <c r="L36" s="102"/>
      <c r="M36" s="1853"/>
    </row>
    <row r="37" spans="1:13" s="1777" customFormat="1" ht="58.6" customHeight="1">
      <c r="A37" s="738">
        <v>33</v>
      </c>
      <c r="B37" s="102"/>
      <c r="C37" s="1167"/>
      <c r="D37" s="109"/>
      <c r="E37" s="102"/>
      <c r="F37" s="109"/>
      <c r="G37" s="109"/>
      <c r="H37" s="109"/>
      <c r="I37" s="109"/>
      <c r="J37" s="143"/>
      <c r="K37" s="143"/>
      <c r="L37" s="102"/>
      <c r="M37" s="1853"/>
    </row>
    <row r="38" spans="1:13" s="1777" customFormat="1" ht="58.6" customHeight="1">
      <c r="A38" s="738">
        <v>34</v>
      </c>
      <c r="B38" s="102"/>
      <c r="C38" s="1167"/>
      <c r="D38" s="109"/>
      <c r="E38" s="102"/>
      <c r="F38" s="109"/>
      <c r="G38" s="109"/>
      <c r="H38" s="109"/>
      <c r="I38" s="109"/>
      <c r="J38" s="143"/>
      <c r="K38" s="143"/>
      <c r="L38" s="102"/>
      <c r="M38" s="1853"/>
    </row>
    <row r="39" spans="1:13" s="1777" customFormat="1" ht="58.6" customHeight="1">
      <c r="A39" s="738">
        <v>35</v>
      </c>
      <c r="B39" s="102"/>
      <c r="C39" s="1167"/>
      <c r="D39" s="109"/>
      <c r="E39" s="102"/>
      <c r="F39" s="109"/>
      <c r="G39" s="109"/>
      <c r="H39" s="109"/>
      <c r="I39" s="109"/>
      <c r="J39" s="143"/>
      <c r="K39" s="143"/>
      <c r="L39" s="102"/>
      <c r="M39" s="1853"/>
    </row>
    <row r="40" spans="1:13" s="1777" customFormat="1" ht="58.6" customHeight="1">
      <c r="A40" s="738">
        <v>36</v>
      </c>
      <c r="B40" s="102"/>
      <c r="C40" s="1167"/>
      <c r="D40" s="109"/>
      <c r="E40" s="102"/>
      <c r="F40" s="109"/>
      <c r="G40" s="109"/>
      <c r="H40" s="109"/>
      <c r="I40" s="109"/>
      <c r="J40" s="143"/>
      <c r="K40" s="143"/>
      <c r="L40" s="102"/>
      <c r="M40" s="1853"/>
    </row>
    <row r="41" spans="1:13" s="1777" customFormat="1" ht="58.6" customHeight="1">
      <c r="A41" s="738">
        <v>37</v>
      </c>
      <c r="B41" s="102"/>
      <c r="C41" s="1167"/>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4" priority="1076"/>
  </conditionalFormatting>
  <conditionalFormatting sqref="A4">
    <cfRule type="duplicateValues" dxfId="403" priority="2"/>
  </conditionalFormatting>
  <conditionalFormatting sqref="B4">
    <cfRule type="duplicateValues" dxfId="402" priority="3"/>
    <cfRule type="duplicateValues" dxfId="401" priority="4"/>
    <cfRule type="duplicateValues" dxfId="400"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625" defaultRowHeight="58.6" customHeight="1"/>
  <cols>
    <col min="1" max="1" width="8.375" style="359" customWidth="1"/>
    <col min="2" max="2" width="33.75" style="1" customWidth="1"/>
    <col min="3" max="3" width="15.875" style="1138" customWidth="1"/>
    <col min="4" max="4" width="22.25" style="271" customWidth="1"/>
    <col min="5" max="5" width="21.375" style="1" customWidth="1"/>
    <col min="6" max="6" width="22.25" style="271" customWidth="1"/>
    <col min="7" max="7" width="20.75" style="271" customWidth="1"/>
    <col min="8" max="8" width="16.375" style="1" customWidth="1"/>
    <col min="9" max="9" width="29.375" style="1" customWidth="1"/>
    <col min="10" max="10" width="118.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75"/>
      <c r="D1" s="3675"/>
      <c r="E1" s="3675"/>
      <c r="F1" s="3675"/>
      <c r="G1" s="3675"/>
      <c r="H1" s="3675"/>
      <c r="I1" s="3675"/>
      <c r="J1" s="3675"/>
      <c r="K1" s="3675"/>
      <c r="M1" s="1487"/>
    </row>
    <row r="2" spans="1:14" ht="59.3" customHeight="1">
      <c r="A2" s="3676" t="s">
        <v>4938</v>
      </c>
      <c r="B2" s="3676"/>
      <c r="C2" s="3676"/>
      <c r="D2" s="3676"/>
      <c r="E2" s="3676"/>
      <c r="F2" s="3676"/>
      <c r="G2" s="3676"/>
      <c r="H2" s="3676"/>
      <c r="I2" s="3676"/>
      <c r="J2" s="3676"/>
      <c r="K2" s="3676"/>
      <c r="L2" s="3676"/>
      <c r="M2" s="3676"/>
      <c r="N2" s="287"/>
    </row>
    <row r="3" spans="1:14" s="1725" customFormat="1" ht="52.5" customHeight="1">
      <c r="A3" s="1813"/>
      <c r="B3" s="3753"/>
      <c r="C3" s="3754"/>
      <c r="D3" s="3754"/>
      <c r="E3" s="3754"/>
      <c r="F3" s="3754"/>
      <c r="G3" s="3754"/>
      <c r="H3" s="3754"/>
      <c r="I3" s="3754"/>
      <c r="J3" s="3754"/>
      <c r="K3" s="3754"/>
      <c r="L3" s="3754"/>
      <c r="M3" s="3755"/>
      <c r="N3" s="1724"/>
    </row>
    <row r="4" spans="1:14" ht="30.1" customHeight="1">
      <c r="A4" s="3771"/>
      <c r="B4" s="3771"/>
      <c r="C4" s="1814">
        <f>SUM(C6:C35)</f>
        <v>280180</v>
      </c>
      <c r="D4" s="1815"/>
      <c r="E4" s="1816"/>
      <c r="F4" s="1815"/>
      <c r="G4" s="1815"/>
      <c r="H4" s="1815"/>
      <c r="I4" s="1815"/>
      <c r="J4" s="1816">
        <f ca="1">TODAY()</f>
        <v>45987</v>
      </c>
      <c r="K4" s="143"/>
      <c r="L4" s="1816"/>
      <c r="M4" s="1816"/>
      <c r="N4" s="218"/>
    </row>
    <row r="5" spans="1:14" s="1535" customFormat="1" ht="46.5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349999999999994"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6"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6"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6"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8"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3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1"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1"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1"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35000000000002"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6"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80000000000001"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1"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49.94999999999999"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35000000000002"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8"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8"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8"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3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6" customHeight="1">
      <c r="A37" s="738">
        <v>32</v>
      </c>
      <c r="B37" s="102"/>
      <c r="C37" s="1167"/>
      <c r="D37" s="109"/>
      <c r="E37" s="102"/>
      <c r="F37" s="109"/>
      <c r="G37" s="109"/>
      <c r="H37" s="102"/>
      <c r="I37" s="102"/>
      <c r="J37" s="143"/>
      <c r="K37" s="143"/>
      <c r="L37" s="102"/>
      <c r="M37" s="143"/>
    </row>
    <row r="38" spans="1:14" s="1796" customFormat="1" ht="58.6"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6"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6" customHeight="1">
      <c r="A40" s="1791">
        <v>35</v>
      </c>
      <c r="B40" s="1792" t="s">
        <v>165</v>
      </c>
      <c r="C40" s="1793"/>
      <c r="D40" s="1794"/>
      <c r="E40" s="1792"/>
      <c r="F40" s="1794"/>
      <c r="G40" s="1794" t="s">
        <v>700</v>
      </c>
      <c r="H40" s="1792"/>
      <c r="I40" s="1792"/>
      <c r="J40" s="1795"/>
      <c r="K40" s="1795"/>
      <c r="L40" s="1792"/>
      <c r="M40" s="1795"/>
      <c r="N40" s="1822"/>
    </row>
    <row r="41" spans="1:14" ht="58.6" customHeight="1">
      <c r="A41" s="738">
        <v>36</v>
      </c>
      <c r="B41" s="102"/>
      <c r="C41" s="1167"/>
      <c r="D41" s="109"/>
      <c r="E41" s="102"/>
      <c r="F41" s="109"/>
      <c r="G41" s="109"/>
      <c r="H41" s="102"/>
      <c r="I41" s="102"/>
      <c r="J41" s="143"/>
      <c r="K41" s="143"/>
      <c r="L41" s="102"/>
      <c r="M41" s="143"/>
      <c r="N41" s="1777"/>
    </row>
    <row r="42" spans="1:14" ht="58.6" customHeight="1">
      <c r="A42" s="738">
        <v>37</v>
      </c>
      <c r="B42" s="102"/>
      <c r="C42" s="1167"/>
      <c r="D42" s="109"/>
      <c r="E42" s="102"/>
      <c r="F42" s="109"/>
      <c r="G42" s="109"/>
      <c r="H42" s="102"/>
      <c r="I42" s="102"/>
      <c r="J42" s="143"/>
      <c r="K42" s="143"/>
      <c r="L42" s="102"/>
      <c r="M42" s="143"/>
      <c r="N42" s="1777"/>
    </row>
    <row r="43" spans="1:14" ht="58.6" customHeight="1">
      <c r="A43" s="738">
        <v>38</v>
      </c>
      <c r="B43" s="102"/>
      <c r="C43" s="1167"/>
      <c r="D43" s="109"/>
      <c r="E43" s="102"/>
      <c r="F43" s="109"/>
      <c r="G43" s="109"/>
      <c r="H43" s="102"/>
      <c r="I43" s="102"/>
      <c r="J43" s="143"/>
      <c r="K43" s="143"/>
      <c r="L43" s="102"/>
      <c r="M43" s="143"/>
      <c r="N43" s="1777"/>
    </row>
    <row r="44" spans="1:14" ht="58.6" customHeight="1">
      <c r="A44" s="738">
        <v>39</v>
      </c>
      <c r="B44" s="102"/>
      <c r="C44" s="1167"/>
      <c r="D44" s="109"/>
      <c r="E44" s="102"/>
      <c r="F44" s="109"/>
      <c r="G44" s="109"/>
      <c r="H44" s="102"/>
      <c r="I44" s="102"/>
      <c r="J44" s="143"/>
      <c r="K44" s="143"/>
      <c r="L44" s="102"/>
      <c r="M44" s="143"/>
      <c r="N44" s="1777"/>
    </row>
    <row r="45" spans="1:14" ht="58.6" customHeight="1">
      <c r="A45" s="359">
        <v>40</v>
      </c>
    </row>
  </sheetData>
  <autoFilter ref="A5:P39" xr:uid="{00000000-0009-0000-0000-000001000000}"/>
  <mergeCells count="4">
    <mergeCell ref="C1:K1"/>
    <mergeCell ref="A2:M2"/>
    <mergeCell ref="B3:M3"/>
    <mergeCell ref="A4:B4"/>
  </mergeCells>
  <conditionalFormatting sqref="A1:A4">
    <cfRule type="duplicateValues" dxfId="399" priority="5"/>
  </conditionalFormatting>
  <conditionalFormatting sqref="A5">
    <cfRule type="duplicateValues" dxfId="398" priority="4"/>
  </conditionalFormatting>
  <conditionalFormatting sqref="B5">
    <cfRule type="duplicateValues" dxfId="397" priority="1"/>
    <cfRule type="duplicateValues" dxfId="396" priority="2"/>
    <cfRule type="duplicateValues" dxfId="395"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375" style="9" customWidth="1"/>
    <col min="12" max="12" width="17.25" style="1" customWidth="1"/>
    <col min="13" max="13" width="18.75" style="763" customWidth="1"/>
    <col min="14" max="16384" width="32.125" style="3"/>
  </cols>
  <sheetData>
    <row r="1" spans="1:14" ht="58.6" customHeight="1">
      <c r="B1" s="10"/>
      <c r="C1" s="3675"/>
      <c r="D1" s="3675"/>
      <c r="E1" s="3675"/>
      <c r="F1" s="3675"/>
      <c r="G1" s="3675"/>
      <c r="H1" s="3675"/>
      <c r="I1" s="3675"/>
      <c r="J1" s="3675"/>
      <c r="K1" s="3675"/>
      <c r="M1" s="1848"/>
    </row>
    <row r="2" spans="1:14" ht="39.75" customHeight="1">
      <c r="A2" s="3676" t="s">
        <v>5060</v>
      </c>
      <c r="B2" s="3676"/>
      <c r="C2" s="3676"/>
      <c r="D2" s="3676"/>
      <c r="E2" s="3676"/>
      <c r="F2" s="3676"/>
      <c r="G2" s="3676"/>
      <c r="H2" s="3676"/>
      <c r="I2" s="3676"/>
      <c r="J2" s="3676"/>
      <c r="K2" s="3676"/>
      <c r="L2" s="3676"/>
      <c r="M2" s="3676"/>
      <c r="N2" s="287"/>
    </row>
    <row r="3" spans="1:14" s="1725" customFormat="1" ht="45" customHeight="1">
      <c r="A3" s="1723"/>
      <c r="B3" s="3677"/>
      <c r="C3" s="3678"/>
      <c r="D3" s="3678"/>
      <c r="E3" s="3678"/>
      <c r="F3" s="3678"/>
      <c r="G3" s="3678"/>
      <c r="H3" s="3678"/>
      <c r="I3" s="3678"/>
      <c r="J3" s="3678"/>
      <c r="K3" s="3678"/>
      <c r="L3" s="3678"/>
      <c r="M3" s="3679"/>
      <c r="N3" s="1724"/>
    </row>
    <row r="4" spans="1:14" ht="30.1" customHeight="1">
      <c r="A4" s="3680"/>
      <c r="B4" s="3680"/>
      <c r="C4" s="1810">
        <f>SUBTOTAL(9,C6:C39)</f>
        <v>265750</v>
      </c>
      <c r="D4" s="1503"/>
      <c r="E4" s="1504"/>
      <c r="F4" s="1503"/>
      <c r="G4" s="1503"/>
      <c r="H4" s="1503"/>
      <c r="I4" s="1503"/>
      <c r="J4" s="1504">
        <f ca="1">TODAY()</f>
        <v>45987</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349999999999994"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3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65.1">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28.4">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1"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8"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3"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099999999999994"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99999999999994"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3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6"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3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6"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6"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3"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30000000000001"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8"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349999999999994"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6" customHeight="1">
      <c r="A40" s="359">
        <v>35</v>
      </c>
    </row>
    <row r="41" spans="1:13" s="1880" customFormat="1" ht="75.099999999999994"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6" customHeight="1">
      <c r="A43" s="738">
        <v>38</v>
      </c>
      <c r="B43" s="102"/>
      <c r="C43" s="1207"/>
      <c r="D43" s="109"/>
      <c r="E43" s="102"/>
      <c r="F43" s="109"/>
      <c r="G43" s="109"/>
      <c r="H43" s="102"/>
      <c r="I43" s="102"/>
      <c r="J43" s="143"/>
      <c r="K43" s="143"/>
      <c r="L43" s="102"/>
      <c r="M43" s="1853"/>
    </row>
    <row r="44" spans="1:13" s="1777" customFormat="1" ht="58.6" customHeight="1">
      <c r="A44" s="738">
        <v>39</v>
      </c>
      <c r="B44" s="102"/>
      <c r="C44" s="1207"/>
      <c r="D44" s="109"/>
      <c r="E44" s="102"/>
      <c r="F44" s="109"/>
      <c r="G44" s="109"/>
      <c r="H44" s="102"/>
      <c r="I44" s="102"/>
      <c r="J44" s="143"/>
      <c r="K44" s="143"/>
      <c r="L44" s="102"/>
      <c r="M44" s="1853"/>
    </row>
    <row r="45" spans="1:13" s="1777" customFormat="1" ht="58.6" customHeight="1">
      <c r="A45" s="738">
        <v>40</v>
      </c>
      <c r="B45" s="102"/>
      <c r="C45" s="1207"/>
      <c r="D45" s="109"/>
      <c r="E45" s="102"/>
      <c r="F45" s="109"/>
      <c r="G45" s="109"/>
      <c r="H45" s="102"/>
      <c r="I45" s="102"/>
      <c r="J45" s="143"/>
      <c r="K45" s="143"/>
      <c r="L45" s="102"/>
      <c r="M45" s="1853"/>
    </row>
    <row r="46" spans="1:13" s="1777" customFormat="1" ht="58.6" customHeight="1">
      <c r="A46" s="738">
        <v>41</v>
      </c>
      <c r="B46" s="102"/>
      <c r="C46" s="1207"/>
      <c r="D46" s="109"/>
      <c r="E46" s="102"/>
      <c r="F46" s="109"/>
      <c r="G46" s="109"/>
      <c r="H46" s="102"/>
      <c r="I46" s="102"/>
      <c r="J46" s="143"/>
      <c r="K46" s="143"/>
      <c r="L46" s="102"/>
      <c r="M46" s="1853"/>
    </row>
    <row r="47" spans="1:13" s="1777" customFormat="1" ht="58.6" customHeight="1">
      <c r="A47" s="738">
        <v>42</v>
      </c>
      <c r="B47" s="102"/>
      <c r="C47" s="1207"/>
      <c r="D47" s="109"/>
      <c r="E47" s="102"/>
      <c r="F47" s="109"/>
      <c r="G47" s="109"/>
      <c r="H47" s="102"/>
      <c r="I47" s="102"/>
      <c r="J47" s="143"/>
      <c r="K47" s="143"/>
      <c r="L47" s="102"/>
      <c r="M47" s="1853"/>
    </row>
    <row r="48" spans="1:13" s="1777" customFormat="1" ht="58.6" customHeight="1">
      <c r="A48" s="738">
        <v>43</v>
      </c>
      <c r="B48" s="102"/>
      <c r="C48" s="1207"/>
      <c r="D48" s="109"/>
      <c r="E48" s="102"/>
      <c r="F48" s="109"/>
      <c r="G48" s="109"/>
      <c r="H48" s="102"/>
      <c r="I48" s="102"/>
      <c r="J48" s="143"/>
      <c r="K48" s="143"/>
      <c r="L48" s="102"/>
      <c r="M48" s="1853"/>
    </row>
    <row r="49" spans="1:13" s="1777" customFormat="1" ht="58.6" customHeight="1">
      <c r="A49" s="738">
        <v>44</v>
      </c>
      <c r="B49" s="102"/>
      <c r="C49" s="1207"/>
      <c r="D49" s="109"/>
      <c r="E49" s="102"/>
      <c r="F49" s="109"/>
      <c r="G49" s="109"/>
      <c r="H49" s="102"/>
      <c r="I49" s="102"/>
      <c r="J49" s="143"/>
      <c r="K49" s="143"/>
      <c r="L49" s="102"/>
      <c r="M49" s="1853"/>
    </row>
    <row r="50" spans="1:13" s="1777" customFormat="1" ht="58.6" customHeight="1">
      <c r="A50" s="738">
        <v>45</v>
      </c>
      <c r="B50" s="102"/>
      <c r="C50" s="1207"/>
      <c r="D50" s="109"/>
      <c r="E50" s="102"/>
      <c r="F50" s="109"/>
      <c r="G50" s="109"/>
      <c r="H50" s="102"/>
      <c r="I50" s="102"/>
      <c r="J50" s="143"/>
      <c r="K50" s="143"/>
      <c r="L50" s="102"/>
      <c r="M50" s="1853"/>
    </row>
    <row r="51" spans="1:13" s="1777" customFormat="1" ht="58.6" customHeight="1">
      <c r="A51" s="738">
        <v>46</v>
      </c>
      <c r="B51" s="102"/>
      <c r="C51" s="1207"/>
      <c r="D51" s="109"/>
      <c r="E51" s="102"/>
      <c r="F51" s="109"/>
      <c r="G51" s="109"/>
      <c r="H51" s="102"/>
      <c r="I51" s="102"/>
      <c r="J51" s="143"/>
      <c r="K51" s="143"/>
      <c r="L51" s="102"/>
      <c r="M51" s="1853"/>
    </row>
    <row r="52" spans="1:13" s="1777" customFormat="1" ht="58.6" customHeight="1">
      <c r="A52" s="738">
        <v>47</v>
      </c>
      <c r="B52" s="102"/>
      <c r="C52" s="1207"/>
      <c r="D52" s="109"/>
      <c r="E52" s="102"/>
      <c r="F52" s="109"/>
      <c r="G52" s="109"/>
      <c r="H52" s="102"/>
      <c r="I52" s="102"/>
      <c r="J52" s="143"/>
      <c r="K52" s="143"/>
      <c r="L52" s="102"/>
      <c r="M52" s="1853"/>
    </row>
    <row r="53" spans="1:13" s="1777" customFormat="1" ht="58.6" customHeight="1">
      <c r="A53" s="738">
        <v>48</v>
      </c>
      <c r="B53" s="102"/>
      <c r="C53" s="1207"/>
      <c r="D53" s="109"/>
      <c r="E53" s="102"/>
      <c r="F53" s="109"/>
      <c r="G53" s="109"/>
      <c r="H53" s="102"/>
      <c r="I53" s="102"/>
      <c r="J53" s="143"/>
      <c r="K53" s="143"/>
      <c r="L53" s="102"/>
      <c r="M53" s="1853"/>
    </row>
    <row r="54" spans="1:13" s="1777" customFormat="1" ht="58.6" customHeight="1">
      <c r="A54" s="738">
        <v>49</v>
      </c>
      <c r="B54" s="102"/>
      <c r="C54" s="1207"/>
      <c r="D54" s="109"/>
      <c r="E54" s="102"/>
      <c r="F54" s="109"/>
      <c r="G54" s="109"/>
      <c r="H54" s="102"/>
      <c r="I54" s="102"/>
      <c r="J54" s="143"/>
      <c r="K54" s="143"/>
      <c r="L54" s="102"/>
      <c r="M54" s="1853"/>
    </row>
    <row r="55" spans="1:13" s="1777" customFormat="1" ht="58.6" customHeight="1">
      <c r="A55" s="738">
        <v>50</v>
      </c>
      <c r="B55" s="102"/>
      <c r="C55" s="1207"/>
      <c r="D55" s="109"/>
      <c r="E55" s="102"/>
      <c r="F55" s="109"/>
      <c r="G55" s="109"/>
      <c r="H55" s="102"/>
      <c r="I55" s="102"/>
      <c r="J55" s="143"/>
      <c r="K55" s="143"/>
      <c r="L55" s="102"/>
      <c r="M55" s="1853"/>
    </row>
    <row r="56" spans="1:13" s="1777" customFormat="1" ht="58.6" customHeight="1">
      <c r="A56" s="738"/>
      <c r="B56" s="102"/>
      <c r="C56" s="1207"/>
      <c r="D56" s="109"/>
      <c r="E56" s="102"/>
      <c r="F56" s="109"/>
      <c r="G56" s="109"/>
      <c r="H56" s="102"/>
      <c r="I56" s="102"/>
      <c r="J56" s="143"/>
      <c r="K56" s="143"/>
      <c r="L56" s="102"/>
      <c r="M56" s="1853"/>
    </row>
    <row r="57" spans="1:13" s="1777" customFormat="1" ht="58.6" customHeight="1">
      <c r="A57" s="738"/>
      <c r="B57" s="102"/>
      <c r="C57" s="1207"/>
      <c r="D57" s="109"/>
      <c r="E57" s="102"/>
      <c r="F57" s="109"/>
      <c r="G57" s="109"/>
      <c r="H57" s="102"/>
      <c r="I57" s="102"/>
      <c r="J57" s="143"/>
      <c r="K57" s="143"/>
      <c r="L57" s="102"/>
      <c r="M57" s="1853"/>
    </row>
    <row r="58" spans="1:13" s="1777" customFormat="1" ht="58.6" customHeight="1">
      <c r="A58" s="738"/>
      <c r="B58" s="102"/>
      <c r="C58" s="1207"/>
      <c r="D58" s="109"/>
      <c r="E58" s="102"/>
      <c r="F58" s="109"/>
      <c r="G58" s="109"/>
      <c r="H58" s="102"/>
      <c r="I58" s="102"/>
      <c r="J58" s="143"/>
      <c r="K58" s="143"/>
      <c r="L58" s="102"/>
      <c r="M58" s="1853"/>
    </row>
    <row r="59" spans="1:13" s="1777" customFormat="1" ht="58.6" customHeight="1">
      <c r="A59" s="738"/>
      <c r="B59" s="102"/>
      <c r="C59" s="1207"/>
      <c r="D59" s="109"/>
      <c r="E59" s="102"/>
      <c r="F59" s="109"/>
      <c r="G59" s="109"/>
      <c r="H59" s="102"/>
      <c r="I59" s="102"/>
      <c r="J59" s="143"/>
      <c r="K59" s="143"/>
      <c r="L59" s="102"/>
      <c r="M59" s="1853"/>
    </row>
    <row r="60" spans="1:13" s="1777" customFormat="1" ht="58.6"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0.95"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394" priority="5"/>
  </conditionalFormatting>
  <conditionalFormatting sqref="A5">
    <cfRule type="duplicateValues" dxfId="393" priority="4"/>
  </conditionalFormatting>
  <conditionalFormatting sqref="B5">
    <cfRule type="duplicateValues" dxfId="392" priority="1"/>
    <cfRule type="duplicateValues" dxfId="391" priority="2"/>
    <cfRule type="duplicateValues" dxfId="390"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375" style="271" customWidth="1"/>
    <col min="11" max="11" width="108.125" style="9" customWidth="1"/>
    <col min="12" max="12" width="25.625" style="2217" customWidth="1"/>
    <col min="13" max="13" width="65.37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375" style="3"/>
    <col min="25" max="27" width="32.125" style="1" bestFit="1" customWidth="1"/>
    <col min="28" max="16384" width="32.125" style="3"/>
  </cols>
  <sheetData>
    <row r="1" spans="1:27" ht="50.3" customHeight="1">
      <c r="A1" s="3781" t="s">
        <v>5191</v>
      </c>
      <c r="B1" s="3781"/>
      <c r="C1" s="3781"/>
      <c r="D1" s="3781"/>
      <c r="E1" s="3781"/>
      <c r="F1" s="3781"/>
      <c r="G1" s="3781"/>
      <c r="H1" s="3781"/>
      <c r="I1" s="3781"/>
      <c r="J1" s="3781"/>
      <c r="K1" s="3781"/>
      <c r="L1" s="3781"/>
      <c r="M1" s="3781"/>
      <c r="N1" s="3781"/>
      <c r="O1" s="3781"/>
      <c r="P1" s="3781"/>
      <c r="Q1" s="3781"/>
      <c r="R1" s="2670"/>
    </row>
    <row r="2" spans="1:27" ht="77.95" customHeight="1">
      <c r="A2" s="3782" t="s">
        <v>5192</v>
      </c>
      <c r="B2" s="3782"/>
      <c r="C2" s="3782"/>
      <c r="D2" s="2215">
        <f>SUBTOTAL(9,D3:D322)</f>
        <v>13800</v>
      </c>
      <c r="E2" s="1932"/>
      <c r="F2" s="2092"/>
      <c r="G2" s="2269" t="s">
        <v>5193</v>
      </c>
      <c r="H2" s="1932"/>
      <c r="I2" s="1932"/>
      <c r="J2" s="2765"/>
      <c r="K2" s="2762">
        <f ca="1">TODAY()</f>
        <v>45987</v>
      </c>
      <c r="L2" s="2272">
        <f>SUBTOTAL(9,L4:L505)</f>
        <v>381342</v>
      </c>
      <c r="M2" s="2339" t="s">
        <v>5194</v>
      </c>
      <c r="N2" s="2782"/>
      <c r="O2" s="2099" t="s">
        <v>5195</v>
      </c>
      <c r="P2" s="2754" t="s">
        <v>0</v>
      </c>
      <c r="Q2" s="2754"/>
      <c r="R2" s="3783" t="s">
        <v>5196</v>
      </c>
      <c r="S2" s="3783"/>
      <c r="T2" s="3784"/>
      <c r="U2" s="3784"/>
    </row>
    <row r="3" spans="1:27" s="2709" customFormat="1" ht="58.6"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099999999999994" customHeight="1">
      <c r="A4" s="3772">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59.95" customHeight="1">
      <c r="A5" s="3774"/>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8"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99999999999994"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1" customHeight="1">
      <c r="A8" s="3773">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6" customHeight="1">
      <c r="A9" s="3773"/>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6" customHeight="1">
      <c r="A10" s="3773"/>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6" customHeight="1">
      <c r="A11" s="3774"/>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6" customHeight="1">
      <c r="A12" s="3772">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6" customHeight="1">
      <c r="A13" s="3773"/>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 customHeight="1">
      <c r="A14" s="3773"/>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8" customHeight="1">
      <c r="A15" s="3774"/>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099999999999994"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6" customHeight="1">
      <c r="A17" s="3780">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35" customHeight="1">
      <c r="A18" s="3780"/>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6" customHeight="1">
      <c r="A19" s="3780"/>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6" customHeight="1">
      <c r="A20" s="3780"/>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80"/>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80"/>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6" customHeight="1">
      <c r="A23" s="3780"/>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6" customHeight="1">
      <c r="A24" s="3772"/>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1" customHeight="1">
      <c r="A26" s="3772">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3" customHeight="1">
      <c r="A27" s="3774"/>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59.95" customHeight="1">
      <c r="A28" s="3773">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59.95" customHeight="1">
      <c r="A29" s="3773"/>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73"/>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6" customHeight="1">
      <c r="A31" s="3773"/>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3" customHeight="1">
      <c r="A32" s="3773"/>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773"/>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73"/>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3" customHeight="1">
      <c r="A35" s="3773"/>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774"/>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80">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80"/>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80"/>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80"/>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80"/>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80"/>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1" customHeight="1">
      <c r="A43" s="3772">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1" customHeight="1">
      <c r="A44" s="3774"/>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099999999999994"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772">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1" customHeight="1">
      <c r="A48" s="3774"/>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099999999999994" customHeight="1">
      <c r="A49" s="3775">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1" customHeight="1">
      <c r="A50" s="3776"/>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8" customHeight="1">
      <c r="A51" s="3777"/>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099999999999994" customHeight="1">
      <c r="A52" s="3772">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1" customHeight="1">
      <c r="A53" s="3773"/>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1" customHeight="1">
      <c r="A54" s="3774"/>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1" customHeight="1">
      <c r="A55" s="3772">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1" customHeight="1">
      <c r="A56" s="3773"/>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6" customHeight="1">
      <c r="A57" s="3773"/>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6" customHeight="1">
      <c r="A58" s="3773"/>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6" customHeight="1">
      <c r="A59" s="3773"/>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6" customHeight="1">
      <c r="A60" s="3774"/>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6" customHeight="1">
      <c r="A61" s="3772">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0.95" customHeight="1">
      <c r="A62" s="3773"/>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6" customHeight="1">
      <c r="A63" s="3773"/>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73"/>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773"/>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773"/>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6" customHeight="1">
      <c r="A67" s="3773"/>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6" customHeight="1">
      <c r="A68" s="3773"/>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 customHeight="1">
      <c r="A69" s="3773"/>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5" customHeight="1">
      <c r="A70" s="3775">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 customHeight="1">
      <c r="A71" s="3776"/>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 customHeight="1">
      <c r="A72" s="3777"/>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772">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5" customHeight="1">
      <c r="A74" s="3774"/>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5" customHeight="1">
      <c r="A75" s="3775">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5" customHeight="1">
      <c r="A76" s="3776"/>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5" customHeight="1">
      <c r="A77" s="3776"/>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5" customHeight="1">
      <c r="A78" s="3776"/>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5" customHeight="1">
      <c r="A79" s="3776"/>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5" customHeight="1">
      <c r="A80" s="3776"/>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5" customHeight="1">
      <c r="A81" s="3776"/>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5" customHeight="1">
      <c r="A82" s="3776"/>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5" customHeight="1">
      <c r="A83" s="3776"/>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5" customHeight="1">
      <c r="A84" s="3776"/>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5" customHeight="1">
      <c r="A85" s="3777"/>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6" customHeight="1">
      <c r="A86" s="3780">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6" customHeight="1">
      <c r="A87" s="3780"/>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99999999999994" customHeight="1">
      <c r="A88" s="3780"/>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99999999999994" customHeight="1">
      <c r="A89" s="3780"/>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6" customHeight="1">
      <c r="A90" s="3772">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774"/>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6" customHeight="1">
      <c r="A93" s="3775">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6" customHeight="1">
      <c r="A94" s="3776"/>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6" customHeight="1">
      <c r="A95" s="3776"/>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6" customHeight="1">
      <c r="A96" s="3776"/>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6" customHeight="1">
      <c r="A97" s="3776"/>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6" customHeight="1">
      <c r="A98" s="3777"/>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6"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6" customHeight="1">
      <c r="A100" s="3772">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6" customHeight="1">
      <c r="A101" s="3773"/>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6" customHeight="1">
      <c r="A102" s="3773"/>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6" customHeight="1">
      <c r="A103" s="3773"/>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774"/>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772">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74"/>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6" customHeight="1">
      <c r="A107" s="3778">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349999999999994" customHeight="1">
      <c r="A108" s="3779"/>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349999999999994"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3" customHeight="1">
      <c r="A110" s="3772">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73"/>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773"/>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773"/>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773"/>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349999999999994" customHeight="1">
      <c r="A115" s="3773"/>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349999999999994" customHeight="1">
      <c r="A116" s="3774"/>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3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3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772">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3" customHeight="1">
      <c r="A120" s="3774"/>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6" customHeight="1">
      <c r="A121" s="3778">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6" customHeight="1">
      <c r="A122" s="3773"/>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6" customHeight="1">
      <c r="A123" s="3773"/>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6" customHeight="1">
      <c r="A124" s="3773"/>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6" customHeight="1">
      <c r="A125" s="3774"/>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35" customHeight="1">
      <c r="A127" s="3772">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6" customHeight="1">
      <c r="A128" s="3773"/>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6" customHeight="1">
      <c r="A129" s="3773"/>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6" customHeight="1">
      <c r="A130" s="3773"/>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6" customHeight="1">
      <c r="A131" s="3773"/>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6" customHeight="1">
      <c r="A132" s="3773"/>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6" customHeight="1">
      <c r="A133" s="3773"/>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3" customHeight="1">
      <c r="A134" s="3773"/>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3" customHeight="1">
      <c r="A135" s="3774"/>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8.95" customHeight="1">
      <c r="A136" s="3772">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8.95" customHeight="1">
      <c r="A137" s="3773"/>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8" customHeight="1">
      <c r="A138" s="3774"/>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5" customHeight="1">
      <c r="A139" s="3772">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8" customHeight="1">
      <c r="A140" s="3773"/>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6" customHeight="1">
      <c r="A141" s="3774"/>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6"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6" customHeight="1">
      <c r="A143" s="3772">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6" customHeight="1">
      <c r="A144" s="3773"/>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6" customHeight="1">
      <c r="A145" s="3774"/>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6" customHeight="1">
      <c r="A146" s="3772">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6" customHeight="1">
      <c r="A147" s="3773"/>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5" customHeight="1">
      <c r="A148" s="3774"/>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772">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773"/>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774"/>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6" customHeight="1">
      <c r="A152" s="3772">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6" customHeight="1">
      <c r="A153" s="3773"/>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6" customHeight="1">
      <c r="A154" s="3773"/>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6" customHeight="1">
      <c r="A155" s="3773"/>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6" customHeight="1">
      <c r="A156" s="3774"/>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6"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6"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6"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6"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6"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6"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6"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6"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6"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6"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6"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6"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6"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6"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389" priority="1274"/>
  </conditionalFormatting>
  <conditionalFormatting sqref="B1:B1048576">
    <cfRule type="duplicateValues" dxfId="388" priority="1278"/>
  </conditionalFormatting>
  <conditionalFormatting sqref="B4:B1048576">
    <cfRule type="duplicateValues" dxfId="387" priority="1281"/>
    <cfRule type="duplicateValues" dxfId="386"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37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3" customHeight="1">
      <c r="A1" s="3781" t="s">
        <v>5543</v>
      </c>
      <c r="B1" s="3790"/>
      <c r="C1" s="3790"/>
      <c r="D1" s="3790"/>
      <c r="E1" s="3790"/>
      <c r="F1" s="3790"/>
      <c r="G1" s="3790"/>
      <c r="H1" s="3790"/>
      <c r="I1" s="3790"/>
      <c r="J1" s="3790"/>
      <c r="K1" s="3790"/>
      <c r="L1" s="3791"/>
      <c r="M1" s="3790"/>
      <c r="N1" s="3790"/>
      <c r="O1" s="3792"/>
      <c r="P1" s="3793"/>
    </row>
    <row r="2" spans="1:127" ht="39.75" customHeight="1">
      <c r="A2" s="3796" t="s">
        <v>3413</v>
      </c>
      <c r="B2" s="3797"/>
      <c r="C2" s="3798"/>
      <c r="D2" s="2215">
        <f>SUBTOTAL(9,D3:D568)</f>
        <v>398380</v>
      </c>
      <c r="E2" s="1932"/>
      <c r="F2" s="2092"/>
      <c r="G2" s="2269" t="s">
        <v>5193</v>
      </c>
      <c r="H2" s="1932"/>
      <c r="I2" s="1932"/>
      <c r="J2" s="1932"/>
      <c r="K2" s="2093">
        <f ca="1">TODAY()</f>
        <v>45987</v>
      </c>
      <c r="L2" s="2272">
        <f>SUBTOTAL(9,L4:L568)</f>
        <v>393760</v>
      </c>
      <c r="M2" s="2339" t="s">
        <v>5194</v>
      </c>
      <c r="N2" s="2099" t="s">
        <v>5195</v>
      </c>
      <c r="O2" s="3794" t="s">
        <v>0</v>
      </c>
      <c r="P2" s="3794"/>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099999999999994"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099999999999994"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099999999999994" customHeight="1">
      <c r="A6" s="3772">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099999999999994" customHeight="1">
      <c r="A7" s="3773"/>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099999999999994" customHeight="1">
      <c r="A8" s="3774"/>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8.95" customHeight="1">
      <c r="A9" s="3795">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35" customHeight="1">
      <c r="A10" s="3788"/>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35" customHeight="1">
      <c r="A11" s="3788"/>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8" customHeight="1">
      <c r="A12" s="3789"/>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99999999999994" customHeight="1">
      <c r="A13" s="3795">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99999999999994" customHeight="1">
      <c r="A14" s="3788"/>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35" customHeight="1">
      <c r="A15" s="3788"/>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88"/>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5" customHeight="1">
      <c r="A17" s="3788"/>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5" customHeight="1">
      <c r="A18" s="3788"/>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5" customHeight="1">
      <c r="A19" s="3788"/>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5" customHeight="1">
      <c r="A20" s="3789"/>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5" customHeight="1">
      <c r="A21" s="3795">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5" customHeight="1">
      <c r="A22" s="3789"/>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5" customHeight="1">
      <c r="A23" s="3772">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5" customHeight="1">
      <c r="A24" s="3774"/>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5" customHeight="1">
      <c r="A25" s="3772">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5" customHeight="1">
      <c r="A26" s="3773"/>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5" customHeight="1">
      <c r="A27" s="3773"/>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3" customHeight="1">
      <c r="A28" s="3774"/>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3" customHeight="1">
      <c r="A29" s="3775">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99" t="s">
        <v>5618</v>
      </c>
      <c r="O29" s="2590">
        <v>1</v>
      </c>
    </row>
    <row r="30" spans="1:127" s="2150" customFormat="1" ht="50.3" customHeight="1">
      <c r="A30" s="3776"/>
      <c r="B30" s="1495" t="str">
        <f t="shared" si="2"/>
        <v>2000002808</v>
      </c>
      <c r="C30" s="1493" t="s">
        <v>5612</v>
      </c>
      <c r="D30" s="2488"/>
      <c r="E30" s="1921"/>
      <c r="F30" s="1493" t="s">
        <v>16</v>
      </c>
      <c r="G30" s="2202"/>
      <c r="H30" s="1921"/>
      <c r="I30" s="1568" t="s">
        <v>49</v>
      </c>
      <c r="J30" s="1495" t="s">
        <v>148</v>
      </c>
      <c r="K30" s="1600" t="s">
        <v>5619</v>
      </c>
      <c r="L30" s="2357">
        <v>2500</v>
      </c>
      <c r="M30" s="1748" t="s">
        <v>5620</v>
      </c>
      <c r="N30" s="3800"/>
      <c r="O30" s="2590">
        <v>1</v>
      </c>
      <c r="P30" s="1548"/>
      <c r="Q30" s="1548"/>
      <c r="R30" s="1548"/>
    </row>
    <row r="31" spans="1:127" s="2150" customFormat="1" ht="50.3" customHeight="1">
      <c r="A31" s="3776"/>
      <c r="B31" s="1495" t="str">
        <f t="shared" si="2"/>
        <v>2000002809</v>
      </c>
      <c r="C31" s="1493" t="s">
        <v>5612</v>
      </c>
      <c r="D31" s="2488"/>
      <c r="E31" s="1921"/>
      <c r="F31" s="1493" t="s">
        <v>16</v>
      </c>
      <c r="G31" s="2202"/>
      <c r="H31" s="1921"/>
      <c r="I31" s="1568" t="s">
        <v>49</v>
      </c>
      <c r="J31" s="1495" t="s">
        <v>148</v>
      </c>
      <c r="K31" s="1600" t="s">
        <v>5621</v>
      </c>
      <c r="L31" s="2357">
        <v>2000</v>
      </c>
      <c r="M31" s="1748" t="s">
        <v>5622</v>
      </c>
      <c r="N31" s="3800"/>
      <c r="O31" s="2590">
        <v>1</v>
      </c>
      <c r="P31" s="1548"/>
      <c r="Q31" s="1548"/>
      <c r="R31" s="1548"/>
    </row>
    <row r="32" spans="1:127" s="2150" customFormat="1" ht="50.3" customHeight="1">
      <c r="A32" s="3776"/>
      <c r="B32" s="1495" t="str">
        <f t="shared" si="2"/>
        <v>2000002810</v>
      </c>
      <c r="C32" s="1493" t="s">
        <v>5612</v>
      </c>
      <c r="D32" s="2488"/>
      <c r="E32" s="1921"/>
      <c r="F32" s="1493" t="s">
        <v>16</v>
      </c>
      <c r="G32" s="2202"/>
      <c r="H32" s="1921"/>
      <c r="I32" s="1568" t="s">
        <v>49</v>
      </c>
      <c r="J32" s="1495" t="s">
        <v>148</v>
      </c>
      <c r="K32" s="1600" t="s">
        <v>5623</v>
      </c>
      <c r="L32" s="2357">
        <v>2000</v>
      </c>
      <c r="M32" s="1748" t="s">
        <v>5624</v>
      </c>
      <c r="N32" s="3801"/>
      <c r="O32" s="2590">
        <v>1</v>
      </c>
      <c r="P32" s="1548"/>
      <c r="Q32" s="1548"/>
      <c r="R32" s="1548"/>
    </row>
    <row r="33" spans="1:19" s="1548" customFormat="1" ht="50.3" customHeight="1">
      <c r="A33" s="3776"/>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3" customHeight="1">
      <c r="A34" s="3776"/>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3" customHeight="1">
      <c r="A35" s="3776"/>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3" customHeight="1">
      <c r="A36" s="3776"/>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3" customHeight="1">
      <c r="A37" s="3776"/>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6" customHeight="1">
      <c r="A38" s="3776"/>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6" customHeight="1">
      <c r="A39" s="3776"/>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6" customHeight="1">
      <c r="A40" s="3776"/>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6" customHeight="1">
      <c r="A41" s="3777"/>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5" customHeight="1">
      <c r="A42" s="3772">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5" customHeight="1">
      <c r="A43" s="3773"/>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5" customHeight="1">
      <c r="A44" s="3773"/>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5" customHeight="1">
      <c r="A45" s="3774"/>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349999999999994"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6" customHeight="1">
      <c r="A47" s="3775">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6" customHeight="1">
      <c r="A48" s="3776"/>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6" customHeight="1">
      <c r="A49" s="3777"/>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6" customHeight="1">
      <c r="A50" s="3775">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6" customHeight="1">
      <c r="A51" s="3776"/>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6" customHeight="1">
      <c r="A52" s="3776"/>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6" customHeight="1">
      <c r="A53" s="3776"/>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6" customHeight="1">
      <c r="A54" s="3776"/>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6" customHeight="1">
      <c r="A55" s="3776"/>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6" customHeight="1">
      <c r="A56" s="3776"/>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6" customHeight="1">
      <c r="A58" s="3802">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349999999999994" customHeight="1">
      <c r="A59" s="3802"/>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 customHeight="1">
      <c r="A60" s="3785"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 customHeight="1">
      <c r="A61" s="3785"/>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 customHeight="1">
      <c r="A62" s="3785"/>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 customHeight="1">
      <c r="A63" s="3785"/>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 customHeight="1">
      <c r="A64" s="3785"/>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 customHeight="1">
      <c r="A65" s="3785"/>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 customHeight="1">
      <c r="A66" s="3785"/>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 customHeight="1">
      <c r="A67" s="3785"/>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 customHeight="1">
      <c r="A68" s="3785"/>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 customHeight="1">
      <c r="A69" s="3785"/>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 customHeight="1">
      <c r="A70" s="3785"/>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 customHeight="1">
      <c r="A71" s="3785"/>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 customHeight="1">
      <c r="A72" s="3785"/>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 customHeight="1">
      <c r="A73" s="3785"/>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5"/>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5"/>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5"/>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5"/>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5"/>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5"/>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5"/>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5"/>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5"/>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5"/>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6"/>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72">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773"/>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773"/>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773"/>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35" customHeight="1">
      <c r="A89" s="3773"/>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35" customHeight="1">
      <c r="A90" s="3773"/>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35" customHeight="1">
      <c r="A91" s="3773"/>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35" customHeight="1">
      <c r="A92" s="3773"/>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99999999999994"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3"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3"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35" customHeight="1">
      <c r="A96" s="3775">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776"/>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76"/>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76"/>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76"/>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77"/>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72">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5" customHeight="1">
      <c r="A103" s="3773"/>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5" customHeight="1">
      <c r="A104" s="3773"/>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74"/>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349999999999994" customHeight="1">
      <c r="A106" s="3772">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6" customHeight="1">
      <c r="A107" s="3773"/>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8.95" customHeight="1">
      <c r="A108" s="3773"/>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099999999999994" customHeight="1">
      <c r="A109" s="3773"/>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6" customHeight="1">
      <c r="A110" s="3773"/>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6" customHeight="1">
      <c r="A111" s="3775">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6" customHeight="1">
      <c r="A112" s="3776"/>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6" customHeight="1">
      <c r="A113" s="3777"/>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6" customHeight="1">
      <c r="A114" s="3775">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6" customHeight="1">
      <c r="A115" s="3776"/>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6" customHeight="1">
      <c r="A116" s="3776"/>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6" customHeight="1">
      <c r="A117" s="3777"/>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6" customHeight="1">
      <c r="A118" s="3775">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6" customHeight="1">
      <c r="A119" s="3776"/>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6" customHeight="1">
      <c r="A120" s="3776"/>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6" customHeight="1">
      <c r="A121" s="3777"/>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6" customHeight="1">
      <c r="A122" s="3772">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6" customHeight="1">
      <c r="A123" s="3774"/>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6" customHeight="1">
      <c r="A124" s="3773">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74"/>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6" customHeight="1">
      <c r="A126" s="3772">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6" customHeight="1">
      <c r="A127" s="3773"/>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6" customHeight="1">
      <c r="A128" s="3773"/>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6" customHeight="1">
      <c r="A129" s="3773"/>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774"/>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772">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 customHeight="1">
      <c r="A132" s="3773"/>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773"/>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 customHeight="1">
      <c r="A134" s="3773"/>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6" customHeight="1">
      <c r="A135" s="3773"/>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6" customHeight="1">
      <c r="A136" s="3774"/>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6" customHeight="1">
      <c r="A137" s="3772">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6" customHeight="1">
      <c r="A138" s="3774"/>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6" customHeight="1">
      <c r="A139" s="3772">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6" customHeight="1">
      <c r="A140" s="3773"/>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6" customHeight="1">
      <c r="A141" s="3773"/>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6" customHeight="1">
      <c r="A142" s="3773"/>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6" customHeight="1">
      <c r="A143" s="3773"/>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6" customHeight="1">
      <c r="A144" s="3773"/>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6" customHeight="1">
      <c r="A145" s="3773"/>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6" customHeight="1">
      <c r="A146" s="3772">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6" customHeight="1">
      <c r="A147" s="3774"/>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8" customHeight="1">
      <c r="A148" s="3772">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6" customHeight="1">
      <c r="A149" s="3773"/>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6" customHeight="1">
      <c r="A150" s="3774"/>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8.95" customHeight="1">
      <c r="A151" s="3788">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5" customHeight="1">
      <c r="A152" s="3788"/>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89"/>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8.95" customHeight="1">
      <c r="A154" s="3772">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6" customHeight="1">
      <c r="A155" s="3773"/>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6" customHeight="1">
      <c r="A156" s="3774"/>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6" customHeight="1">
      <c r="A157" s="3772">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6" customHeight="1">
      <c r="A158" s="3774"/>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6" customHeight="1">
      <c r="A159" s="3772">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6" customHeight="1">
      <c r="A160" s="3773"/>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6" customHeight="1">
      <c r="A161" s="3774"/>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6" customHeight="1">
      <c r="A162" s="3773">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6" customHeight="1">
      <c r="A163" s="3773"/>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6" customHeight="1">
      <c r="A164" s="3773"/>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6" customHeight="1">
      <c r="A165" s="3773"/>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773"/>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80">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35" customHeight="1">
      <c r="A169" s="3780"/>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6" customHeight="1">
      <c r="A170" s="3780"/>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1" customHeight="1">
      <c r="A171" s="3780"/>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6" customHeight="1">
      <c r="A173" s="3772">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5" customHeight="1">
      <c r="A174" s="3773"/>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5" customHeight="1">
      <c r="A175" s="3772">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5" customHeight="1">
      <c r="A176" s="3773"/>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5" customHeight="1">
      <c r="A177" s="3774"/>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5" customHeight="1">
      <c r="A178" s="3780"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8" customHeight="1">
      <c r="A179" s="3780"/>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8" customHeight="1">
      <c r="A180" s="3780"/>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8" customHeight="1">
      <c r="A181" s="3780"/>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8" customHeight="1">
      <c r="A182" s="3780"/>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8" customHeight="1">
      <c r="A183" s="3780"/>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5" customHeight="1">
      <c r="A184" s="3780"/>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80">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8" customHeight="1">
      <c r="A186" s="3780"/>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6" customHeight="1">
      <c r="A187" s="3780"/>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 customHeight="1">
      <c r="A188" s="3772">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 customHeight="1">
      <c r="A189" s="3773"/>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 customHeight="1">
      <c r="A190" s="3774"/>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8" customHeight="1">
      <c r="A191" s="3780">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6" customHeight="1">
      <c r="A192" s="3780"/>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6" customHeight="1">
      <c r="A193" s="3780"/>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099999999999994"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35" customHeight="1">
      <c r="A195" s="3779">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6" customHeight="1">
      <c r="A196" s="3787"/>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6" customHeight="1">
      <c r="A197" s="3780"/>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6" customHeight="1">
      <c r="A198" s="3780"/>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772">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6" customHeight="1">
      <c r="A200" s="3773"/>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6" customHeight="1">
      <c r="A201" s="3774"/>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772">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6" customHeight="1">
      <c r="A203" s="3773"/>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774"/>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3"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1"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6"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6"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6"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6"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6"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6"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6"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6"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6"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6"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6"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6"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6"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6"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6"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6"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6"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6"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6"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6"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6"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85" priority="1158"/>
  </conditionalFormatting>
  <conditionalFormatting sqref="B1:B1048576">
    <cfRule type="duplicateValues" dxfId="384" priority="1162"/>
  </conditionalFormatting>
  <conditionalFormatting sqref="B208:B1048576 B129 B149:B150 B139:B147 B157:B159 B202:B205 B162:B172 B175:B184 B191:B199">
    <cfRule type="duplicateValues" dxfId="383" priority="1219"/>
    <cfRule type="duplicateValues" dxfId="382"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375" style="2260" customWidth="1"/>
    <col min="15" max="15" width="46.375" style="2225" customWidth="1"/>
    <col min="16" max="16" width="46.375" style="3" customWidth="1"/>
    <col min="17" max="16384" width="32.125" style="3"/>
  </cols>
  <sheetData>
    <row r="1" spans="1:127" ht="50.3" customHeight="1">
      <c r="A1" s="3790" t="s">
        <v>5986</v>
      </c>
      <c r="B1" s="3790"/>
      <c r="C1" s="3790"/>
      <c r="D1" s="3790"/>
      <c r="E1" s="3790"/>
      <c r="F1" s="3790"/>
      <c r="G1" s="3790"/>
      <c r="H1" s="3790"/>
      <c r="I1" s="3790"/>
      <c r="J1" s="3790"/>
      <c r="K1" s="3790"/>
      <c r="L1" s="3790"/>
      <c r="M1" s="3790"/>
      <c r="N1" s="3790"/>
      <c r="O1" s="3790"/>
      <c r="P1" s="3790"/>
    </row>
    <row r="2" spans="1:127" ht="39.75" customHeight="1">
      <c r="A2" s="2271" t="s">
        <v>3413</v>
      </c>
      <c r="B2" s="2472"/>
      <c r="C2" s="2472"/>
      <c r="D2" s="2215">
        <f>SUBTOTAL(9,D3:D705)</f>
        <v>462366</v>
      </c>
      <c r="E2" s="1932"/>
      <c r="F2" s="2092"/>
      <c r="G2" s="2269" t="s">
        <v>5987</v>
      </c>
      <c r="H2" s="1932"/>
      <c r="I2" s="1932"/>
      <c r="J2" s="1932"/>
      <c r="K2" s="2093">
        <f ca="1">TODAY()</f>
        <v>45987</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8"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6"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6"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6"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6"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3"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3"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 customHeight="1">
      <c r="A40" s="3795">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3" customHeight="1">
      <c r="A41" s="3788"/>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3" customHeight="1">
      <c r="A42" s="3788"/>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3" customHeight="1">
      <c r="A43" s="3788"/>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3" customHeight="1">
      <c r="A44" s="3788"/>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88"/>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88"/>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88"/>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89"/>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59.95" customHeight="1">
      <c r="A49" s="3772">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3" customHeight="1">
      <c r="A50" s="3774"/>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95">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89"/>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803">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804"/>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804"/>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804"/>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6" customHeight="1">
      <c r="A57" s="3804"/>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0.95" customHeight="1">
      <c r="A58" s="3804"/>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0.95" customHeight="1">
      <c r="A59" s="3804"/>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0.95" customHeight="1">
      <c r="A60" s="3804"/>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0.95" customHeight="1">
      <c r="A61" s="3804"/>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0.95" customHeight="1">
      <c r="A62" s="3804"/>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0.95" customHeight="1">
      <c r="A63" s="3804"/>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0.95" customHeight="1">
      <c r="A64" s="3804"/>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0.95" customHeight="1">
      <c r="A65" s="3804"/>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0.95" customHeight="1">
      <c r="A66" s="3804"/>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0.95" customHeight="1">
      <c r="A67" s="3804"/>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59.95" customHeight="1">
      <c r="A68" s="3804"/>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0.95" customHeight="1">
      <c r="A69" s="3804"/>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0.95" customHeight="1">
      <c r="A70" s="3805"/>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3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8" customHeight="1">
      <c r="A72" s="3795">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8" customHeight="1">
      <c r="A73" s="3788"/>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8" customHeight="1">
      <c r="A74" s="3788"/>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8" customHeight="1">
      <c r="A75" s="3788"/>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8" customHeight="1">
      <c r="A76" s="3789"/>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8"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0.95" customHeight="1">
      <c r="A78" s="3795">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5" customHeight="1">
      <c r="A79" s="3788"/>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099999999999994" customHeight="1">
      <c r="A80" s="3788"/>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0.95" customHeight="1">
      <c r="A81" s="3788"/>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0.95" customHeight="1">
      <c r="A82" s="3788"/>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88"/>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0.95" customHeight="1">
      <c r="A84" s="3788"/>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0.95" customHeight="1">
      <c r="A85" s="3788"/>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0.95" customHeight="1">
      <c r="A86" s="3788"/>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0.95" customHeight="1">
      <c r="A87" s="3788"/>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0.95" customHeight="1">
      <c r="A88" s="3788"/>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0.95" customHeight="1">
      <c r="A89" s="3789"/>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0.95" customHeight="1">
      <c r="A90" s="3795">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0.95" customHeight="1">
      <c r="A91" s="3789"/>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0.95" customHeight="1">
      <c r="A92" s="3795">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89"/>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0.95" customHeight="1">
      <c r="A94" s="3795">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0.95" customHeight="1">
      <c r="A95" s="3788"/>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88"/>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35" customHeight="1">
      <c r="A97" s="3788"/>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0.95" customHeight="1">
      <c r="A98" s="3788"/>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0.95" customHeight="1">
      <c r="A99" s="3788"/>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0.95" customHeight="1">
      <c r="A100" s="3789"/>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0.95" customHeight="1">
      <c r="A101" s="3795">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0.95" customHeight="1">
      <c r="A102" s="3788"/>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0.95" customHeight="1">
      <c r="A103" s="3788"/>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0.95" customHeight="1">
      <c r="A104" s="3788"/>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0.95" customHeight="1">
      <c r="A105" s="3788"/>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0.95" customHeight="1">
      <c r="A106" s="3788"/>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88"/>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0.95" customHeight="1">
      <c r="A108" s="3789"/>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59.95" customHeight="1">
      <c r="A109" s="3795">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59.95" customHeight="1">
      <c r="A110" s="3789"/>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0.95" customHeight="1">
      <c r="A111" s="3795">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0.95" customHeight="1">
      <c r="A112" s="3788"/>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0.95" customHeight="1">
      <c r="A113" s="3788"/>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0.95" customHeight="1">
      <c r="A114" s="3788"/>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8" customHeight="1">
      <c r="A115" s="3789"/>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99999999999994" customHeight="1">
      <c r="A117" s="3795">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99999999999994" customHeight="1">
      <c r="A118" s="3789"/>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99999999999994"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99999999999994" customHeight="1">
      <c r="A120" s="3806">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99999999999994" customHeight="1">
      <c r="A121" s="3808"/>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099999999999994"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99999999999994" customHeight="1">
      <c r="A123" s="3795">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99999999999994" customHeight="1">
      <c r="A124" s="3789"/>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99999999999994" customHeight="1">
      <c r="A125" s="3795">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99999999999994" customHeight="1">
      <c r="A126" s="3789"/>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95">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88"/>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88"/>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88"/>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88"/>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88"/>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0.95" customHeight="1">
      <c r="A133" s="3788"/>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0.95" customHeight="1">
      <c r="A134" s="3788"/>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099999999999994" customHeight="1">
      <c r="A135" s="3788"/>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099999999999994" customHeight="1">
      <c r="A136" s="3788"/>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099999999999994" customHeight="1">
      <c r="A137" s="3788"/>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099999999999994" customHeight="1">
      <c r="A138" s="3788"/>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099999999999994" customHeight="1">
      <c r="A139" s="3788"/>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099999999999994" customHeight="1">
      <c r="A140" s="3789"/>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95">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349999999999994" customHeight="1">
      <c r="A142" s="3789"/>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349999999999994" customHeight="1">
      <c r="A143" s="3795">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349999999999994" customHeight="1">
      <c r="A144" s="3788"/>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349999999999994" customHeight="1">
      <c r="A145" s="3788"/>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349999999999994" customHeight="1">
      <c r="A146" s="3789"/>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95">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8" customHeight="1">
      <c r="A148" s="3789"/>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8" customHeight="1">
      <c r="A149" s="3795">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8" customHeight="1">
      <c r="A150" s="3788"/>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8" customHeight="1">
      <c r="A151" s="3788"/>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8" customHeight="1">
      <c r="A152" s="3789"/>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8" customHeight="1">
      <c r="A153" s="3795">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8" customHeight="1">
      <c r="A154" s="3789"/>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99999999999994"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99999999999994" customHeight="1">
      <c r="A156" s="3795">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99999999999994" customHeight="1">
      <c r="A157" s="3789"/>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35" customHeight="1">
      <c r="A158" s="3795">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35" customHeight="1">
      <c r="A159" s="3788"/>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35" customHeight="1">
      <c r="A160" s="3788"/>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35" customHeight="1">
      <c r="A161" s="3788"/>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35" customHeight="1">
      <c r="A162" s="3788"/>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35" customHeight="1">
      <c r="A163" s="3788"/>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35" customHeight="1">
      <c r="A164" s="3788"/>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35" customHeight="1">
      <c r="A165" s="3789"/>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3" customHeight="1">
      <c r="A166" s="3795">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3" customHeight="1">
      <c r="A167" s="3788"/>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 customHeight="1">
      <c r="A168" s="3788"/>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 customHeight="1">
      <c r="A169" s="3788"/>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 customHeight="1">
      <c r="A170" s="3788"/>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 customHeight="1">
      <c r="A171" s="3788"/>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88"/>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88"/>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4.95" customHeight="1">
      <c r="A174" s="3810"/>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35" customHeight="1">
      <c r="A175" s="3795">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099999999999994" customHeight="1">
      <c r="A176" s="3788"/>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099999999999994" customHeight="1">
      <c r="A177" s="3789"/>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099999999999994" customHeight="1">
      <c r="A178" s="3795">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099999999999994" customHeight="1">
      <c r="A179" s="3789"/>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8" customHeight="1">
      <c r="A180" s="3809">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8" customHeight="1">
      <c r="A181" s="3810"/>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5" customHeight="1">
      <c r="A182" s="3795">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349999999999994" customHeight="1">
      <c r="A183" s="3788"/>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1" customHeight="1">
      <c r="A184" s="3789"/>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349999999999994" customHeight="1">
      <c r="A185" s="3795">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349999999999994" customHeight="1">
      <c r="A186" s="3788"/>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349999999999994" customHeight="1">
      <c r="A187" s="3789"/>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 customHeight="1">
      <c r="A188" s="3795">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 customHeight="1">
      <c r="A189" s="3788"/>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 customHeight="1">
      <c r="A190" s="3788"/>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 customHeight="1">
      <c r="A191" s="3788"/>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 customHeight="1">
      <c r="A192" s="3788"/>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 customHeight="1">
      <c r="A193" s="3789"/>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 customHeight="1">
      <c r="A194" s="3795">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 customHeight="1">
      <c r="A195" s="3789"/>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95">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88"/>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88"/>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88"/>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88"/>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89"/>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806">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8" customHeight="1">
      <c r="A203" s="3807"/>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808"/>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 customHeight="1">
      <c r="A205" s="3795">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8" customHeight="1">
      <c r="A206" s="3788"/>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8" customHeight="1">
      <c r="A207" s="3788"/>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8" customHeight="1">
      <c r="A208" s="3811"/>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8" customHeight="1">
      <c r="A209" s="3811"/>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810"/>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95">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88"/>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89"/>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95"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5" customHeight="1">
      <c r="A216" s="3788"/>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5" customHeight="1">
      <c r="A217" s="3788"/>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5" customHeight="1">
      <c r="A218" s="3788"/>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5" customHeight="1">
      <c r="A219" s="3788"/>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5" customHeight="1">
      <c r="A220" s="3788"/>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5" customHeight="1">
      <c r="A221" s="3789"/>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6"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6"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6"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6"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6"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6"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6" customHeight="1">
      <c r="B230" s="1"/>
      <c r="D230" s="1138"/>
    </row>
    <row r="231" spans="1:127" ht="58.6" customHeight="1">
      <c r="B231" s="1"/>
      <c r="D231" s="1138"/>
    </row>
    <row r="232" spans="1:127" ht="58.6" customHeight="1">
      <c r="B232" s="1"/>
      <c r="D232" s="1138"/>
    </row>
    <row r="233" spans="1:127" ht="58.6" customHeight="1">
      <c r="B233" s="1"/>
      <c r="D233" s="1138"/>
    </row>
    <row r="234" spans="1:127" ht="58.6" customHeight="1">
      <c r="B234" s="1"/>
      <c r="D234" s="1138"/>
    </row>
    <row r="235" spans="1:127" ht="58.6" customHeight="1">
      <c r="B235" s="1"/>
      <c r="D235" s="1138"/>
    </row>
    <row r="236" spans="1:127" ht="58.6" customHeight="1">
      <c r="B236" s="1"/>
      <c r="D236" s="1138"/>
    </row>
    <row r="237" spans="1:127" ht="58.6" customHeight="1">
      <c r="B237" s="1"/>
      <c r="D237" s="1138"/>
    </row>
    <row r="238" spans="1:127" ht="58.6" customHeight="1">
      <c r="B238" s="1"/>
      <c r="D238" s="1138"/>
    </row>
    <row r="239" spans="1:127" ht="58.6" customHeight="1">
      <c r="B239" s="1"/>
      <c r="D239" s="1138"/>
    </row>
    <row r="240" spans="1:127" ht="58.6"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381" priority="1111"/>
    <cfRule type="duplicateValues" dxfId="380"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6" customHeight="1">
      <c r="B1" s="1848"/>
      <c r="C1" s="10"/>
      <c r="D1" s="2080"/>
      <c r="E1" s="2080"/>
      <c r="F1" s="2080"/>
      <c r="G1" s="2080"/>
      <c r="H1" s="2080"/>
      <c r="I1" s="2080"/>
      <c r="J1" s="2080"/>
      <c r="K1" s="2080"/>
      <c r="L1" s="2105"/>
      <c r="N1" s="1848"/>
      <c r="O1" s="1848"/>
    </row>
    <row r="2" spans="1:127" ht="50.3" customHeight="1">
      <c r="A2" s="3812" t="s">
        <v>4782</v>
      </c>
      <c r="B2" s="3812"/>
      <c r="C2" s="3812"/>
      <c r="D2" s="3812"/>
      <c r="E2" s="3812"/>
      <c r="F2" s="3812"/>
      <c r="G2" s="3812"/>
      <c r="H2" s="3812"/>
      <c r="I2" s="3812"/>
      <c r="J2" s="3812"/>
      <c r="K2" s="3812"/>
      <c r="L2" s="3812"/>
      <c r="M2" s="3812"/>
      <c r="N2" s="3812"/>
      <c r="O2" s="3812"/>
    </row>
    <row r="3" spans="1:127" ht="39.75" customHeight="1">
      <c r="A3" s="3763" t="s">
        <v>3413</v>
      </c>
      <c r="B3" s="3763"/>
      <c r="C3" s="3763"/>
      <c r="D3" s="2091">
        <f>SUBTOTAL(9,D5:D618)</f>
        <v>285970</v>
      </c>
      <c r="E3" s="1932"/>
      <c r="F3" s="2092"/>
      <c r="G3" s="1932"/>
      <c r="H3" s="1932"/>
      <c r="I3" s="1932"/>
      <c r="J3" s="1932"/>
      <c r="K3" s="2093">
        <f ca="1">TODAY()</f>
        <v>45987</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0.95" customHeight="1">
      <c r="A5" s="3813">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0.95" customHeight="1">
      <c r="A6" s="3814"/>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59.95" customHeight="1">
      <c r="A7" s="3813">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0.95" customHeight="1">
      <c r="A8" s="3814"/>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0.95" customHeight="1">
      <c r="A9" s="3813">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0.95" customHeight="1">
      <c r="A10" s="3814"/>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0.95"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99999999999994" customHeight="1">
      <c r="A12" s="3815">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0.95" customHeight="1">
      <c r="A13" s="3816"/>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0.95" customHeight="1">
      <c r="A14" s="3816"/>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0.95" customHeight="1">
      <c r="A15" s="3817"/>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099999999999994" customHeight="1">
      <c r="A16" s="3815">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099999999999994" customHeight="1">
      <c r="A17" s="3816"/>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099999999999994" customHeight="1">
      <c r="A18" s="3816"/>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099999999999994" customHeight="1">
      <c r="A19" s="3817"/>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5" customHeight="1">
      <c r="A20" s="3815">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5" customHeight="1">
      <c r="A21" s="3817"/>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8" customHeight="1">
      <c r="A22" s="3815">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8" customHeight="1">
      <c r="A23" s="3816"/>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8" customHeight="1">
      <c r="A24" s="3816"/>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8" customHeight="1">
      <c r="A25" s="3817"/>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35" customHeight="1">
      <c r="A27" s="3815">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35" customHeight="1">
      <c r="A28" s="3816"/>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35" customHeight="1">
      <c r="A29" s="3816"/>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35" customHeight="1">
      <c r="A30" s="3816"/>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35" customHeight="1">
      <c r="A31" s="3817"/>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5" customHeight="1">
      <c r="A32" s="3815">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5" customHeight="1">
      <c r="A33" s="3816"/>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5" customHeight="1">
      <c r="A34" s="3817"/>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5" customHeight="1">
      <c r="A35" s="3815">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831"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5" customHeight="1">
      <c r="A36" s="3817"/>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83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5" customHeight="1">
      <c r="A37" s="3815">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5" customHeight="1">
      <c r="A38" s="3817"/>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5" customHeight="1">
      <c r="A39" s="3815">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5" customHeight="1">
      <c r="A40" s="3816"/>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5" customHeight="1">
      <c r="A41" s="3817"/>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5" customHeight="1">
      <c r="A43" s="3830">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5" customHeight="1">
      <c r="A44" s="3830"/>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5" customHeight="1">
      <c r="A45" s="3830"/>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5" customHeight="1">
      <c r="A46" s="3795">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5" customHeight="1">
      <c r="A47" s="3789"/>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5" customHeight="1">
      <c r="A50" s="3815">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16"/>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5" customHeight="1">
      <c r="A52" s="3816"/>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5" customHeight="1">
      <c r="A53" s="3816"/>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5" customHeight="1">
      <c r="A54" s="3816"/>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5" customHeight="1">
      <c r="A55" s="3816"/>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5" customHeight="1">
      <c r="A56" s="3817"/>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5" customHeight="1">
      <c r="A57" s="3795">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5" customHeight="1">
      <c r="A58" s="3789"/>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5" customHeight="1">
      <c r="A60" s="3795">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5" customHeight="1">
      <c r="A61" s="3789"/>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 customHeight="1">
      <c r="A62" s="3795">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 customHeight="1">
      <c r="A63" s="3789"/>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 customHeight="1">
      <c r="A64" s="3819">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6" customHeight="1">
      <c r="A65" s="3820"/>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 customHeight="1">
      <c r="A66" s="3820"/>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 customHeight="1">
      <c r="A67" s="3821"/>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 customHeight="1">
      <c r="A68" s="3795">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 customHeight="1">
      <c r="A69" s="3788"/>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 customHeight="1">
      <c r="A70" s="3789"/>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 customHeight="1">
      <c r="A71" s="3819">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 customHeight="1">
      <c r="A72" s="3821"/>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 customHeight="1">
      <c r="A73" s="3815">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 customHeight="1">
      <c r="A74" s="3817"/>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95">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89"/>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95">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5" customHeight="1">
      <c r="A79" s="3788"/>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5" customHeight="1">
      <c r="A80" s="3788"/>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5" customHeight="1">
      <c r="A81" s="3788"/>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5" customHeight="1">
      <c r="A82" s="3788"/>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5" customHeight="1">
      <c r="A83" s="3789"/>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5" customHeight="1">
      <c r="A84" s="3816">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5" customHeight="1">
      <c r="A85" s="3816"/>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5" customHeight="1">
      <c r="A86" s="3816"/>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5" customHeight="1">
      <c r="A87" s="3816"/>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5" customHeight="1">
      <c r="A88" s="3816"/>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5" customHeight="1">
      <c r="A89" s="3816"/>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5" customHeight="1">
      <c r="A90" s="3816"/>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5" customHeight="1">
      <c r="A91" s="3816"/>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5" customHeight="1">
      <c r="A92" s="3816"/>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5" customHeight="1">
      <c r="A93" s="3816"/>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5" customHeight="1">
      <c r="A94" s="3816"/>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5" customHeight="1">
      <c r="A95" s="3816"/>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5" customHeight="1">
      <c r="A96" s="3816"/>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5" customHeight="1">
      <c r="A97" s="3816"/>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5" customHeight="1">
      <c r="A98" s="3816"/>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5" customHeight="1">
      <c r="A100" s="3829">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5" customHeight="1">
      <c r="A101" s="3829"/>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5" customHeight="1">
      <c r="A102" s="3829"/>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5" customHeight="1">
      <c r="A103" s="3830">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5" customHeight="1">
      <c r="A104" s="3830"/>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5" customHeight="1">
      <c r="A105" s="3830"/>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5" customHeight="1">
      <c r="A106" s="3795">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5" customHeight="1">
      <c r="A107" s="3788"/>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8" customHeight="1">
      <c r="A108" s="3795">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99999999999994" customHeight="1">
      <c r="A109" s="3788"/>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99999999999994"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8.95" customHeight="1">
      <c r="A111" s="3822">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8.95" customHeight="1">
      <c r="A112" s="3822"/>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8.95" customHeight="1">
      <c r="A113" s="3823"/>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5" customHeight="1">
      <c r="A114" s="3824">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5" customHeight="1">
      <c r="A115" s="3825"/>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5" customHeight="1">
      <c r="A116" s="3825"/>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6" customHeight="1">
      <c r="A117" s="3825"/>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099999999999994" customHeight="1">
      <c r="A118" s="3826"/>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099999999999994" customHeight="1">
      <c r="A119" s="3824">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099999999999994" customHeight="1">
      <c r="A120" s="3825"/>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099999999999994" customHeight="1">
      <c r="A121" s="3826"/>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099999999999994" customHeight="1">
      <c r="A122" s="3827">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099999999999994" customHeight="1">
      <c r="A123" s="3828"/>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099999999999994" customHeight="1">
      <c r="A124" s="3828"/>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099999999999994" customHeight="1">
      <c r="A125" s="3818">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099999999999994" customHeight="1">
      <c r="A126" s="3818"/>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099999999999994" customHeight="1">
      <c r="A127" s="3818"/>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099999999999994" customHeight="1">
      <c r="A128" s="3818"/>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099999999999994" customHeight="1">
      <c r="A129" s="2170"/>
      <c r="B129" s="2103"/>
      <c r="C129" s="102"/>
      <c r="D129" s="1167"/>
      <c r="E129" s="735"/>
      <c r="F129" s="875"/>
      <c r="G129" s="109"/>
      <c r="H129" s="109"/>
      <c r="I129" s="2114"/>
      <c r="J129" s="2114"/>
      <c r="K129" s="696"/>
      <c r="L129" s="2177"/>
      <c r="M129" s="2163"/>
      <c r="N129" s="2213"/>
      <c r="O129" s="2104"/>
    </row>
    <row r="130" spans="1:15" s="1777" customFormat="1" ht="66.099999999999994" customHeight="1">
      <c r="A130" s="2170"/>
      <c r="B130" s="2103"/>
      <c r="C130" s="102"/>
      <c r="D130" s="1167"/>
      <c r="E130" s="735"/>
      <c r="F130" s="875"/>
      <c r="G130" s="109"/>
      <c r="H130" s="109"/>
      <c r="I130" s="2114"/>
      <c r="J130" s="2114"/>
      <c r="K130" s="696"/>
      <c r="L130" s="2177"/>
      <c r="M130" s="2163"/>
      <c r="N130" s="2104"/>
      <c r="O130" s="2104"/>
    </row>
    <row r="131" spans="1:15" s="1777" customFormat="1" ht="66.099999999999994" customHeight="1">
      <c r="A131" s="2170"/>
      <c r="B131" s="2103"/>
      <c r="C131" s="102"/>
      <c r="D131" s="1167"/>
      <c r="E131" s="735"/>
      <c r="F131" s="875"/>
      <c r="G131" s="109"/>
      <c r="H131" s="109"/>
      <c r="I131" s="2114"/>
      <c r="J131" s="2114"/>
      <c r="K131" s="696"/>
      <c r="L131" s="2177"/>
      <c r="M131" s="2163"/>
      <c r="N131" s="2104"/>
      <c r="O131" s="2104"/>
    </row>
    <row r="132" spans="1:15" s="2167" customFormat="1" ht="49.6" customHeight="1"/>
    <row r="133" spans="1:15" s="2167" customFormat="1" ht="49.6" customHeight="1"/>
    <row r="134" spans="1:15" s="1777" customFormat="1" ht="58.6" customHeight="1"/>
    <row r="135" spans="1:15" s="1777" customFormat="1" ht="58.6" customHeight="1"/>
    <row r="136" spans="1:15" s="1777" customFormat="1" ht="58.6" customHeight="1"/>
    <row r="137" spans="1:15" s="1777" customFormat="1" ht="58.6" customHeight="1"/>
    <row r="138" spans="1:15" s="1777" customFormat="1" ht="58.6" customHeight="1">
      <c r="A138" s="738"/>
      <c r="B138" s="2104"/>
      <c r="C138" s="102"/>
      <c r="D138" s="1167"/>
      <c r="E138" s="109"/>
      <c r="F138" s="102"/>
      <c r="G138" s="109"/>
      <c r="H138" s="109"/>
      <c r="I138" s="109"/>
      <c r="J138" s="109"/>
      <c r="K138" s="143"/>
      <c r="L138" s="102"/>
      <c r="M138" s="102"/>
      <c r="N138" s="2104"/>
      <c r="O138" s="2104"/>
    </row>
    <row r="139" spans="1:15" s="1777" customFormat="1" ht="58.6" customHeight="1">
      <c r="A139" s="738"/>
      <c r="B139" s="2104"/>
      <c r="C139" s="102"/>
      <c r="D139" s="1167"/>
      <c r="E139" s="109"/>
      <c r="F139" s="102"/>
      <c r="G139" s="109"/>
      <c r="H139" s="109"/>
      <c r="I139" s="109"/>
      <c r="J139" s="109"/>
      <c r="K139" s="143"/>
      <c r="L139" s="102"/>
      <c r="M139" s="102"/>
      <c r="N139" s="2104"/>
      <c r="O139" s="2104"/>
    </row>
    <row r="140" spans="1:15" s="1777" customFormat="1" ht="58.6" customHeight="1">
      <c r="A140" s="738"/>
      <c r="B140" s="2104"/>
      <c r="C140" s="102"/>
      <c r="D140" s="1167"/>
      <c r="E140" s="109"/>
      <c r="F140" s="102"/>
      <c r="G140" s="109"/>
      <c r="H140" s="109"/>
      <c r="I140" s="109"/>
      <c r="J140" s="109"/>
      <c r="K140" s="143"/>
      <c r="L140" s="102"/>
      <c r="M140" s="102"/>
      <c r="N140" s="2104"/>
      <c r="O140" s="2104"/>
    </row>
    <row r="141" spans="1:15" s="1777" customFormat="1" ht="58.6" customHeight="1">
      <c r="A141" s="738"/>
      <c r="B141" s="2104"/>
      <c r="C141" s="102"/>
      <c r="D141" s="1167"/>
      <c r="E141" s="109"/>
      <c r="F141" s="102"/>
      <c r="G141" s="109"/>
      <c r="H141" s="109"/>
      <c r="I141" s="109"/>
      <c r="J141" s="109"/>
      <c r="K141" s="143"/>
      <c r="L141" s="102"/>
      <c r="M141" s="102"/>
      <c r="N141" s="2104"/>
      <c r="O141" s="2104"/>
    </row>
    <row r="142" spans="1:15" s="1777" customFormat="1" ht="58.6"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379" priority="11"/>
  </conditionalFormatting>
  <conditionalFormatting sqref="A4">
    <cfRule type="duplicateValues" dxfId="378" priority="7"/>
  </conditionalFormatting>
  <conditionalFormatting sqref="B138:B1048576 B1:B109 B111:B131">
    <cfRule type="duplicateValues" dxfId="377" priority="5"/>
    <cfRule type="duplicateValues" dxfId="376" priority="6"/>
  </conditionalFormatting>
  <conditionalFormatting sqref="C4">
    <cfRule type="duplicateValues" dxfId="375" priority="8"/>
    <cfRule type="duplicateValues" dxfId="374" priority="9"/>
    <cfRule type="duplicateValues" dxfId="373"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6.25" style="359" customWidth="1"/>
    <col min="3" max="3" width="32.125" style="1" customWidth="1"/>
    <col min="4" max="4" width="17" style="1138" customWidth="1"/>
    <col min="5" max="5" width="30.375" style="271" customWidth="1"/>
    <col min="6" max="6" width="27.375" style="1" customWidth="1"/>
    <col min="7" max="7" width="25.75" style="271" customWidth="1"/>
    <col min="8" max="8" width="33.25" style="271" customWidth="1"/>
    <col min="9" max="10" width="32.125" style="271" customWidth="1"/>
    <col min="11" max="11" width="83" style="9" customWidth="1"/>
    <col min="12" max="12" width="32.25" style="2407" customWidth="1"/>
    <col min="13" max="13" width="46.375" style="9" customWidth="1"/>
    <col min="14" max="14" width="26.25" style="1" customWidth="1"/>
    <col min="15" max="15" width="18.75" style="763" customWidth="1"/>
    <col min="16" max="16" width="35.375" style="3" customWidth="1"/>
    <col min="17" max="16384" width="32.125" style="3"/>
  </cols>
  <sheetData>
    <row r="1" spans="1:129" ht="58.6" customHeight="1">
      <c r="C1" s="10"/>
      <c r="D1" s="3675"/>
      <c r="E1" s="3675"/>
      <c r="F1" s="3675"/>
      <c r="G1" s="3675"/>
      <c r="H1" s="3675"/>
      <c r="I1" s="3675"/>
      <c r="J1" s="3675"/>
      <c r="K1" s="3675"/>
      <c r="L1" s="3675"/>
      <c r="M1" s="3675"/>
      <c r="O1" s="1848"/>
    </row>
    <row r="2" spans="1:129" ht="64.55" customHeight="1">
      <c r="A2" s="3833" t="s">
        <v>6693</v>
      </c>
      <c r="B2" s="3833"/>
      <c r="C2" s="3812"/>
      <c r="D2" s="3812"/>
      <c r="E2" s="3812"/>
      <c r="F2" s="3812"/>
      <c r="G2" s="3812"/>
      <c r="H2" s="3812"/>
      <c r="I2" s="3812"/>
      <c r="J2" s="3812"/>
      <c r="K2" s="3812"/>
      <c r="L2" s="3812"/>
      <c r="M2" s="3834"/>
      <c r="N2" s="2395"/>
      <c r="O2" s="2395"/>
      <c r="P2" s="287"/>
    </row>
    <row r="3" spans="1:129" s="1777" customFormat="1" ht="37.549999999999997" customHeight="1">
      <c r="A3" s="3763" t="s">
        <v>3413</v>
      </c>
      <c r="B3" s="3763"/>
      <c r="C3" s="3763"/>
      <c r="D3" s="1960">
        <f>SUBTOTAL(9,D5:D143)</f>
        <v>13920</v>
      </c>
      <c r="E3" s="1815"/>
      <c r="F3" s="1961"/>
      <c r="G3" s="1815"/>
      <c r="H3" s="1815"/>
      <c r="I3" s="1815"/>
      <c r="J3" s="1815"/>
      <c r="K3" s="1816">
        <f ca="1">TODAY()</f>
        <v>45987</v>
      </c>
      <c r="L3" s="1960">
        <f>SUBTOTAL(9,L5:L143)</f>
        <v>7213</v>
      </c>
      <c r="M3" s="143"/>
      <c r="N3" s="1816"/>
      <c r="O3" s="1961"/>
      <c r="P3" s="218"/>
    </row>
    <row r="4" spans="1:129" s="2077" customFormat="1" ht="53.3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835">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3" hidden="1" customHeight="1">
      <c r="A6" s="3835"/>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3" hidden="1" customHeight="1">
      <c r="A7" s="3835"/>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3" hidden="1" customHeight="1">
      <c r="A8" s="3835"/>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3" hidden="1" customHeight="1">
      <c r="A9" s="3836"/>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35000000000002"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5" hidden="1" customHeight="1">
      <c r="A11" s="3775">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5" hidden="1" customHeight="1">
      <c r="A12" s="3776"/>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5" hidden="1" customHeight="1">
      <c r="A13" s="3776"/>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5" hidden="1" customHeight="1">
      <c r="A14" s="3776"/>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5" hidden="1" customHeight="1">
      <c r="A15" s="3776"/>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5" hidden="1" customHeight="1">
      <c r="A16" s="3776"/>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5" hidden="1" customHeight="1">
      <c r="A17" s="3776"/>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5" hidden="1" customHeight="1">
      <c r="A18" s="3776"/>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77"/>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099999999999994" hidden="1" customHeight="1">
      <c r="A20" s="3775">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099999999999994" hidden="1" customHeight="1">
      <c r="A21" s="3777"/>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99999999999994"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75">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3" hidden="1" customHeight="1">
      <c r="A25" s="3776"/>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3" hidden="1" customHeight="1">
      <c r="A26" s="3777"/>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5" hidden="1" customHeight="1">
      <c r="A27" s="3802">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5" hidden="1" customHeight="1">
      <c r="A28" s="3802"/>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5" hidden="1" customHeight="1">
      <c r="A29" s="3802"/>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75">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76"/>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77"/>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3"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8" hidden="1" customHeight="1">
      <c r="A34" s="3775">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8" hidden="1" customHeight="1">
      <c r="A35" s="3777"/>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5" hidden="1" customHeight="1">
      <c r="A36" s="3775">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6" hidden="1" customHeight="1">
      <c r="A37" s="3776"/>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776"/>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776"/>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776"/>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776"/>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 hidden="1" customHeight="1">
      <c r="A42" s="3777"/>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3" hidden="1" customHeight="1">
      <c r="A43" s="3775">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776"/>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776"/>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776"/>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777"/>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772">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773"/>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774"/>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6.95"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775">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35" hidden="1" customHeight="1">
      <c r="A54" s="3777"/>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3" hidden="1" customHeight="1">
      <c r="A55" s="3775">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777"/>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8" hidden="1" customHeight="1">
      <c r="A57" s="3775">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8" hidden="1" customHeight="1">
      <c r="A58" s="3777"/>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772">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5" hidden="1" customHeight="1">
      <c r="A60" s="3773"/>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5" hidden="1" customHeight="1">
      <c r="A61" s="3773"/>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5" customHeight="1">
      <c r="A62" s="3773"/>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5" hidden="1" customHeight="1">
      <c r="A63" s="3774"/>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772">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774"/>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775">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777"/>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349999999999994" hidden="1" customHeight="1">
      <c r="A68" s="3772">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35" hidden="1" customHeight="1">
      <c r="A69" s="3773"/>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35" hidden="1" customHeight="1">
      <c r="A70" s="3779"/>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772">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8" hidden="1" customHeight="1">
      <c r="A73" s="3773"/>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8" hidden="1" customHeight="1">
      <c r="A74" s="3773"/>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8" hidden="1" customHeight="1">
      <c r="A75" s="3774"/>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59.95"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8" hidden="1" customHeight="1">
      <c r="A77" s="3775">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1" hidden="1" customHeight="1">
      <c r="A78" s="3776"/>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1" hidden="1" customHeight="1">
      <c r="A79" s="3776"/>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1" hidden="1" customHeight="1">
      <c r="A80" s="3776"/>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1" hidden="1" customHeight="1">
      <c r="A81" s="3776"/>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1" hidden="1" customHeight="1">
      <c r="A82" s="3776"/>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1" hidden="1" customHeight="1">
      <c r="A83" s="3777"/>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 hidden="1" customHeight="1">
      <c r="A84" s="3772">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 hidden="1" customHeight="1">
      <c r="A85" s="3773"/>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 hidden="1" customHeight="1">
      <c r="A86" s="3773"/>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 hidden="1" customHeight="1">
      <c r="A87" s="3774"/>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3" hidden="1" customHeight="1">
      <c r="A88" s="3775">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3" hidden="1" customHeight="1">
      <c r="A89" s="3776"/>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3" hidden="1" customHeight="1">
      <c r="A90" s="3777"/>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3"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35" hidden="1" customHeight="1">
      <c r="A93" s="3775">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35" hidden="1" customHeight="1">
      <c r="A94" s="3777"/>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775">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 hidden="1" customHeight="1">
      <c r="A96" s="3776"/>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8.95" hidden="1" customHeight="1">
      <c r="A97" s="3776"/>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8.95" hidden="1" customHeight="1">
      <c r="A98" s="3777"/>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8" hidden="1" customHeight="1">
      <c r="A99" s="3775">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776"/>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776"/>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776"/>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776"/>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776"/>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777"/>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8" hidden="1" customHeight="1">
      <c r="A106" s="3775">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777"/>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6" hidden="1" customHeight="1">
      <c r="A109" s="738"/>
      <c r="B109" s="738"/>
      <c r="C109" s="102"/>
      <c r="D109" s="1167"/>
      <c r="E109" s="109"/>
      <c r="F109" s="103"/>
      <c r="G109" s="109"/>
      <c r="H109" s="839"/>
      <c r="I109" s="109"/>
      <c r="J109" s="109"/>
      <c r="K109" s="143"/>
      <c r="L109" s="2412"/>
      <c r="M109" s="143"/>
      <c r="N109" s="102"/>
      <c r="O109" s="1853"/>
    </row>
    <row r="110" spans="1:15" s="1777" customFormat="1" ht="58.6" hidden="1" customHeight="1">
      <c r="A110" s="738"/>
      <c r="B110" s="738"/>
      <c r="C110" s="102"/>
      <c r="D110" s="1167"/>
      <c r="E110" s="109"/>
      <c r="F110" s="102"/>
      <c r="G110" s="735"/>
      <c r="H110" s="109"/>
      <c r="I110" s="109"/>
      <c r="J110" s="109"/>
      <c r="K110" s="143"/>
      <c r="L110" s="2412"/>
      <c r="M110" s="143"/>
      <c r="N110" s="102"/>
      <c r="O110" s="1853"/>
    </row>
    <row r="111" spans="1:15" s="1777" customFormat="1" ht="58.6" hidden="1" customHeight="1">
      <c r="A111" s="738"/>
      <c r="B111" s="738"/>
      <c r="C111" s="102"/>
      <c r="D111" s="1167"/>
      <c r="E111" s="109"/>
      <c r="F111" s="102"/>
      <c r="G111" s="109"/>
      <c r="H111" s="109"/>
      <c r="I111" s="109"/>
      <c r="J111" s="109"/>
      <c r="K111" s="143"/>
      <c r="L111" s="2412"/>
      <c r="M111" s="143"/>
      <c r="N111" s="102"/>
      <c r="O111" s="1853"/>
    </row>
    <row r="112" spans="1:15" s="1777" customFormat="1" ht="58.6" customHeight="1">
      <c r="A112" s="738"/>
      <c r="B112" s="738"/>
      <c r="C112" s="102"/>
      <c r="D112" s="1167"/>
      <c r="E112" s="109"/>
      <c r="F112" s="102"/>
      <c r="G112" s="109"/>
      <c r="H112" s="109"/>
      <c r="I112" s="109"/>
      <c r="J112" s="109"/>
      <c r="K112" s="143"/>
      <c r="L112" s="2412"/>
      <c r="M112" s="143"/>
      <c r="N112" s="102"/>
      <c r="O112" s="1853"/>
    </row>
    <row r="113" spans="1:15" s="1777" customFormat="1" ht="58.6" customHeight="1">
      <c r="A113" s="738"/>
      <c r="B113" s="738"/>
      <c r="C113" s="102"/>
      <c r="D113" s="1167"/>
      <c r="E113" s="109"/>
      <c r="F113" s="102"/>
      <c r="G113" s="109"/>
      <c r="H113" s="109"/>
      <c r="I113" s="109"/>
      <c r="J113" s="109"/>
      <c r="K113" s="143"/>
      <c r="L113" s="2412"/>
      <c r="M113" s="143"/>
      <c r="N113" s="102"/>
      <c r="O113" s="1853"/>
    </row>
    <row r="114" spans="1:15" s="1777" customFormat="1" ht="58.6" customHeight="1">
      <c r="A114" s="738"/>
      <c r="B114" s="738"/>
      <c r="C114" s="102"/>
      <c r="D114" s="1167"/>
      <c r="E114" s="109"/>
      <c r="F114" s="102"/>
      <c r="G114" s="109"/>
      <c r="H114" s="109"/>
      <c r="I114" s="109"/>
      <c r="J114" s="109"/>
      <c r="K114" s="143"/>
      <c r="L114" s="2412"/>
      <c r="M114" s="143"/>
      <c r="N114" s="102"/>
      <c r="O114" s="1853"/>
    </row>
    <row r="115" spans="1:15" s="1777" customFormat="1" ht="58.6" customHeight="1">
      <c r="A115" s="738"/>
      <c r="B115" s="738"/>
      <c r="C115" s="102"/>
      <c r="D115" s="1167"/>
      <c r="E115" s="109"/>
      <c r="F115" s="102"/>
      <c r="G115" s="109"/>
      <c r="H115" s="109"/>
      <c r="I115" s="109"/>
      <c r="J115" s="109"/>
      <c r="K115" s="143"/>
      <c r="L115" s="2412"/>
      <c r="M115" s="143"/>
      <c r="N115" s="102"/>
      <c r="O115" s="1853"/>
    </row>
    <row r="116" spans="1:15" s="1777" customFormat="1" ht="58.6" customHeight="1">
      <c r="A116" s="738"/>
      <c r="B116" s="738"/>
      <c r="C116" s="102"/>
      <c r="D116" s="1167"/>
      <c r="E116" s="109"/>
      <c r="F116" s="102"/>
      <c r="G116" s="109"/>
      <c r="H116" s="109"/>
      <c r="I116" s="109"/>
      <c r="J116" s="109"/>
      <c r="K116" s="143"/>
      <c r="L116" s="2412"/>
      <c r="M116" s="143"/>
      <c r="N116" s="102"/>
      <c r="O116" s="1853"/>
    </row>
    <row r="117" spans="1:15" s="1777" customFormat="1" ht="58.6" customHeight="1">
      <c r="A117" s="738"/>
      <c r="B117" s="738"/>
      <c r="C117" s="102"/>
      <c r="D117" s="1167"/>
      <c r="E117" s="109"/>
      <c r="F117" s="102"/>
      <c r="G117" s="109"/>
      <c r="H117" s="109"/>
      <c r="I117" s="109"/>
      <c r="J117" s="109"/>
      <c r="K117" s="143"/>
      <c r="L117" s="2412"/>
      <c r="M117" s="143"/>
      <c r="N117" s="102"/>
      <c r="O117" s="1853"/>
    </row>
    <row r="118" spans="1:15" s="1777" customFormat="1" ht="58.6" customHeight="1">
      <c r="A118" s="738"/>
      <c r="B118" s="738"/>
      <c r="C118" s="102"/>
      <c r="D118" s="1167"/>
      <c r="E118" s="109"/>
      <c r="F118" s="102"/>
      <c r="G118" s="109"/>
      <c r="H118" s="109"/>
      <c r="I118" s="109"/>
      <c r="J118" s="109"/>
      <c r="K118" s="143"/>
      <c r="L118" s="2412"/>
      <c r="M118" s="143"/>
      <c r="N118" s="102"/>
      <c r="O118" s="1853"/>
    </row>
    <row r="119" spans="1:15" s="1623" customFormat="1" ht="58.6" customHeight="1">
      <c r="A119" s="1344"/>
      <c r="B119" s="1344"/>
      <c r="C119" s="144"/>
      <c r="D119" s="2064"/>
      <c r="E119" s="111"/>
      <c r="F119" s="144"/>
      <c r="G119" s="111"/>
      <c r="H119" s="111"/>
      <c r="I119" s="111"/>
      <c r="J119" s="111"/>
      <c r="K119" s="1622"/>
      <c r="L119" s="2406"/>
      <c r="M119" s="1622"/>
      <c r="N119" s="144"/>
      <c r="O119" s="1924"/>
    </row>
    <row r="120" spans="1:15" s="1777" customFormat="1" ht="58.6" customHeight="1">
      <c r="A120" s="738"/>
      <c r="B120" s="738"/>
      <c r="C120" s="102"/>
      <c r="D120" s="1167"/>
      <c r="E120" s="109"/>
      <c r="F120" s="102"/>
      <c r="G120" s="109"/>
      <c r="H120" s="109"/>
      <c r="I120" s="109"/>
      <c r="J120" s="109"/>
      <c r="K120" s="143"/>
      <c r="L120" s="2405"/>
      <c r="M120" s="143"/>
      <c r="N120" s="102"/>
      <c r="O120" s="1853"/>
    </row>
    <row r="121" spans="1:15" s="1777" customFormat="1" ht="58.6" customHeight="1">
      <c r="A121" s="738"/>
      <c r="B121" s="738"/>
      <c r="C121" s="102"/>
      <c r="D121" s="1167"/>
      <c r="E121" s="109"/>
      <c r="F121" s="102"/>
      <c r="G121" s="109"/>
      <c r="H121" s="109"/>
      <c r="I121" s="109"/>
      <c r="J121" s="109"/>
      <c r="K121" s="143"/>
      <c r="L121" s="2405"/>
      <c r="M121" s="143"/>
      <c r="N121" s="102"/>
      <c r="O121" s="1853"/>
    </row>
    <row r="122" spans="1:15" s="1777" customFormat="1" ht="58.6" customHeight="1">
      <c r="A122" s="738"/>
      <c r="B122" s="738"/>
      <c r="C122" s="102"/>
      <c r="D122" s="1167"/>
      <c r="E122" s="109"/>
      <c r="F122" s="102"/>
      <c r="G122" s="109"/>
      <c r="H122" s="109"/>
      <c r="I122" s="109"/>
      <c r="J122" s="109"/>
      <c r="K122" s="143"/>
      <c r="L122" s="2405"/>
      <c r="M122" s="143"/>
      <c r="N122" s="102"/>
      <c r="O122" s="1853"/>
    </row>
    <row r="123" spans="1:15" s="1777" customFormat="1" ht="58.6" customHeight="1">
      <c r="A123" s="738"/>
      <c r="B123" s="738"/>
      <c r="C123" s="102"/>
      <c r="D123" s="1167"/>
      <c r="E123" s="109"/>
      <c r="F123" s="102"/>
      <c r="G123" s="109"/>
      <c r="H123" s="109"/>
      <c r="I123" s="109"/>
      <c r="J123" s="109"/>
      <c r="K123" s="143"/>
      <c r="L123" s="2405"/>
      <c r="M123" s="143"/>
      <c r="N123" s="102"/>
      <c r="O123" s="1853"/>
    </row>
    <row r="124" spans="1:15" s="1777" customFormat="1" ht="58.6" customHeight="1">
      <c r="A124" s="738"/>
      <c r="B124" s="738"/>
      <c r="C124" s="102"/>
      <c r="D124" s="1167"/>
      <c r="E124" s="109"/>
      <c r="F124" s="102"/>
      <c r="G124" s="109"/>
      <c r="H124" s="109"/>
      <c r="I124" s="109"/>
      <c r="J124" s="109"/>
      <c r="K124" s="143"/>
      <c r="L124" s="2405"/>
      <c r="M124" s="143"/>
      <c r="N124" s="102"/>
      <c r="O124" s="1853"/>
    </row>
    <row r="125" spans="1:15" s="1777" customFormat="1" ht="58.6" customHeight="1">
      <c r="A125" s="738"/>
      <c r="B125" s="738"/>
      <c r="C125" s="102"/>
      <c r="D125" s="1167"/>
      <c r="E125" s="109"/>
      <c r="F125" s="102"/>
      <c r="G125" s="109"/>
      <c r="H125" s="109"/>
      <c r="I125" s="109"/>
      <c r="J125" s="109"/>
      <c r="K125" s="143"/>
      <c r="L125" s="2405"/>
      <c r="M125" s="143"/>
      <c r="N125" s="102"/>
      <c r="O125" s="1853"/>
    </row>
    <row r="126" spans="1:15" s="1777" customFormat="1" ht="58.6" customHeight="1">
      <c r="A126" s="738"/>
      <c r="B126" s="738"/>
      <c r="C126" s="102"/>
      <c r="D126" s="1167"/>
      <c r="E126" s="109"/>
      <c r="F126" s="102"/>
      <c r="G126" s="109"/>
      <c r="H126" s="109"/>
      <c r="I126" s="109"/>
      <c r="J126" s="109"/>
      <c r="K126" s="143"/>
      <c r="L126" s="2405"/>
      <c r="M126" s="143"/>
      <c r="N126" s="102"/>
      <c r="O126" s="1853"/>
    </row>
    <row r="127" spans="1:15" s="1777" customFormat="1" ht="58.6" customHeight="1">
      <c r="A127" s="738"/>
      <c r="B127" s="738"/>
      <c r="C127" s="102"/>
      <c r="D127" s="1167"/>
      <c r="E127" s="109"/>
      <c r="F127" s="102"/>
      <c r="G127" s="109"/>
      <c r="H127" s="109"/>
      <c r="I127" s="109"/>
      <c r="J127" s="109"/>
      <c r="K127" s="143"/>
      <c r="L127" s="2405"/>
      <c r="M127" s="143"/>
      <c r="N127" s="102"/>
      <c r="O127" s="1853"/>
    </row>
    <row r="128" spans="1:15" s="1777" customFormat="1" ht="58.6" customHeight="1">
      <c r="A128" s="738"/>
      <c r="B128" s="738"/>
      <c r="C128" s="102"/>
      <c r="D128" s="1167"/>
      <c r="E128" s="109"/>
      <c r="F128" s="102"/>
      <c r="G128" s="109"/>
      <c r="H128" s="109"/>
      <c r="I128" s="109"/>
      <c r="J128" s="109"/>
      <c r="K128" s="143"/>
      <c r="L128" s="2405"/>
      <c r="M128" s="143"/>
      <c r="N128" s="102"/>
      <c r="O128" s="1853"/>
    </row>
    <row r="129" spans="1:15" s="1777" customFormat="1" ht="58.6" customHeight="1">
      <c r="A129" s="738"/>
      <c r="B129" s="738"/>
      <c r="C129" s="102"/>
      <c r="D129" s="1167"/>
      <c r="E129" s="109"/>
      <c r="F129" s="102"/>
      <c r="G129" s="109"/>
      <c r="H129" s="109"/>
      <c r="I129" s="109"/>
      <c r="J129" s="109"/>
      <c r="K129" s="143"/>
      <c r="L129" s="2405"/>
      <c r="M129" s="143"/>
      <c r="N129" s="102"/>
      <c r="O129" s="1853"/>
    </row>
    <row r="130" spans="1:15" s="1777" customFormat="1" ht="58.6" customHeight="1">
      <c r="A130" s="738"/>
      <c r="B130" s="738"/>
      <c r="C130" s="102"/>
      <c r="D130" s="1167"/>
      <c r="E130" s="109"/>
      <c r="F130" s="102"/>
      <c r="G130" s="109"/>
      <c r="H130" s="109"/>
      <c r="I130" s="109"/>
      <c r="J130" s="109"/>
      <c r="K130" s="143"/>
      <c r="L130" s="2405"/>
      <c r="M130" s="143"/>
      <c r="N130" s="102"/>
      <c r="O130" s="1853"/>
    </row>
    <row r="131" spans="1:15" s="1777" customFormat="1" ht="58.6" customHeight="1">
      <c r="A131" s="738"/>
      <c r="B131" s="738"/>
      <c r="C131" s="102"/>
      <c r="D131" s="1167"/>
      <c r="E131" s="109"/>
      <c r="F131" s="102"/>
      <c r="G131" s="109"/>
      <c r="H131" s="109"/>
      <c r="I131" s="109"/>
      <c r="J131" s="109"/>
      <c r="K131" s="143"/>
      <c r="L131" s="2405"/>
      <c r="M131" s="143"/>
      <c r="N131" s="102"/>
      <c r="O131" s="1853"/>
    </row>
    <row r="132" spans="1:15" s="1777" customFormat="1" ht="58.6" customHeight="1">
      <c r="A132" s="738"/>
      <c r="B132" s="738"/>
      <c r="C132" s="102"/>
      <c r="D132" s="1167"/>
      <c r="E132" s="109"/>
      <c r="F132" s="102"/>
      <c r="G132" s="109"/>
      <c r="H132" s="109"/>
      <c r="I132" s="109"/>
      <c r="J132" s="109"/>
      <c r="K132" s="143"/>
      <c r="L132" s="2405"/>
      <c r="M132" s="143"/>
      <c r="N132" s="102"/>
      <c r="O132" s="1853"/>
    </row>
    <row r="133" spans="1:15" s="1777" customFormat="1" ht="58.6" customHeight="1">
      <c r="A133" s="738"/>
      <c r="B133" s="738"/>
      <c r="C133" s="102"/>
      <c r="D133" s="1167"/>
      <c r="E133" s="109"/>
      <c r="F133" s="102"/>
      <c r="G133" s="109"/>
      <c r="H133" s="109"/>
      <c r="I133" s="109"/>
      <c r="J133" s="109"/>
      <c r="K133" s="143"/>
      <c r="L133" s="2405"/>
      <c r="M133" s="143"/>
      <c r="N133" s="102"/>
      <c r="O133" s="1853"/>
    </row>
    <row r="134" spans="1:15" s="1777" customFormat="1" ht="58.6" customHeight="1">
      <c r="A134" s="738"/>
      <c r="B134" s="738"/>
      <c r="C134" s="102"/>
      <c r="D134" s="1167"/>
      <c r="E134" s="109"/>
      <c r="F134" s="102"/>
      <c r="G134" s="109"/>
      <c r="H134" s="109"/>
      <c r="I134" s="109"/>
      <c r="J134" s="109"/>
      <c r="K134" s="143"/>
      <c r="L134" s="2405"/>
      <c r="M134" s="143"/>
      <c r="N134" s="102"/>
      <c r="O134" s="1853"/>
    </row>
    <row r="135" spans="1:15" s="1777" customFormat="1" ht="58.6" customHeight="1">
      <c r="A135" s="738"/>
      <c r="B135" s="738"/>
      <c r="C135" s="102"/>
      <c r="D135" s="1167"/>
      <c r="E135" s="109"/>
      <c r="F135" s="102"/>
      <c r="G135" s="109"/>
      <c r="H135" s="109"/>
      <c r="I135" s="109"/>
      <c r="J135" s="109"/>
      <c r="K135" s="143"/>
      <c r="L135" s="2405"/>
      <c r="M135" s="143"/>
      <c r="N135" s="102"/>
      <c r="O135" s="1853"/>
    </row>
    <row r="136" spans="1:15" s="1777" customFormat="1" ht="58.6" customHeight="1">
      <c r="A136" s="738"/>
      <c r="B136" s="738"/>
      <c r="C136" s="102"/>
      <c r="D136" s="1167"/>
      <c r="E136" s="109"/>
      <c r="F136" s="102"/>
      <c r="G136" s="109"/>
      <c r="H136" s="109"/>
      <c r="I136" s="109"/>
      <c r="J136" s="109"/>
      <c r="K136" s="143"/>
      <c r="L136" s="2405"/>
      <c r="M136" s="143"/>
      <c r="N136" s="102"/>
      <c r="O136" s="1853"/>
    </row>
    <row r="137" spans="1:15" s="1777" customFormat="1" ht="58.6" customHeight="1">
      <c r="A137" s="738"/>
      <c r="B137" s="738"/>
      <c r="C137" s="102"/>
      <c r="D137" s="1167"/>
      <c r="E137" s="109"/>
      <c r="F137" s="102"/>
      <c r="G137" s="109"/>
      <c r="H137" s="109"/>
      <c r="I137" s="109"/>
      <c r="J137" s="109"/>
      <c r="K137" s="143"/>
      <c r="L137" s="2405"/>
      <c r="M137" s="143"/>
      <c r="N137" s="102"/>
      <c r="O137" s="1853"/>
    </row>
    <row r="138" spans="1:15" s="1777" customFormat="1" ht="58.6" customHeight="1">
      <c r="A138" s="738"/>
      <c r="B138" s="738"/>
      <c r="C138" s="102"/>
      <c r="D138" s="1167"/>
      <c r="E138" s="109"/>
      <c r="F138" s="102"/>
      <c r="G138" s="109"/>
      <c r="H138" s="109"/>
      <c r="I138" s="109"/>
      <c r="J138" s="109"/>
      <c r="K138" s="143"/>
      <c r="L138" s="2405"/>
      <c r="M138" s="143"/>
      <c r="N138" s="102"/>
      <c r="O138" s="1853"/>
    </row>
    <row r="139" spans="1:15" s="1777" customFormat="1" ht="58.6" customHeight="1">
      <c r="A139" s="738"/>
      <c r="B139" s="738"/>
      <c r="C139" s="102"/>
      <c r="D139" s="1167"/>
      <c r="E139" s="109"/>
      <c r="F139" s="102"/>
      <c r="G139" s="109"/>
      <c r="H139" s="109"/>
      <c r="I139" s="109"/>
      <c r="J139" s="109"/>
      <c r="K139" s="143"/>
      <c r="L139" s="2405"/>
      <c r="M139" s="143"/>
      <c r="N139" s="102"/>
      <c r="O139" s="1853"/>
    </row>
    <row r="140" spans="1:15" s="1777" customFormat="1" ht="58.6"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372" priority="11"/>
  </conditionalFormatting>
  <conditionalFormatting sqref="A4:B4">
    <cfRule type="duplicateValues" dxfId="371" priority="7"/>
  </conditionalFormatting>
  <conditionalFormatting sqref="B5:B9">
    <cfRule type="duplicateValues" dxfId="370" priority="5"/>
    <cfRule type="duplicateValues" dxfId="369" priority="6"/>
  </conditionalFormatting>
  <conditionalFormatting sqref="B11:B50">
    <cfRule type="duplicateValues" dxfId="368" priority="3"/>
    <cfRule type="duplicateValues" dxfId="367" priority="4"/>
  </conditionalFormatting>
  <conditionalFormatting sqref="B52:B107">
    <cfRule type="duplicateValues" dxfId="366" priority="1"/>
    <cfRule type="duplicateValues" dxfId="365" priority="2"/>
  </conditionalFormatting>
  <conditionalFormatting sqref="C4">
    <cfRule type="duplicateValues" dxfId="364" priority="8"/>
    <cfRule type="duplicateValues" dxfId="363" priority="9"/>
    <cfRule type="duplicateValues" dxfId="362"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25" defaultRowHeight="58.6"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3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3" customHeight="1">
      <c r="A1" s="3781" t="s">
        <v>6870</v>
      </c>
      <c r="B1" s="3781"/>
      <c r="C1" s="3781"/>
      <c r="D1" s="3781"/>
      <c r="E1" s="3781"/>
      <c r="F1" s="3781"/>
      <c r="G1" s="3781"/>
      <c r="H1" s="3781"/>
      <c r="I1" s="3781"/>
      <c r="J1" s="3781"/>
      <c r="K1" s="3781"/>
      <c r="L1" s="3781"/>
      <c r="M1" s="3781"/>
      <c r="N1" s="3781"/>
      <c r="O1" s="3781"/>
      <c r="P1" s="3781"/>
      <c r="Q1" s="2620"/>
    </row>
    <row r="2" spans="1:56" ht="39.75" customHeight="1">
      <c r="A2" s="3782" t="s">
        <v>5192</v>
      </c>
      <c r="B2" s="3782"/>
      <c r="C2" s="3782"/>
      <c r="D2" s="2215">
        <f>SUBTOTAL(9,D3:D447)</f>
        <v>391027</v>
      </c>
      <c r="E2" s="1932"/>
      <c r="F2" s="2092"/>
      <c r="G2" s="2269" t="s">
        <v>5193</v>
      </c>
      <c r="H2" s="1932"/>
      <c r="I2" s="1932"/>
      <c r="J2" s="1932"/>
      <c r="K2" s="2093">
        <f ca="1">TODAY()</f>
        <v>45987</v>
      </c>
      <c r="L2" s="2272">
        <f>SUBTOTAL(9,L4:L630)</f>
        <v>390002</v>
      </c>
      <c r="M2" s="2339" t="s">
        <v>5194</v>
      </c>
      <c r="N2" s="2099" t="s">
        <v>5195</v>
      </c>
      <c r="O2" s="3783" t="s">
        <v>0</v>
      </c>
      <c r="P2" s="3783"/>
      <c r="Q2" s="3783" t="s">
        <v>6871</v>
      </c>
      <c r="R2" s="3783"/>
      <c r="S2" s="3784"/>
      <c r="T2" s="3784"/>
    </row>
    <row r="3" spans="1:56" s="2709" customFormat="1" ht="58.6"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6" customHeight="1">
      <c r="A4" s="3774">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 customHeight="1">
      <c r="A5" s="3772"/>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6" customHeight="1">
      <c r="A6" s="3772">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6" customHeight="1">
      <c r="A7" s="3773"/>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6" customHeight="1">
      <c r="A8" s="3773"/>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6" customHeight="1">
      <c r="A9" s="3774"/>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6" customHeight="1">
      <c r="A10" s="3837">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6" customHeight="1">
      <c r="A11" s="3838"/>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6" customHeight="1">
      <c r="A12" s="3839"/>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6"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6" customHeight="1">
      <c r="A14" s="3775">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6" customHeight="1">
      <c r="A15" s="3776"/>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6" customHeight="1">
      <c r="A16" s="3776"/>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6" customHeight="1">
      <c r="A19" s="3772">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6" customHeight="1">
      <c r="A20" s="3773"/>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6" customHeight="1">
      <c r="A21" s="3773"/>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6" customHeight="1">
      <c r="A22" s="3774"/>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6" customHeight="1">
      <c r="A23" s="3772">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6" customHeight="1">
      <c r="A24" s="3773"/>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6" customHeight="1">
      <c r="A25" s="3773"/>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6" customHeight="1">
      <c r="A26" s="3773"/>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6" customHeight="1">
      <c r="A27" s="3773"/>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6" customHeight="1">
      <c r="A28" s="3773"/>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6" customHeight="1">
      <c r="A29" s="3773"/>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6" customHeight="1">
      <c r="A30" s="3773"/>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6" customHeight="1">
      <c r="A31" s="3774"/>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349999999999994"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6" customHeight="1">
      <c r="A33" s="3772">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6" customHeight="1">
      <c r="A34" s="3773"/>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6" customHeight="1">
      <c r="A35" s="3773"/>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6" customHeight="1">
      <c r="A36" s="3773"/>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6" customHeight="1">
      <c r="A37" s="3773"/>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6" customHeight="1">
      <c r="A38" s="3773"/>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6" customHeight="1">
      <c r="A39" s="3773"/>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72">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73"/>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73"/>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74"/>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72">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35" customHeight="1">
      <c r="A47" s="3774"/>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6" customHeight="1">
      <c r="A48" s="3775">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6" customHeight="1">
      <c r="A49" s="3776"/>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6" customHeight="1">
      <c r="A50" s="3777"/>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72">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73"/>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73"/>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73"/>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72">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74"/>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3" customHeight="1">
      <c r="A57" s="3780">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80"/>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80"/>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35" customHeight="1">
      <c r="A60" s="3780"/>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80"/>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3" customHeight="1">
      <c r="A62" s="3772">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35" customHeight="1">
      <c r="A63" s="3773"/>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6" customHeight="1">
      <c r="A64" s="3773"/>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8" customHeight="1">
      <c r="A65" s="3773"/>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1.95" customHeight="1">
      <c r="A67" s="3775">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1.95" customHeight="1">
      <c r="A68" s="3776"/>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1.95" customHeight="1">
      <c r="A69" s="3776"/>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1.95" customHeight="1">
      <c r="A70" s="3776"/>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1.95" customHeight="1">
      <c r="A71" s="3776"/>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1.95" customHeight="1">
      <c r="A72" s="3776"/>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1.95" customHeight="1">
      <c r="A73" s="3776"/>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8" customHeight="1">
      <c r="A74" s="3776"/>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8" customHeight="1">
      <c r="A75" s="3776"/>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8" customHeight="1">
      <c r="A76" s="3776"/>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8" customHeight="1">
      <c r="A77" s="3776"/>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8" customHeight="1">
      <c r="A78" s="3777"/>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6" customHeight="1">
      <c r="A79" s="3772">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6" customHeight="1">
      <c r="A80" s="3774"/>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6" customHeight="1">
      <c r="A81" s="3772">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6" customHeight="1">
      <c r="A82" s="3774"/>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6" customHeight="1">
      <c r="A83" s="3772">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099999999999994" customHeight="1">
      <c r="A84" s="3773"/>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6" customHeight="1">
      <c r="A85" s="3773"/>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6" customHeight="1">
      <c r="A86" s="3774"/>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099999999999994"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6" customHeight="1">
      <c r="A88" s="3772">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6" customHeight="1">
      <c r="A89" s="3773"/>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6" customHeight="1">
      <c r="A90" s="3774"/>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3"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3"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35" customHeight="1">
      <c r="A93" s="3772">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35" customHeight="1">
      <c r="A94" s="3773"/>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35" customHeight="1">
      <c r="A95" s="3773"/>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35" customHeight="1">
      <c r="A96" s="3773"/>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35" customHeight="1">
      <c r="A97" s="3773"/>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35" customHeight="1">
      <c r="A98" s="3773"/>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35" customHeight="1">
      <c r="A99" s="3773"/>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35" customHeight="1">
      <c r="A100" s="3774"/>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8.95" customHeight="1">
      <c r="A101" s="3772">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6" customHeight="1">
      <c r="A102" s="3773"/>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6" customHeight="1">
      <c r="A103" s="3774"/>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6" customHeight="1">
      <c r="A104" s="3780">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6" customHeight="1">
      <c r="A105" s="3780"/>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6" customHeight="1">
      <c r="A106" s="3780"/>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6" customHeight="1">
      <c r="A107" s="3780"/>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6"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6"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6" customHeight="1">
      <c r="A110" s="3772">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6" customHeight="1">
      <c r="A111" s="3774"/>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3" customHeight="1">
      <c r="A112" s="3772">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6" customHeight="1">
      <c r="A113" s="3774"/>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 customHeight="1">
      <c r="A115" s="3772">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773"/>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773"/>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773"/>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774"/>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6" customHeight="1">
      <c r="A120" s="3773">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6" customHeight="1">
      <c r="A121" s="3773"/>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6" customHeight="1">
      <c r="A122" s="3773"/>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6" customHeight="1">
      <c r="A123" s="3774"/>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6" customHeight="1">
      <c r="A124" s="3772">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6" customHeight="1">
      <c r="A125" s="3773"/>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6" customHeight="1">
      <c r="A126" s="3773"/>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6" customHeight="1">
      <c r="A127" s="3773"/>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6" customHeight="1">
      <c r="A128" s="3773"/>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6" customHeight="1">
      <c r="A129" s="3773"/>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6" customHeight="1">
      <c r="A130" s="3773"/>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6"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6"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6" customHeight="1">
      <c r="A133" s="3776">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6" customHeight="1">
      <c r="A134" s="3776"/>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6" customHeight="1">
      <c r="A135" s="3777"/>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6" customHeight="1">
      <c r="A136" s="3772">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3" customHeight="1">
      <c r="A137" s="3773"/>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3" customHeight="1">
      <c r="A138" s="3773"/>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6" customHeight="1">
      <c r="A139" s="3773"/>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6" customHeight="1">
      <c r="A140" s="3773"/>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6" customHeight="1">
      <c r="A141" s="3773"/>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099999999999994" customHeight="1">
      <c r="A142" s="3773"/>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73"/>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1" customHeight="1">
      <c r="A144" s="3774"/>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6" customHeight="1">
      <c r="A145" s="3775">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6" customHeight="1">
      <c r="A146" s="3776"/>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6" customHeight="1">
      <c r="A147" s="3777"/>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6" customHeight="1">
      <c r="A148" s="3775">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6" customHeight="1">
      <c r="A149" s="3776"/>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6" customHeight="1">
      <c r="A150" s="3776"/>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6" customHeight="1">
      <c r="A151" s="3777"/>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6" customHeight="1">
      <c r="A152" s="3772">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6" customHeight="1">
      <c r="A153" s="3773"/>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6" customHeight="1">
      <c r="A154" s="3774"/>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72">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74"/>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72">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3" customHeight="1">
      <c r="A158" s="3773"/>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3" customHeight="1">
      <c r="A159" s="3773"/>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3" customHeight="1">
      <c r="A160" s="3773"/>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3" customHeight="1">
      <c r="A161" s="3773"/>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3" customHeight="1">
      <c r="A162" s="3774"/>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3"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3" customHeight="1">
      <c r="A164" s="3780">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3" customHeight="1">
      <c r="A165" s="3780"/>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3" customHeight="1">
      <c r="A166" s="3780">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6" customHeight="1">
      <c r="A167" s="3780"/>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6" customHeight="1">
      <c r="A168" s="3775">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6" customHeight="1">
      <c r="A169" s="3776"/>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6" customHeight="1">
      <c r="A170" s="3776"/>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6" customHeight="1">
      <c r="A171" s="3776"/>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6" customHeight="1">
      <c r="A172" s="3776"/>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6" customHeight="1">
      <c r="A173" s="3776"/>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6" customHeight="1">
      <c r="A174" s="3776"/>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6" customHeight="1">
      <c r="A175" s="3776"/>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6" customHeight="1">
      <c r="A176" s="3776"/>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6" customHeight="1">
      <c r="A177" s="3776"/>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6" customHeight="1">
      <c r="A178" s="3776"/>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6" customHeight="1">
      <c r="A179" s="3776"/>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6" customHeight="1">
      <c r="A180" s="3777"/>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6"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6"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6"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6"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6"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6"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6"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6"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6"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6"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6"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6"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6"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6"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6"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6"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6"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6"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6"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6"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6"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361" priority="1243"/>
  </conditionalFormatting>
  <conditionalFormatting sqref="B202:B1048576 B1:B9 B13:B17 B19:B198">
    <cfRule type="duplicateValues" dxfId="360" priority="1249"/>
  </conditionalFormatting>
  <conditionalFormatting sqref="B202:B1048576 B6:B9 B13:B17 B19:B198">
    <cfRule type="duplicateValues" dxfId="359" priority="1254"/>
    <cfRule type="duplicateValues" dxfId="358"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47"/>
  <sheetViews>
    <sheetView zoomScale="70" zoomScaleNormal="70" workbookViewId="0">
      <pane xSplit="5" ySplit="3" topLeftCell="I9" activePane="bottomRight" state="frozen"/>
      <selection pane="topRight"/>
      <selection pane="bottomLeft"/>
      <selection pane="bottomRight" activeCell="E24" sqref="E24"/>
    </sheetView>
  </sheetViews>
  <sheetFormatPr defaultColWidth="32.125" defaultRowHeight="58.6" customHeight="1"/>
  <cols>
    <col min="1" max="1" width="10.625" style="738" customWidth="1"/>
    <col min="2" max="2" width="36.375" style="1853" customWidth="1"/>
    <col min="3" max="3" width="35.75" style="102" customWidth="1"/>
    <col min="4" max="4" width="17.375" style="2513" customWidth="1"/>
    <col min="5" max="5" width="19" style="109" customWidth="1"/>
    <col min="6" max="6" width="32.12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84" style="143" bestFit="1" customWidth="1"/>
    <col min="13" max="13" width="25.625" style="2216" customWidth="1"/>
    <col min="14" max="14" width="57.875" style="102" customWidth="1"/>
    <col min="15" max="15" width="23.125" style="102" customWidth="1"/>
    <col min="16" max="16" width="66" style="2389" customWidth="1"/>
    <col min="17" max="17" width="45.125" style="3145" customWidth="1"/>
    <col min="18" max="16384" width="32.125" style="1777"/>
  </cols>
  <sheetData>
    <row r="1" spans="1:27" ht="74.25" customHeight="1">
      <c r="A1" s="3840" t="s">
        <v>7218</v>
      </c>
      <c r="B1" s="3841"/>
      <c r="C1" s="3841"/>
      <c r="D1" s="3841"/>
      <c r="E1" s="3841"/>
      <c r="F1" s="3841"/>
      <c r="G1" s="3841"/>
      <c r="H1" s="3841"/>
      <c r="I1" s="3841"/>
      <c r="J1" s="3841"/>
      <c r="K1" s="3841"/>
      <c r="L1" s="3841"/>
      <c r="M1" s="3841"/>
      <c r="N1" s="3841"/>
      <c r="O1" s="3841"/>
      <c r="P1" s="3841"/>
      <c r="Q1" s="3842"/>
    </row>
    <row r="2" spans="1:27" s="3346" customFormat="1" ht="58.6" customHeight="1">
      <c r="A2" s="3843" t="s">
        <v>5192</v>
      </c>
      <c r="B2" s="3843"/>
      <c r="C2" s="3843"/>
      <c r="D2" s="3507">
        <f>SUBTOTAL(9,D36:D2179)</f>
        <v>31450</v>
      </c>
      <c r="E2" s="3386"/>
      <c r="F2" s="3508"/>
      <c r="G2" s="3509" t="s">
        <v>5193</v>
      </c>
      <c r="H2" s="3509"/>
      <c r="I2" s="3386"/>
      <c r="J2" s="3386"/>
      <c r="K2" s="3386"/>
      <c r="L2" s="3510">
        <f ca="1">TODAY()</f>
        <v>45987</v>
      </c>
      <c r="M2" s="3507">
        <f>SUBTOTAL(9,M36:M2179)</f>
        <v>229405</v>
      </c>
      <c r="N2" s="3508" t="s">
        <v>7219</v>
      </c>
      <c r="O2" s="3510"/>
      <c r="P2" s="3510"/>
      <c r="Q2" s="3511" t="s">
        <v>0</v>
      </c>
      <c r="R2" s="1777"/>
      <c r="S2" s="3844" t="s">
        <v>7220</v>
      </c>
      <c r="T2" s="3844"/>
      <c r="U2" s="3844"/>
      <c r="V2" s="3844"/>
      <c r="W2" s="1777"/>
      <c r="X2" s="1777"/>
      <c r="Y2" s="1777"/>
      <c r="Z2" s="1777"/>
      <c r="AA2" s="1777"/>
    </row>
    <row r="3" spans="1:27" s="3346" customFormat="1" ht="58.6" customHeight="1">
      <c r="A3" s="3454" t="s">
        <v>32</v>
      </c>
      <c r="B3" s="3455" t="s">
        <v>5197</v>
      </c>
      <c r="C3" s="3428" t="s">
        <v>5198</v>
      </c>
      <c r="D3" s="3456" t="s">
        <v>7221</v>
      </c>
      <c r="E3" s="3428" t="s">
        <v>3414</v>
      </c>
      <c r="F3" s="3427" t="s">
        <v>36</v>
      </c>
      <c r="G3" s="3428" t="s">
        <v>3415</v>
      </c>
      <c r="H3" s="3428" t="s">
        <v>7222</v>
      </c>
      <c r="I3" s="3447" t="s">
        <v>7223</v>
      </c>
      <c r="J3" s="3428" t="s">
        <v>7224</v>
      </c>
      <c r="K3" s="3428" t="s">
        <v>40</v>
      </c>
      <c r="L3" s="3428" t="s">
        <v>7225</v>
      </c>
      <c r="M3" s="3518" t="s">
        <v>5202</v>
      </c>
      <c r="N3" s="3428" t="s">
        <v>7226</v>
      </c>
      <c r="O3" s="3459" t="s">
        <v>5204</v>
      </c>
      <c r="P3" s="3455" t="s">
        <v>42</v>
      </c>
      <c r="Q3" s="3316" t="s">
        <v>5205</v>
      </c>
      <c r="R3" s="3432" t="s">
        <v>7227</v>
      </c>
      <c r="S3" s="3445" t="s">
        <v>5207</v>
      </c>
      <c r="T3" s="3445" t="s">
        <v>7228</v>
      </c>
      <c r="U3" s="3445" t="s">
        <v>7229</v>
      </c>
      <c r="V3" s="3445" t="s">
        <v>7230</v>
      </c>
    </row>
    <row r="4" spans="1:27" s="2167" customFormat="1" ht="58.6" customHeight="1">
      <c r="A4" s="3278"/>
      <c r="B4" s="3474" t="str">
        <f t="shared" ref="B4:B29" si="0">TEXT(LEFT(L4,10),"0000000000")</f>
        <v>2200002342</v>
      </c>
      <c r="C4" s="2114" t="s">
        <v>7231</v>
      </c>
      <c r="D4" s="3670">
        <v>12300</v>
      </c>
      <c r="E4" s="2114" t="s">
        <v>7232</v>
      </c>
      <c r="F4" s="1895" t="s">
        <v>18</v>
      </c>
      <c r="G4" s="2114"/>
      <c r="H4" s="2114"/>
      <c r="I4" s="2114" t="s">
        <v>7233</v>
      </c>
      <c r="J4" s="2114" t="s">
        <v>49</v>
      </c>
      <c r="K4" s="2114" t="s">
        <v>197</v>
      </c>
      <c r="L4" s="2173" t="s">
        <v>7234</v>
      </c>
      <c r="M4" s="3671">
        <v>1570</v>
      </c>
      <c r="N4" s="2114" t="s">
        <v>7235</v>
      </c>
      <c r="O4" s="1895"/>
      <c r="P4" s="2618"/>
      <c r="Q4" s="3637" t="s">
        <v>7236</v>
      </c>
    </row>
    <row r="5" spans="1:27" ht="58.6" customHeight="1">
      <c r="B5" s="2884" t="str">
        <f t="shared" si="0"/>
        <v>2200002296</v>
      </c>
      <c r="C5" s="109" t="s">
        <v>7231</v>
      </c>
      <c r="D5" s="104"/>
      <c r="F5" s="102" t="s">
        <v>18</v>
      </c>
      <c r="I5" s="109" t="s">
        <v>7233</v>
      </c>
      <c r="J5" s="109" t="s">
        <v>49</v>
      </c>
      <c r="K5" s="109" t="s">
        <v>197</v>
      </c>
      <c r="L5" s="143" t="s">
        <v>7237</v>
      </c>
      <c r="M5" s="2644">
        <v>1000</v>
      </c>
      <c r="N5" s="109" t="s">
        <v>7238</v>
      </c>
      <c r="P5" s="143"/>
      <c r="Q5" s="1776" t="s">
        <v>7236</v>
      </c>
    </row>
    <row r="6" spans="1:27" ht="58.6" customHeight="1">
      <c r="B6" s="2884" t="str">
        <f t="shared" si="0"/>
        <v>2000003559</v>
      </c>
      <c r="C6" s="109" t="s">
        <v>7231</v>
      </c>
      <c r="F6" s="102" t="s">
        <v>18</v>
      </c>
      <c r="I6" s="109" t="s">
        <v>7239</v>
      </c>
      <c r="J6" s="2898" t="s">
        <v>49</v>
      </c>
      <c r="K6" s="109" t="s">
        <v>197</v>
      </c>
      <c r="L6" s="3576" t="s">
        <v>7240</v>
      </c>
      <c r="M6" s="3636">
        <v>470</v>
      </c>
      <c r="N6" s="1772" t="s">
        <v>7241</v>
      </c>
      <c r="P6" s="2389" t="s">
        <v>7242</v>
      </c>
      <c r="Q6" s="3145" t="s">
        <v>7243</v>
      </c>
    </row>
    <row r="7" spans="1:27" ht="58.6" customHeight="1">
      <c r="B7" s="2884" t="str">
        <f t="shared" si="0"/>
        <v>2000003567</v>
      </c>
      <c r="C7" s="109" t="s">
        <v>7231</v>
      </c>
      <c r="F7" s="102" t="s">
        <v>18</v>
      </c>
      <c r="I7" s="109" t="s">
        <v>7239</v>
      </c>
      <c r="J7" s="2898" t="s">
        <v>49</v>
      </c>
      <c r="K7" s="109" t="s">
        <v>197</v>
      </c>
      <c r="L7" s="696" t="s">
        <v>7244</v>
      </c>
      <c r="M7" s="2216">
        <v>2880</v>
      </c>
      <c r="N7" s="3672" t="s">
        <v>7245</v>
      </c>
      <c r="P7" s="2389" t="s">
        <v>7242</v>
      </c>
      <c r="Q7" s="3145" t="s">
        <v>7243</v>
      </c>
    </row>
    <row r="8" spans="1:27" ht="58.6" customHeight="1">
      <c r="B8" s="2884" t="str">
        <f t="shared" si="0"/>
        <v>2000003569</v>
      </c>
      <c r="C8" s="109" t="s">
        <v>7231</v>
      </c>
      <c r="F8" s="102" t="s">
        <v>18</v>
      </c>
      <c r="I8" s="109" t="s">
        <v>7239</v>
      </c>
      <c r="J8" s="2898" t="s">
        <v>49</v>
      </c>
      <c r="K8" s="109" t="s">
        <v>197</v>
      </c>
      <c r="L8" s="696" t="s">
        <v>7246</v>
      </c>
      <c r="M8" s="2216">
        <v>1000</v>
      </c>
      <c r="N8" s="109" t="s">
        <v>7247</v>
      </c>
      <c r="P8" s="2389" t="s">
        <v>7242</v>
      </c>
      <c r="Q8" s="3145" t="s">
        <v>7243</v>
      </c>
    </row>
    <row r="9" spans="1:27" ht="58.6" customHeight="1">
      <c r="B9" s="2884" t="str">
        <f t="shared" si="0"/>
        <v>2000003583</v>
      </c>
      <c r="C9" s="109" t="s">
        <v>7231</v>
      </c>
      <c r="F9" s="102" t="s">
        <v>18</v>
      </c>
      <c r="I9" s="3614" t="s">
        <v>7248</v>
      </c>
      <c r="J9" s="109" t="s">
        <v>49</v>
      </c>
      <c r="K9" s="109" t="s">
        <v>197</v>
      </c>
      <c r="L9" s="3485" t="s">
        <v>7249</v>
      </c>
      <c r="M9" s="2216">
        <v>2300</v>
      </c>
      <c r="N9" s="109" t="s">
        <v>7250</v>
      </c>
      <c r="Q9" s="3145" t="s">
        <v>7236</v>
      </c>
    </row>
    <row r="10" spans="1:27" ht="58.6" customHeight="1">
      <c r="B10" s="2884" t="str">
        <f t="shared" si="0"/>
        <v>2000003584</v>
      </c>
      <c r="C10" s="109" t="s">
        <v>7231</v>
      </c>
      <c r="F10" s="102" t="s">
        <v>18</v>
      </c>
      <c r="I10" s="3614" t="s">
        <v>7248</v>
      </c>
      <c r="J10" s="109" t="s">
        <v>49</v>
      </c>
      <c r="K10" s="109" t="s">
        <v>197</v>
      </c>
      <c r="L10" s="3485" t="s">
        <v>7251</v>
      </c>
      <c r="M10" s="2216">
        <v>2700</v>
      </c>
      <c r="N10" s="109" t="s">
        <v>7252</v>
      </c>
      <c r="Q10" s="3145" t="s">
        <v>7236</v>
      </c>
    </row>
    <row r="11" spans="1:27" s="2167" customFormat="1" ht="58.6" customHeight="1">
      <c r="A11" s="3278"/>
      <c r="B11" s="3474" t="str">
        <f t="shared" si="0"/>
        <v>2000003624</v>
      </c>
      <c r="C11" s="1895"/>
      <c r="D11" s="3475"/>
      <c r="E11" s="2114"/>
      <c r="F11" s="1895"/>
      <c r="G11" s="2114"/>
      <c r="H11" s="2114"/>
      <c r="I11" s="3575" t="s">
        <v>7253</v>
      </c>
      <c r="J11" s="3476" t="s">
        <v>49</v>
      </c>
      <c r="K11" s="2114" t="s">
        <v>101</v>
      </c>
      <c r="L11" s="2173" t="s">
        <v>7254</v>
      </c>
      <c r="M11" s="2500">
        <v>2500</v>
      </c>
      <c r="N11" s="2114" t="s">
        <v>7255</v>
      </c>
      <c r="O11" s="1895"/>
      <c r="P11" s="2501" t="s">
        <v>7256</v>
      </c>
      <c r="Q11" s="3478" t="s">
        <v>7243</v>
      </c>
    </row>
    <row r="12" spans="1:27" s="2167" customFormat="1" ht="58.6" customHeight="1">
      <c r="A12" s="3278"/>
      <c r="B12" s="3474" t="str">
        <f t="shared" si="0"/>
        <v>2000003537</v>
      </c>
      <c r="C12" s="1895"/>
      <c r="D12" s="3475"/>
      <c r="E12" s="2114"/>
      <c r="F12" s="1895"/>
      <c r="G12" s="2114"/>
      <c r="H12" s="2114"/>
      <c r="I12" s="109" t="s">
        <v>7239</v>
      </c>
      <c r="J12" s="2114" t="s">
        <v>49</v>
      </c>
      <c r="K12" s="2114" t="s">
        <v>101</v>
      </c>
      <c r="L12" s="2173" t="s">
        <v>7257</v>
      </c>
      <c r="M12" s="2500">
        <v>4000</v>
      </c>
      <c r="N12" s="2114" t="s">
        <v>7258</v>
      </c>
      <c r="O12" s="1895"/>
      <c r="P12" s="3532" t="s">
        <v>7256</v>
      </c>
      <c r="Q12" s="3478" t="s">
        <v>7243</v>
      </c>
    </row>
    <row r="13" spans="1:27" ht="58.6" customHeight="1">
      <c r="B13" s="2884" t="str">
        <f t="shared" si="0"/>
        <v>2000003623</v>
      </c>
      <c r="I13" s="3571" t="s">
        <v>7253</v>
      </c>
      <c r="J13" s="2898" t="s">
        <v>49</v>
      </c>
      <c r="K13" s="109" t="s">
        <v>101</v>
      </c>
      <c r="L13" s="696" t="s">
        <v>7259</v>
      </c>
      <c r="M13" s="2216">
        <v>2500</v>
      </c>
      <c r="N13" s="109" t="s">
        <v>7260</v>
      </c>
      <c r="P13" s="2389" t="s">
        <v>7256</v>
      </c>
      <c r="Q13" s="3145" t="s">
        <v>7243</v>
      </c>
    </row>
    <row r="14" spans="1:27" ht="58.6" customHeight="1">
      <c r="B14" s="2884" t="str">
        <f t="shared" si="0"/>
        <v>2000003629</v>
      </c>
      <c r="H14" s="1772"/>
      <c r="I14" s="3570" t="s">
        <v>7248</v>
      </c>
      <c r="J14" s="109" t="s">
        <v>49</v>
      </c>
      <c r="K14" s="109" t="s">
        <v>101</v>
      </c>
      <c r="L14" s="3501" t="s">
        <v>7261</v>
      </c>
      <c r="M14" s="2216">
        <v>3200</v>
      </c>
      <c r="N14" s="3465" t="s">
        <v>7262</v>
      </c>
    </row>
    <row r="15" spans="1:27" ht="58.6" customHeight="1">
      <c r="B15" s="2884" t="str">
        <f t="shared" si="0"/>
        <v>2000003630</v>
      </c>
      <c r="H15" s="1772"/>
      <c r="I15" s="3570" t="s">
        <v>7248</v>
      </c>
      <c r="J15" s="109" t="s">
        <v>49</v>
      </c>
      <c r="K15" s="109" t="s">
        <v>101</v>
      </c>
      <c r="L15" s="3531" t="s">
        <v>7263</v>
      </c>
      <c r="M15" s="2216">
        <v>1260</v>
      </c>
      <c r="N15" s="109" t="s">
        <v>7264</v>
      </c>
    </row>
    <row r="16" spans="1:27" ht="58.6" customHeight="1">
      <c r="B16" s="2884" t="str">
        <f t="shared" si="0"/>
        <v>2000003579</v>
      </c>
      <c r="C16" s="102" t="s">
        <v>7265</v>
      </c>
      <c r="D16" s="2513">
        <v>24875</v>
      </c>
      <c r="E16" s="109" t="s">
        <v>7266</v>
      </c>
      <c r="F16" s="102" t="s">
        <v>15</v>
      </c>
      <c r="I16" s="109" t="s">
        <v>7267</v>
      </c>
      <c r="J16" s="109" t="s">
        <v>49</v>
      </c>
      <c r="K16" s="109" t="s">
        <v>90</v>
      </c>
      <c r="L16" s="143" t="s">
        <v>7268</v>
      </c>
      <c r="M16" s="3624">
        <v>500</v>
      </c>
      <c r="N16" s="109" t="s">
        <v>7269</v>
      </c>
      <c r="Q16" s="3145" t="s">
        <v>7236</v>
      </c>
    </row>
    <row r="17" spans="1:35" ht="58.6" customHeight="1">
      <c r="B17" s="2884" t="str">
        <f t="shared" si="0"/>
        <v>2000003586</v>
      </c>
      <c r="C17" s="102" t="s">
        <v>7265</v>
      </c>
      <c r="F17" s="102" t="s">
        <v>15</v>
      </c>
      <c r="I17" s="3410" t="s">
        <v>7233</v>
      </c>
      <c r="J17" s="109" t="s">
        <v>49</v>
      </c>
      <c r="K17" s="109" t="s">
        <v>90</v>
      </c>
      <c r="L17" s="696" t="s">
        <v>7270</v>
      </c>
      <c r="M17" s="3624">
        <f>5000-3265</f>
        <v>1735</v>
      </c>
      <c r="N17" s="109" t="s">
        <v>7271</v>
      </c>
      <c r="P17" s="2389" t="s">
        <v>7272</v>
      </c>
      <c r="Q17" s="3145" t="s">
        <v>7236</v>
      </c>
    </row>
    <row r="18" spans="1:35" ht="58.6" customHeight="1">
      <c r="B18" s="2884" t="str">
        <f t="shared" si="0"/>
        <v>2000003615</v>
      </c>
      <c r="C18" s="102" t="s">
        <v>7265</v>
      </c>
      <c r="F18" s="102" t="s">
        <v>15</v>
      </c>
      <c r="I18" s="3345" t="s">
        <v>7233</v>
      </c>
      <c r="J18" s="109" t="s">
        <v>49</v>
      </c>
      <c r="K18" s="109" t="s">
        <v>90</v>
      </c>
      <c r="L18" s="696" t="s">
        <v>7273</v>
      </c>
      <c r="M18" s="3624">
        <v>5000</v>
      </c>
      <c r="N18" s="109" t="s">
        <v>7274</v>
      </c>
      <c r="P18" s="2389" t="s">
        <v>7272</v>
      </c>
    </row>
    <row r="19" spans="1:35" ht="58.6" customHeight="1">
      <c r="B19" s="2884" t="str">
        <f t="shared" si="0"/>
        <v>2000003626</v>
      </c>
      <c r="C19" s="102" t="s">
        <v>7265</v>
      </c>
      <c r="F19" s="102" t="s">
        <v>15</v>
      </c>
      <c r="I19" s="109" t="s">
        <v>7275</v>
      </c>
      <c r="J19" s="109" t="s">
        <v>49</v>
      </c>
      <c r="K19" s="109" t="s">
        <v>148</v>
      </c>
      <c r="L19" s="143" t="s">
        <v>7276</v>
      </c>
      <c r="M19" s="2216">
        <v>2000</v>
      </c>
      <c r="N19" s="109" t="s">
        <v>7277</v>
      </c>
      <c r="Q19" s="3145" t="s">
        <v>7236</v>
      </c>
    </row>
    <row r="20" spans="1:35" s="3669" customFormat="1" ht="58.6" customHeight="1">
      <c r="A20" s="3658"/>
      <c r="B20" s="3659" t="str">
        <f t="shared" si="0"/>
        <v>2000003616</v>
      </c>
      <c r="C20" s="3660" t="s">
        <v>7265</v>
      </c>
      <c r="D20" s="3661"/>
      <c r="E20" s="3662"/>
      <c r="F20" s="3660" t="s">
        <v>15</v>
      </c>
      <c r="G20" s="3662"/>
      <c r="H20" s="3662"/>
      <c r="I20" s="3663" t="s">
        <v>7278</v>
      </c>
      <c r="J20" s="3662" t="s">
        <v>49</v>
      </c>
      <c r="K20" s="3662" t="s">
        <v>90</v>
      </c>
      <c r="L20" s="3664" t="s">
        <v>7279</v>
      </c>
      <c r="M20" s="3665">
        <v>2300</v>
      </c>
      <c r="N20" s="3666" t="s">
        <v>7280</v>
      </c>
      <c r="O20" s="3660"/>
      <c r="P20" s="3667"/>
      <c r="Q20" s="3668"/>
    </row>
    <row r="21" spans="1:35" ht="58.6" customHeight="1">
      <c r="B21" s="2884" t="str">
        <f t="shared" si="0"/>
        <v>2000003625</v>
      </c>
      <c r="C21" s="102" t="s">
        <v>7265</v>
      </c>
      <c r="F21" s="102" t="s">
        <v>15</v>
      </c>
      <c r="I21" s="109" t="s">
        <v>7275</v>
      </c>
      <c r="J21" s="109" t="s">
        <v>49</v>
      </c>
      <c r="K21" s="109" t="s">
        <v>148</v>
      </c>
      <c r="L21" s="143" t="s">
        <v>7281</v>
      </c>
      <c r="M21" s="2216">
        <v>3500</v>
      </c>
      <c r="N21" s="109" t="s">
        <v>7258</v>
      </c>
      <c r="Q21" s="3145" t="s">
        <v>7243</v>
      </c>
    </row>
    <row r="22" spans="1:35" ht="58.6" customHeight="1">
      <c r="B22" s="2884" t="str">
        <f t="shared" si="0"/>
        <v>2000003631</v>
      </c>
      <c r="C22" s="102" t="s">
        <v>7265</v>
      </c>
      <c r="F22" s="102" t="s">
        <v>15</v>
      </c>
      <c r="I22" s="109" t="s">
        <v>7275</v>
      </c>
      <c r="J22" s="2898" t="s">
        <v>49</v>
      </c>
      <c r="K22" s="109" t="s">
        <v>148</v>
      </c>
      <c r="L22" s="696" t="s">
        <v>7282</v>
      </c>
      <c r="M22" s="2216">
        <v>3500</v>
      </c>
      <c r="N22" s="109" t="s">
        <v>7283</v>
      </c>
    </row>
    <row r="23" spans="1:35" s="2167" customFormat="1" ht="58.6" customHeight="1">
      <c r="A23" s="738"/>
      <c r="B23" s="2884" t="str">
        <f t="shared" si="0"/>
        <v>2000003557</v>
      </c>
      <c r="C23" s="102" t="s">
        <v>7265</v>
      </c>
      <c r="D23" s="2513"/>
      <c r="E23" s="109"/>
      <c r="F23" s="102" t="s">
        <v>15</v>
      </c>
      <c r="G23" s="109"/>
      <c r="H23" s="109"/>
      <c r="I23" s="109" t="s">
        <v>7284</v>
      </c>
      <c r="J23" s="2898" t="s">
        <v>49</v>
      </c>
      <c r="K23" s="109" t="s">
        <v>148</v>
      </c>
      <c r="L23" s="696" t="s">
        <v>7285</v>
      </c>
      <c r="M23" s="2216">
        <v>6000</v>
      </c>
      <c r="N23" s="109" t="s">
        <v>7286</v>
      </c>
      <c r="O23" s="102"/>
      <c r="P23" s="2389"/>
      <c r="Q23" s="3145" t="s">
        <v>7236</v>
      </c>
      <c r="R23" s="1777"/>
      <c r="S23" s="1777"/>
      <c r="T23" s="1777"/>
      <c r="U23" s="1777"/>
      <c r="V23" s="1777"/>
      <c r="W23" s="1777"/>
      <c r="X23" s="1777"/>
      <c r="Y23" s="1777"/>
      <c r="Z23" s="1777"/>
      <c r="AA23" s="1777"/>
      <c r="AB23" s="1777"/>
      <c r="AC23" s="1777"/>
      <c r="AD23" s="1777"/>
      <c r="AE23" s="1777"/>
      <c r="AF23" s="1777"/>
      <c r="AG23" s="1777"/>
      <c r="AH23" s="1777"/>
      <c r="AI23" s="1777"/>
    </row>
    <row r="24" spans="1:35" ht="58.6" customHeight="1">
      <c r="B24" s="2884" t="str">
        <f t="shared" si="0"/>
        <v>2000003609</v>
      </c>
      <c r="C24" s="102" t="s">
        <v>3300</v>
      </c>
      <c r="D24" s="2513">
        <v>10500</v>
      </c>
      <c r="E24" s="109" t="s">
        <v>7266</v>
      </c>
      <c r="F24" s="102" t="s">
        <v>15</v>
      </c>
      <c r="I24" s="109" t="s">
        <v>7233</v>
      </c>
      <c r="J24" s="109" t="s">
        <v>49</v>
      </c>
      <c r="K24" s="109" t="s">
        <v>5384</v>
      </c>
      <c r="L24" s="696" t="s">
        <v>7287</v>
      </c>
      <c r="M24" s="2216">
        <v>1700</v>
      </c>
      <c r="N24" s="3466" t="s">
        <v>7288</v>
      </c>
      <c r="P24" s="3448"/>
    </row>
    <row r="25" spans="1:35" s="2390" customFormat="1" ht="58.6" customHeight="1">
      <c r="A25" s="3599"/>
      <c r="B25" s="2884" t="str">
        <f t="shared" si="0"/>
        <v>2000003610</v>
      </c>
      <c r="C25" s="102" t="s">
        <v>3300</v>
      </c>
      <c r="D25" s="3603"/>
      <c r="E25" s="109" t="s">
        <v>7266</v>
      </c>
      <c r="F25" s="102" t="s">
        <v>15</v>
      </c>
      <c r="G25" s="1772"/>
      <c r="H25" s="1772"/>
      <c r="I25" s="1772" t="s">
        <v>7233</v>
      </c>
      <c r="J25" s="1772" t="s">
        <v>49</v>
      </c>
      <c r="K25" s="1772" t="s">
        <v>5384</v>
      </c>
      <c r="L25" s="3600" t="s">
        <v>7289</v>
      </c>
      <c r="M25" s="3604">
        <v>4650</v>
      </c>
      <c r="N25" s="1772" t="s">
        <v>7290</v>
      </c>
      <c r="O25" s="1853"/>
      <c r="P25" s="2389" t="s">
        <v>7256</v>
      </c>
      <c r="Q25" s="3145"/>
    </row>
    <row r="26" spans="1:35" ht="58.6" customHeight="1">
      <c r="B26" s="2884" t="str">
        <f t="shared" si="0"/>
        <v>2000003568</v>
      </c>
      <c r="C26" s="102" t="s">
        <v>3300</v>
      </c>
      <c r="E26" s="109" t="s">
        <v>7266</v>
      </c>
      <c r="F26" s="102" t="s">
        <v>15</v>
      </c>
      <c r="I26" s="109" t="s">
        <v>7239</v>
      </c>
      <c r="J26" s="109" t="s">
        <v>49</v>
      </c>
      <c r="K26" s="109" t="s">
        <v>5384</v>
      </c>
      <c r="L26" s="696" t="s">
        <v>7291</v>
      </c>
      <c r="M26" s="2216">
        <v>4150</v>
      </c>
      <c r="N26" s="109" t="s">
        <v>7292</v>
      </c>
      <c r="P26" s="2389" t="s">
        <v>7256</v>
      </c>
      <c r="Q26" s="3145" t="s">
        <v>7243</v>
      </c>
    </row>
    <row r="27" spans="1:35" s="2167" customFormat="1" ht="58.6" customHeight="1">
      <c r="A27" s="3278"/>
      <c r="B27" s="3474" t="str">
        <f t="shared" si="0"/>
        <v>2000003615</v>
      </c>
      <c r="C27" s="1895" t="s">
        <v>7293</v>
      </c>
      <c r="D27" s="2252">
        <v>4700</v>
      </c>
      <c r="E27" s="2167" t="s">
        <v>7294</v>
      </c>
      <c r="F27" s="102" t="s">
        <v>15</v>
      </c>
      <c r="G27" s="2114"/>
      <c r="H27" s="2114"/>
      <c r="I27" s="3345" t="s">
        <v>7233</v>
      </c>
      <c r="J27" s="2114" t="s">
        <v>49</v>
      </c>
      <c r="K27" s="2114" t="s">
        <v>90</v>
      </c>
      <c r="L27" s="2173" t="s">
        <v>7295</v>
      </c>
      <c r="M27" s="2500">
        <v>4700</v>
      </c>
      <c r="N27" s="109" t="s">
        <v>7296</v>
      </c>
      <c r="O27" s="1895"/>
      <c r="P27" s="2389" t="s">
        <v>7272</v>
      </c>
      <c r="Q27" s="3478"/>
    </row>
    <row r="28" spans="1:35" ht="58.6" customHeight="1">
      <c r="A28" s="3463"/>
      <c r="B28" s="3428" t="str">
        <f t="shared" si="0"/>
        <v>2200002236</v>
      </c>
      <c r="C28" s="3427"/>
      <c r="D28" s="3464"/>
      <c r="E28" s="3460"/>
      <c r="F28" s="3427"/>
      <c r="G28" s="3460"/>
      <c r="H28" s="3460"/>
      <c r="I28" s="3428" t="s">
        <v>7233</v>
      </c>
      <c r="J28" s="3427" t="s">
        <v>49</v>
      </c>
      <c r="K28" s="3447" t="s">
        <v>148</v>
      </c>
      <c r="L28" s="3429" t="s">
        <v>7297</v>
      </c>
      <c r="M28" s="3430">
        <v>1727</v>
      </c>
      <c r="N28" s="3514" t="s">
        <v>7298</v>
      </c>
      <c r="O28" s="2794"/>
      <c r="P28" s="3448" t="s">
        <v>7256</v>
      </c>
      <c r="Q28" s="3431" t="s">
        <v>7243</v>
      </c>
      <c r="R28" s="3432"/>
      <c r="S28" s="3432"/>
      <c r="T28" s="3432"/>
      <c r="U28" s="3432"/>
      <c r="V28" s="3432"/>
      <c r="W28" s="3346"/>
      <c r="X28" s="3346"/>
      <c r="Y28" s="3346"/>
      <c r="Z28" s="3346"/>
      <c r="AA28" s="3346"/>
      <c r="AB28" s="3346"/>
      <c r="AC28" s="3346"/>
      <c r="AD28" s="3346"/>
      <c r="AE28" s="3346"/>
      <c r="AF28" s="3346"/>
      <c r="AG28" s="3346"/>
      <c r="AH28" s="3346"/>
      <c r="AI28" s="3346"/>
    </row>
    <row r="29" spans="1:35" ht="58.6" customHeight="1">
      <c r="A29" s="3277"/>
      <c r="B29" s="2884" t="str">
        <f t="shared" si="0"/>
        <v>2000003472</v>
      </c>
      <c r="G29" s="2884"/>
      <c r="H29" s="2884"/>
      <c r="I29" s="3492" t="s">
        <v>7233</v>
      </c>
      <c r="J29" s="2898" t="s">
        <v>49</v>
      </c>
      <c r="K29" s="3493" t="s">
        <v>90</v>
      </c>
      <c r="L29" s="3494" t="s">
        <v>7299</v>
      </c>
      <c r="M29" s="3506">
        <v>1350</v>
      </c>
      <c r="N29" s="2884" t="s">
        <v>7300</v>
      </c>
      <c r="O29" s="2898"/>
      <c r="P29" s="2389" t="s">
        <v>7272</v>
      </c>
      <c r="Q29" s="3478" t="s">
        <v>7236</v>
      </c>
      <c r="W29" s="2167"/>
      <c r="X29" s="2167"/>
      <c r="Y29" s="2167"/>
      <c r="Z29" s="2167"/>
      <c r="AA29" s="2167"/>
      <c r="AB29" s="2167"/>
      <c r="AC29" s="2167"/>
      <c r="AD29" s="2167"/>
      <c r="AE29" s="2167"/>
      <c r="AF29" s="2167"/>
      <c r="AG29" s="2167"/>
      <c r="AH29" s="2167"/>
      <c r="AI29" s="2167"/>
    </row>
    <row r="30" spans="1:35" s="3632" customFormat="1" ht="58.6" customHeight="1">
      <c r="A30" s="3629"/>
      <c r="B30" s="2794"/>
      <c r="C30" s="2704" t="s">
        <v>7301</v>
      </c>
      <c r="D30" s="3630">
        <v>4450</v>
      </c>
      <c r="E30" s="3535" t="s">
        <v>7266</v>
      </c>
      <c r="F30" s="2704" t="s">
        <v>20</v>
      </c>
      <c r="G30" s="3460"/>
      <c r="H30" s="3460"/>
      <c r="I30" s="3641"/>
      <c r="J30" s="3460"/>
      <c r="K30" s="3535" t="s">
        <v>542</v>
      </c>
      <c r="L30" s="3448"/>
      <c r="M30" s="3631"/>
      <c r="N30" s="2794"/>
      <c r="O30" s="2794"/>
      <c r="P30" s="3448"/>
      <c r="Q30" s="3431"/>
    </row>
    <row r="31" spans="1:35" s="3632" customFormat="1" ht="58.6" customHeight="1">
      <c r="A31" s="3629"/>
      <c r="B31" s="2794"/>
      <c r="C31" s="2704" t="s">
        <v>109</v>
      </c>
      <c r="D31" s="3630">
        <v>4250</v>
      </c>
      <c r="E31" s="3535" t="s">
        <v>7302</v>
      </c>
      <c r="F31" s="2704" t="s">
        <v>18</v>
      </c>
      <c r="G31" s="3460"/>
      <c r="H31" s="3460"/>
      <c r="I31" s="3641"/>
      <c r="J31" s="3460"/>
      <c r="K31" s="3535" t="s">
        <v>542</v>
      </c>
      <c r="L31" s="3448"/>
      <c r="M31" s="3631"/>
      <c r="N31" s="2794"/>
      <c r="O31" s="2794"/>
      <c r="P31" s="3448"/>
      <c r="Q31" s="3431"/>
    </row>
    <row r="32" spans="1:35" s="3635" customFormat="1" ht="58.6" customHeight="1">
      <c r="A32" s="3633"/>
      <c r="B32" s="2704"/>
      <c r="C32" s="2704" t="s">
        <v>7303</v>
      </c>
      <c r="D32" s="3630">
        <v>3820</v>
      </c>
      <c r="E32" s="3535" t="s">
        <v>7266</v>
      </c>
      <c r="F32" s="2704" t="s">
        <v>17</v>
      </c>
      <c r="G32" s="3535"/>
      <c r="H32" s="3535"/>
      <c r="I32" s="3642"/>
      <c r="J32" s="3535"/>
      <c r="K32" s="3535" t="s">
        <v>542</v>
      </c>
      <c r="L32" s="3532"/>
      <c r="M32" s="3634"/>
      <c r="N32" s="2704"/>
      <c r="O32" s="2704"/>
      <c r="P32" s="3532"/>
      <c r="Q32" s="3515"/>
    </row>
    <row r="33" spans="1:17" s="3635" customFormat="1" ht="58.6" customHeight="1">
      <c r="A33" s="3633"/>
      <c r="B33" s="2704"/>
      <c r="C33" s="2704" t="s">
        <v>3722</v>
      </c>
      <c r="D33" s="3630">
        <v>4370</v>
      </c>
      <c r="E33" s="3535" t="s">
        <v>7266</v>
      </c>
      <c r="F33" s="2704" t="s">
        <v>17</v>
      </c>
      <c r="G33" s="3535"/>
      <c r="H33" s="3535"/>
      <c r="I33" s="3642"/>
      <c r="J33" s="3535"/>
      <c r="K33" s="3535" t="s">
        <v>542</v>
      </c>
      <c r="L33" s="3532"/>
      <c r="M33" s="3634"/>
      <c r="N33" s="2704"/>
      <c r="O33" s="2704"/>
      <c r="P33" s="3532"/>
      <c r="Q33" s="3515"/>
    </row>
    <row r="34" spans="1:17" s="3635" customFormat="1" ht="58.6" customHeight="1">
      <c r="A34" s="3633"/>
      <c r="B34" s="2704"/>
      <c r="C34" s="2704" t="s">
        <v>5563</v>
      </c>
      <c r="D34" s="3630">
        <v>4200</v>
      </c>
      <c r="E34" s="3535" t="s">
        <v>7266</v>
      </c>
      <c r="F34" s="2704" t="s">
        <v>17</v>
      </c>
      <c r="G34" s="3535"/>
      <c r="H34" s="3535"/>
      <c r="I34" s="3642"/>
      <c r="J34" s="3535"/>
      <c r="K34" s="3535" t="s">
        <v>542</v>
      </c>
      <c r="L34" s="3532"/>
      <c r="M34" s="3634"/>
      <c r="N34" s="2704"/>
      <c r="O34" s="2704"/>
      <c r="P34" s="3532"/>
      <c r="Q34" s="3515"/>
    </row>
    <row r="35" spans="1:17" s="3635" customFormat="1" ht="58.6" customHeight="1">
      <c r="A35" s="3633"/>
      <c r="B35" s="2704"/>
      <c r="C35" s="2704" t="s">
        <v>236</v>
      </c>
      <c r="D35" s="3630">
        <v>4000</v>
      </c>
      <c r="E35" s="3535" t="s">
        <v>7266</v>
      </c>
      <c r="F35" s="2704" t="s">
        <v>17</v>
      </c>
      <c r="G35" s="3535"/>
      <c r="H35" s="3535"/>
      <c r="I35" s="3642"/>
      <c r="J35" s="3535"/>
      <c r="K35" s="3535" t="s">
        <v>542</v>
      </c>
      <c r="L35" s="3532"/>
      <c r="M35" s="3634"/>
      <c r="N35" s="2704"/>
      <c r="O35" s="2704"/>
      <c r="P35" s="3532"/>
      <c r="Q35" s="3515"/>
    </row>
    <row r="36" spans="1:17" s="3432" customFormat="1" ht="58.6" customHeight="1">
      <c r="A36" s="3444"/>
      <c r="B36" s="3428" t="str">
        <f t="shared" ref="B36" si="1">TEXT(LEFT(L36,10),"0000000000")</f>
        <v>2000003570</v>
      </c>
      <c r="C36" s="3445"/>
      <c r="D36" s="3446"/>
      <c r="E36" s="3447"/>
      <c r="F36" s="3445"/>
      <c r="G36" s="3447"/>
      <c r="H36" s="3447"/>
      <c r="I36" s="3460" t="s">
        <v>7304</v>
      </c>
      <c r="J36" s="3447" t="s">
        <v>49</v>
      </c>
      <c r="K36" s="3447" t="s">
        <v>197</v>
      </c>
      <c r="L36" s="3432" t="s">
        <v>7305</v>
      </c>
      <c r="M36" s="3430">
        <v>970</v>
      </c>
      <c r="N36" s="3514" t="s">
        <v>7306</v>
      </c>
      <c r="O36" s="3445"/>
      <c r="P36" s="3448" t="s">
        <v>7242</v>
      </c>
      <c r="Q36" s="3515"/>
    </row>
    <row r="37" spans="1:17" s="3432" customFormat="1" ht="58.6" customHeight="1">
      <c r="A37" s="3444"/>
      <c r="B37" s="3428" t="str">
        <f t="shared" ref="B37:B55" si="2">TEXT(LEFT(L37,10),"0000000000")</f>
        <v>2000003571</v>
      </c>
      <c r="C37" s="3445"/>
      <c r="D37" s="3446"/>
      <c r="E37" s="3447"/>
      <c r="F37" s="3445"/>
      <c r="G37" s="3447"/>
      <c r="H37" s="3447"/>
      <c r="I37" s="3460" t="s">
        <v>7304</v>
      </c>
      <c r="J37" s="3447" t="s">
        <v>49</v>
      </c>
      <c r="K37" s="3447" t="s">
        <v>197</v>
      </c>
      <c r="L37" s="3449" t="s">
        <v>7307</v>
      </c>
      <c r="M37" s="3430">
        <v>1635</v>
      </c>
      <c r="N37" s="3514" t="s">
        <v>7308</v>
      </c>
      <c r="O37" s="3445"/>
      <c r="P37" s="3448" t="s">
        <v>7242</v>
      </c>
      <c r="Q37" s="3515"/>
    </row>
    <row r="38" spans="1:17" s="3432" customFormat="1" ht="58.6" customHeight="1">
      <c r="A38" s="3444"/>
      <c r="B38" s="3428" t="str">
        <f t="shared" si="2"/>
        <v>2000003601</v>
      </c>
      <c r="C38" s="3445"/>
      <c r="D38" s="3446"/>
      <c r="E38" s="3447"/>
      <c r="F38" s="3445"/>
      <c r="G38" s="3447"/>
      <c r="H38" s="3447"/>
      <c r="I38" s="3460" t="s">
        <v>7304</v>
      </c>
      <c r="J38" s="3447" t="s">
        <v>49</v>
      </c>
      <c r="K38" s="3447" t="s">
        <v>197</v>
      </c>
      <c r="L38" s="3449" t="s">
        <v>7309</v>
      </c>
      <c r="M38" s="3430">
        <v>715</v>
      </c>
      <c r="N38" s="3514" t="s">
        <v>7310</v>
      </c>
      <c r="O38" s="3445"/>
      <c r="P38" s="3448" t="s">
        <v>7242</v>
      </c>
      <c r="Q38" s="3515"/>
    </row>
    <row r="39" spans="1:17" s="3432" customFormat="1" ht="58.6" customHeight="1">
      <c r="A39" s="3444"/>
      <c r="B39" s="3428" t="str">
        <f t="shared" si="2"/>
        <v>2000003573</v>
      </c>
      <c r="C39" s="3445"/>
      <c r="D39" s="3446"/>
      <c r="E39" s="3447"/>
      <c r="F39" s="3445"/>
      <c r="G39" s="3447"/>
      <c r="H39" s="3447"/>
      <c r="I39" s="3460" t="s">
        <v>7304</v>
      </c>
      <c r="J39" s="3447" t="s">
        <v>49</v>
      </c>
      <c r="K39" s="3447" t="s">
        <v>197</v>
      </c>
      <c r="L39" s="3449" t="s">
        <v>7311</v>
      </c>
      <c r="M39" s="3430">
        <v>555</v>
      </c>
      <c r="N39" s="3514" t="s">
        <v>7312</v>
      </c>
      <c r="O39" s="3445"/>
      <c r="P39" s="3448" t="s">
        <v>7242</v>
      </c>
      <c r="Q39" s="3515"/>
    </row>
    <row r="40" spans="1:17" s="3432" customFormat="1" ht="58.6" customHeight="1">
      <c r="A40" s="3444"/>
      <c r="B40" s="3428" t="str">
        <f t="shared" si="2"/>
        <v>2000003540</v>
      </c>
      <c r="C40" s="3445"/>
      <c r="D40" s="3446"/>
      <c r="E40" s="3447"/>
      <c r="F40" s="3445"/>
      <c r="G40" s="3447"/>
      <c r="H40" s="3447"/>
      <c r="I40" s="3447" t="s">
        <v>7239</v>
      </c>
      <c r="J40" s="3427" t="s">
        <v>49</v>
      </c>
      <c r="K40" s="3447" t="s">
        <v>197</v>
      </c>
      <c r="L40" s="3519" t="s">
        <v>7313</v>
      </c>
      <c r="M40" s="3513">
        <v>1000</v>
      </c>
      <c r="N40" s="3520" t="s">
        <v>7314</v>
      </c>
      <c r="O40" s="3445"/>
      <c r="P40" s="3448"/>
      <c r="Q40" s="3431"/>
    </row>
    <row r="41" spans="1:17" s="3432" customFormat="1" ht="58.6" customHeight="1">
      <c r="A41" s="3444"/>
      <c r="B41" s="3428" t="str">
        <f t="shared" si="2"/>
        <v>2000003541</v>
      </c>
      <c r="C41" s="3445"/>
      <c r="D41" s="3446"/>
      <c r="E41" s="3447"/>
      <c r="F41" s="3445"/>
      <c r="G41" s="3447"/>
      <c r="H41" s="3447"/>
      <c r="I41" s="3447" t="s">
        <v>7239</v>
      </c>
      <c r="J41" s="3427" t="s">
        <v>49</v>
      </c>
      <c r="K41" s="3447" t="s">
        <v>197</v>
      </c>
      <c r="L41" s="3517" t="s">
        <v>7315</v>
      </c>
      <c r="M41" s="3513">
        <v>2500</v>
      </c>
      <c r="N41" s="3520" t="s">
        <v>7314</v>
      </c>
      <c r="O41" s="3445"/>
      <c r="P41" s="3448"/>
      <c r="Q41" s="3431"/>
    </row>
    <row r="42" spans="1:17" s="3432" customFormat="1" ht="58.6" customHeight="1">
      <c r="A42" s="3444"/>
      <c r="B42" s="3428" t="str">
        <f t="shared" si="2"/>
        <v>2000003542</v>
      </c>
      <c r="C42" s="3445"/>
      <c r="D42" s="3446"/>
      <c r="E42" s="3447"/>
      <c r="F42" s="3445"/>
      <c r="G42" s="3447"/>
      <c r="H42" s="3447"/>
      <c r="I42" s="3447" t="s">
        <v>7239</v>
      </c>
      <c r="J42" s="3427" t="s">
        <v>49</v>
      </c>
      <c r="K42" s="3516" t="s">
        <v>101</v>
      </c>
      <c r="L42" s="3521" t="s">
        <v>7316</v>
      </c>
      <c r="M42" s="3513">
        <v>3250</v>
      </c>
      <c r="N42" s="3447" t="s">
        <v>7317</v>
      </c>
      <c r="O42" s="3445"/>
      <c r="P42" s="3448"/>
      <c r="Q42" s="3431"/>
    </row>
    <row r="43" spans="1:17" s="3432" customFormat="1" ht="58.6" customHeight="1">
      <c r="A43" s="3444"/>
      <c r="B43" s="3428" t="str">
        <f t="shared" si="2"/>
        <v>2000003536</v>
      </c>
      <c r="C43" s="3445"/>
      <c r="D43" s="3446"/>
      <c r="E43" s="3447"/>
      <c r="F43" s="3445"/>
      <c r="G43" s="3447"/>
      <c r="H43" s="3447"/>
      <c r="I43" s="3447" t="s">
        <v>7239</v>
      </c>
      <c r="J43" s="3427" t="s">
        <v>49</v>
      </c>
      <c r="K43" s="3516" t="s">
        <v>101</v>
      </c>
      <c r="L43" s="3521" t="s">
        <v>7318</v>
      </c>
      <c r="M43" s="3513">
        <v>700</v>
      </c>
      <c r="N43" s="3447" t="s">
        <v>7319</v>
      </c>
      <c r="O43" s="3445"/>
      <c r="P43" s="3448" t="s">
        <v>7242</v>
      </c>
      <c r="Q43" s="3431"/>
    </row>
    <row r="44" spans="1:17" ht="58.6" customHeight="1">
      <c r="A44" s="3498"/>
      <c r="B44" s="2884" t="str">
        <f t="shared" si="2"/>
        <v>2000003650</v>
      </c>
      <c r="C44" s="2898"/>
      <c r="D44" s="3499"/>
      <c r="E44" s="3500"/>
      <c r="F44" s="2898"/>
      <c r="G44" s="2884"/>
      <c r="H44" s="2884"/>
      <c r="I44" s="3492" t="s">
        <v>7320</v>
      </c>
      <c r="J44" s="109" t="s">
        <v>49</v>
      </c>
      <c r="K44" s="2884" t="s">
        <v>101</v>
      </c>
      <c r="L44" s="3531" t="s">
        <v>7321</v>
      </c>
      <c r="M44" s="3495">
        <v>300</v>
      </c>
      <c r="N44" s="2884" t="s">
        <v>7322</v>
      </c>
      <c r="Q44" s="3503"/>
    </row>
    <row r="45" spans="1:17" ht="58.6" customHeight="1">
      <c r="A45" s="3498"/>
      <c r="B45" s="2884" t="str">
        <f t="shared" si="2"/>
        <v>2000003400</v>
      </c>
      <c r="C45" s="2898"/>
      <c r="D45" s="3499"/>
      <c r="E45" s="3500"/>
      <c r="F45" s="2898"/>
      <c r="G45" s="2884"/>
      <c r="H45" s="2884"/>
      <c r="I45" s="2884" t="s">
        <v>7233</v>
      </c>
      <c r="J45" s="109" t="s">
        <v>49</v>
      </c>
      <c r="K45" s="106" t="s">
        <v>101</v>
      </c>
      <c r="L45" s="696" t="s">
        <v>7323</v>
      </c>
      <c r="M45" s="2216">
        <v>20</v>
      </c>
      <c r="N45" s="2884" t="s">
        <v>7322</v>
      </c>
      <c r="Q45" s="3503"/>
    </row>
    <row r="46" spans="1:17" ht="58.6" customHeight="1">
      <c r="A46" s="3498"/>
      <c r="B46" s="2884" t="str">
        <f t="shared" si="2"/>
        <v>2000003664</v>
      </c>
      <c r="C46" s="2898"/>
      <c r="D46" s="3499"/>
      <c r="E46" s="3500"/>
      <c r="F46" s="2898"/>
      <c r="G46" s="2884"/>
      <c r="H46" s="2884"/>
      <c r="I46" s="2884" t="s">
        <v>7324</v>
      </c>
      <c r="J46" s="109" t="s">
        <v>49</v>
      </c>
      <c r="K46" s="106" t="s">
        <v>101</v>
      </c>
      <c r="L46" s="696" t="s">
        <v>7325</v>
      </c>
      <c r="M46" s="3495">
        <v>400</v>
      </c>
      <c r="N46" s="2884" t="s">
        <v>7322</v>
      </c>
      <c r="Q46" s="3503"/>
    </row>
    <row r="47" spans="1:17" ht="58.6" customHeight="1">
      <c r="A47" s="3498"/>
      <c r="B47" s="2884" t="str">
        <f t="shared" si="2"/>
        <v>2000003651</v>
      </c>
      <c r="C47" s="2898"/>
      <c r="D47" s="3499"/>
      <c r="E47" s="3500"/>
      <c r="F47" s="2898"/>
      <c r="G47" s="2884"/>
      <c r="H47" s="2884"/>
      <c r="I47" s="3492" t="s">
        <v>7320</v>
      </c>
      <c r="J47" s="109" t="s">
        <v>49</v>
      </c>
      <c r="K47" s="2884" t="s">
        <v>101</v>
      </c>
      <c r="L47" s="3501" t="s">
        <v>7326</v>
      </c>
      <c r="M47" s="3495">
        <v>1500</v>
      </c>
      <c r="N47" s="2884" t="s">
        <v>7327</v>
      </c>
      <c r="Q47" s="3503"/>
    </row>
    <row r="48" spans="1:17" ht="58.6" customHeight="1">
      <c r="A48" s="3498"/>
      <c r="B48" s="2884" t="str">
        <f t="shared" si="2"/>
        <v>2000003649</v>
      </c>
      <c r="C48" s="2898"/>
      <c r="D48" s="3528"/>
      <c r="E48" s="3500"/>
      <c r="F48" s="2898"/>
      <c r="G48" s="2884"/>
      <c r="H48" s="2884"/>
      <c r="I48" s="3492" t="s">
        <v>7320</v>
      </c>
      <c r="J48" s="109" t="s">
        <v>49</v>
      </c>
      <c r="K48" s="2884" t="s">
        <v>101</v>
      </c>
      <c r="L48" s="3501" t="s">
        <v>7328</v>
      </c>
      <c r="M48" s="3506">
        <v>3000</v>
      </c>
      <c r="N48" s="2884" t="s">
        <v>7322</v>
      </c>
      <c r="Q48" s="3503"/>
    </row>
    <row r="49" spans="1:35" ht="58.6" customHeight="1">
      <c r="B49" s="2884" t="str">
        <f t="shared" si="2"/>
        <v>2000003517</v>
      </c>
      <c r="D49" s="104"/>
      <c r="I49" s="109" t="s">
        <v>7329</v>
      </c>
      <c r="J49" s="2898" t="s">
        <v>49</v>
      </c>
      <c r="K49" s="109" t="s">
        <v>101</v>
      </c>
      <c r="L49" s="143" t="s">
        <v>7330</v>
      </c>
      <c r="M49" s="2644">
        <v>5000</v>
      </c>
      <c r="N49" s="3512" t="s">
        <v>7319</v>
      </c>
      <c r="W49" s="3432"/>
      <c r="X49" s="3432"/>
      <c r="Y49" s="3432"/>
      <c r="Z49" s="3432"/>
      <c r="AA49" s="3432"/>
      <c r="AB49" s="3432"/>
      <c r="AC49" s="3432"/>
      <c r="AD49" s="3432"/>
      <c r="AE49" s="3432"/>
      <c r="AF49" s="3432"/>
      <c r="AG49" s="3432"/>
      <c r="AH49" s="3432"/>
      <c r="AI49" s="3432"/>
    </row>
    <row r="50" spans="1:35" ht="58.6" customHeight="1">
      <c r="B50" s="2884" t="str">
        <f t="shared" si="2"/>
        <v>2000003518</v>
      </c>
      <c r="D50" s="104"/>
      <c r="I50" s="1077">
        <v>45728</v>
      </c>
      <c r="J50" s="2898" t="s">
        <v>49</v>
      </c>
      <c r="K50" s="109" t="s">
        <v>101</v>
      </c>
      <c r="L50" s="143" t="s">
        <v>7331</v>
      </c>
      <c r="M50" s="2644">
        <v>5000</v>
      </c>
      <c r="N50" s="3512" t="s">
        <v>7314</v>
      </c>
      <c r="W50" s="3432"/>
      <c r="X50" s="3432"/>
      <c r="Y50" s="3432"/>
      <c r="Z50" s="3432"/>
      <c r="AA50" s="3432"/>
      <c r="AB50" s="3432"/>
      <c r="AC50" s="3432"/>
      <c r="AD50" s="3432"/>
      <c r="AE50" s="3432"/>
      <c r="AF50" s="3432"/>
      <c r="AG50" s="3432"/>
      <c r="AH50" s="3432"/>
      <c r="AI50" s="3432"/>
    </row>
    <row r="51" spans="1:35" ht="58.6" customHeight="1">
      <c r="A51" s="3498"/>
      <c r="B51" s="2884" t="str">
        <f t="shared" si="2"/>
        <v>2000003667</v>
      </c>
      <c r="C51" s="2898"/>
      <c r="D51" s="3499"/>
      <c r="E51" s="3500"/>
      <c r="F51" s="2898"/>
      <c r="G51" s="2884"/>
      <c r="H51" s="2884"/>
      <c r="I51" s="2884"/>
      <c r="J51" s="109" t="s">
        <v>49</v>
      </c>
      <c r="K51" s="2884" t="s">
        <v>101</v>
      </c>
      <c r="L51" s="3501" t="s">
        <v>7332</v>
      </c>
      <c r="M51" s="3495">
        <v>6000</v>
      </c>
      <c r="N51" s="2884" t="s">
        <v>7333</v>
      </c>
      <c r="Q51" s="3503" t="s">
        <v>7334</v>
      </c>
    </row>
    <row r="52" spans="1:35" ht="58.6" customHeight="1">
      <c r="A52" s="3498"/>
      <c r="B52" s="2884" t="str">
        <f t="shared" si="2"/>
        <v>2000003666</v>
      </c>
      <c r="C52" s="2898"/>
      <c r="D52" s="3499"/>
      <c r="E52" s="3500"/>
      <c r="F52" s="2898"/>
      <c r="G52" s="2884"/>
      <c r="H52" s="2884"/>
      <c r="I52" s="2884"/>
      <c r="J52" s="109" t="s">
        <v>49</v>
      </c>
      <c r="K52" s="2884" t="s">
        <v>101</v>
      </c>
      <c r="L52" s="3501" t="s">
        <v>7335</v>
      </c>
      <c r="M52" s="3495">
        <v>4725</v>
      </c>
      <c r="N52" s="2884" t="s">
        <v>7336</v>
      </c>
      <c r="Q52" s="3503" t="s">
        <v>7334</v>
      </c>
    </row>
    <row r="53" spans="1:35" ht="58.6" customHeight="1">
      <c r="A53" s="3498"/>
      <c r="B53" s="2884" t="str">
        <f t="shared" si="2"/>
        <v>2000003636</v>
      </c>
      <c r="C53" s="2898"/>
      <c r="D53" s="3499"/>
      <c r="E53" s="3500"/>
      <c r="F53" s="2898"/>
      <c r="G53" s="2884"/>
      <c r="H53" s="2884"/>
      <c r="I53" s="2884"/>
      <c r="J53" s="109" t="s">
        <v>49</v>
      </c>
      <c r="K53" s="2884" t="s">
        <v>101</v>
      </c>
      <c r="L53" s="3501" t="s">
        <v>7337</v>
      </c>
      <c r="M53" s="3495">
        <v>275</v>
      </c>
      <c r="N53" s="2884" t="s">
        <v>7336</v>
      </c>
      <c r="Q53" s="3503" t="s">
        <v>7334</v>
      </c>
    </row>
    <row r="54" spans="1:35" ht="58.6" customHeight="1">
      <c r="B54" s="2884" t="str">
        <f t="shared" si="2"/>
        <v>2000003622</v>
      </c>
      <c r="I54" s="109" t="s">
        <v>7338</v>
      </c>
      <c r="J54" s="109" t="s">
        <v>49</v>
      </c>
      <c r="K54" s="109" t="s">
        <v>278</v>
      </c>
      <c r="L54" s="143" t="s">
        <v>7339</v>
      </c>
      <c r="M54" s="2216">
        <v>2000</v>
      </c>
      <c r="N54" s="109" t="s">
        <v>7340</v>
      </c>
      <c r="Q54" s="3145" t="s">
        <v>7334</v>
      </c>
    </row>
    <row r="55" spans="1:35" ht="58.6" customHeight="1">
      <c r="A55" s="3498"/>
      <c r="B55" s="2884" t="str">
        <f t="shared" si="2"/>
        <v>2000003470</v>
      </c>
      <c r="C55" s="2898"/>
      <c r="D55" s="3528"/>
      <c r="E55" s="3500"/>
      <c r="F55" s="2898"/>
      <c r="G55" s="2884"/>
      <c r="H55" s="2884"/>
      <c r="I55" s="109" t="s">
        <v>7233</v>
      </c>
      <c r="J55" s="109" t="s">
        <v>49</v>
      </c>
      <c r="K55" s="2884" t="s">
        <v>90</v>
      </c>
      <c r="L55" s="3529" t="s">
        <v>7341</v>
      </c>
      <c r="M55" s="3506">
        <v>200</v>
      </c>
      <c r="N55" s="2884" t="s">
        <v>7322</v>
      </c>
      <c r="Q55" s="3503" t="s">
        <v>7334</v>
      </c>
    </row>
    <row r="56" spans="1:35" ht="58.6" customHeight="1">
      <c r="A56" s="3498"/>
      <c r="B56" s="2884" t="str">
        <f t="shared" ref="B56:B108" si="3">TEXT(LEFT(L56,10),"0000000000")</f>
        <v>2000003616</v>
      </c>
      <c r="C56" s="2898"/>
      <c r="D56" s="3499"/>
      <c r="E56" s="3500"/>
      <c r="F56" s="2898"/>
      <c r="G56" s="2884"/>
      <c r="H56" s="2884"/>
      <c r="I56" s="3570" t="s">
        <v>7278</v>
      </c>
      <c r="J56" s="109" t="s">
        <v>49</v>
      </c>
      <c r="K56" s="2884" t="s">
        <v>90</v>
      </c>
      <c r="L56" s="3529" t="s">
        <v>7342</v>
      </c>
      <c r="M56" s="3495">
        <v>200</v>
      </c>
      <c r="N56" s="2884" t="s">
        <v>7343</v>
      </c>
      <c r="Q56" s="3503" t="s">
        <v>7334</v>
      </c>
    </row>
    <row r="57" spans="1:35" ht="58.6" customHeight="1">
      <c r="A57" s="3498"/>
      <c r="B57" s="2884" t="str">
        <f t="shared" si="3"/>
        <v>2000003642</v>
      </c>
      <c r="C57" s="2898"/>
      <c r="D57" s="3499"/>
      <c r="E57" s="3500"/>
      <c r="F57" s="2898"/>
      <c r="G57" s="2884"/>
      <c r="H57" s="2884"/>
      <c r="I57" s="3530" t="s">
        <v>7344</v>
      </c>
      <c r="J57" s="109" t="s">
        <v>49</v>
      </c>
      <c r="K57" s="2884" t="s">
        <v>90</v>
      </c>
      <c r="L57" s="3501" t="s">
        <v>7345</v>
      </c>
      <c r="M57" s="3495">
        <v>500</v>
      </c>
      <c r="N57" s="2884" t="s">
        <v>7322</v>
      </c>
      <c r="Q57" s="3503" t="s">
        <v>7334</v>
      </c>
    </row>
    <row r="58" spans="1:35" ht="58.6" customHeight="1">
      <c r="A58" s="3498"/>
      <c r="B58" s="2884" t="str">
        <f t="shared" si="3"/>
        <v>2000003633</v>
      </c>
      <c r="C58" s="2898"/>
      <c r="D58" s="3499"/>
      <c r="E58" s="3500"/>
      <c r="F58" s="2898"/>
      <c r="G58" s="2884"/>
      <c r="H58" s="2884"/>
      <c r="I58" s="2884" t="s">
        <v>7346</v>
      </c>
      <c r="J58" s="109" t="s">
        <v>49</v>
      </c>
      <c r="K58" s="2884" t="s">
        <v>90</v>
      </c>
      <c r="L58" s="3501" t="s">
        <v>7347</v>
      </c>
      <c r="M58" s="3495">
        <v>500</v>
      </c>
      <c r="N58" s="2884" t="s">
        <v>7322</v>
      </c>
      <c r="Q58" s="3503" t="s">
        <v>7334</v>
      </c>
    </row>
    <row r="59" spans="1:35" ht="58.6" customHeight="1">
      <c r="A59" s="3498"/>
      <c r="B59" s="2884" t="str">
        <f t="shared" si="3"/>
        <v>2000003634</v>
      </c>
      <c r="C59" s="2898"/>
      <c r="D59" s="3499"/>
      <c r="E59" s="3500"/>
      <c r="F59" s="2898"/>
      <c r="G59" s="2884"/>
      <c r="H59" s="2884"/>
      <c r="I59" s="2884" t="s">
        <v>7348</v>
      </c>
      <c r="J59" s="109" t="s">
        <v>49</v>
      </c>
      <c r="K59" s="2884" t="s">
        <v>90</v>
      </c>
      <c r="L59" s="3501" t="s">
        <v>7349</v>
      </c>
      <c r="M59" s="3495">
        <v>700</v>
      </c>
      <c r="N59" s="2884" t="s">
        <v>7343</v>
      </c>
      <c r="Q59" s="3503" t="s">
        <v>7334</v>
      </c>
    </row>
    <row r="60" spans="1:35" s="2167" customFormat="1" ht="58.6" customHeight="1">
      <c r="A60" s="3278"/>
      <c r="B60" s="3474" t="str">
        <f t="shared" ref="B60:B67" si="4">TEXT(LEFT(L60,10),"0000000000")</f>
        <v>2000003615</v>
      </c>
      <c r="C60" s="1895" t="s">
        <v>3134</v>
      </c>
      <c r="D60" s="2252">
        <v>18500</v>
      </c>
      <c r="E60" s="2167" t="s">
        <v>7232</v>
      </c>
      <c r="F60" s="102" t="s">
        <v>15</v>
      </c>
      <c r="G60" s="2114"/>
      <c r="H60" s="2114"/>
      <c r="I60" s="3345" t="s">
        <v>7233</v>
      </c>
      <c r="J60" s="2114" t="s">
        <v>49</v>
      </c>
      <c r="K60" s="2114" t="s">
        <v>90</v>
      </c>
      <c r="L60" s="2173" t="s">
        <v>7295</v>
      </c>
      <c r="M60" s="2500">
        <f>13950-5000-4700</f>
        <v>4250</v>
      </c>
      <c r="N60" s="109" t="s">
        <v>7296</v>
      </c>
      <c r="O60" s="1895"/>
      <c r="P60" s="2389" t="s">
        <v>7272</v>
      </c>
      <c r="Q60" s="3478"/>
    </row>
    <row r="61" spans="1:35" ht="58.6" customHeight="1">
      <c r="B61" s="2884" t="str">
        <f t="shared" si="4"/>
        <v>2000003628</v>
      </c>
      <c r="C61" s="102" t="s">
        <v>3134</v>
      </c>
      <c r="E61" s="1777" t="s">
        <v>7232</v>
      </c>
      <c r="F61" s="102" t="s">
        <v>15</v>
      </c>
      <c r="I61" s="109" t="s">
        <v>7275</v>
      </c>
      <c r="J61" s="109" t="s">
        <v>49</v>
      </c>
      <c r="K61" s="109" t="s">
        <v>148</v>
      </c>
      <c r="L61" s="143" t="s">
        <v>7350</v>
      </c>
      <c r="M61" s="2216">
        <v>1500</v>
      </c>
      <c r="N61" s="109" t="s">
        <v>7351</v>
      </c>
    </row>
    <row r="62" spans="1:35" ht="58.6" customHeight="1">
      <c r="B62" s="2884" t="str">
        <f t="shared" si="4"/>
        <v>2000003632</v>
      </c>
      <c r="C62" s="102" t="s">
        <v>3134</v>
      </c>
      <c r="E62" s="1777" t="s">
        <v>7232</v>
      </c>
      <c r="F62" s="102" t="s">
        <v>15</v>
      </c>
      <c r="I62" s="109" t="s">
        <v>7275</v>
      </c>
      <c r="J62" s="2898" t="s">
        <v>49</v>
      </c>
      <c r="K62" s="109" t="s">
        <v>148</v>
      </c>
      <c r="L62" s="143" t="s">
        <v>7352</v>
      </c>
      <c r="M62" s="2216">
        <v>1500</v>
      </c>
      <c r="N62" s="109" t="s">
        <v>7353</v>
      </c>
    </row>
    <row r="63" spans="1:35" ht="58.6" customHeight="1">
      <c r="B63" s="2884" t="str">
        <f t="shared" si="4"/>
        <v>2000003568</v>
      </c>
      <c r="C63" s="102" t="s">
        <v>3134</v>
      </c>
      <c r="E63" s="1777" t="s">
        <v>7232</v>
      </c>
      <c r="F63" s="102" t="s">
        <v>15</v>
      </c>
      <c r="I63" s="109" t="s">
        <v>7239</v>
      </c>
      <c r="J63" s="109" t="s">
        <v>49</v>
      </c>
      <c r="K63" s="109" t="s">
        <v>5384</v>
      </c>
      <c r="L63" s="696" t="s">
        <v>7354</v>
      </c>
      <c r="M63" s="2216">
        <v>850</v>
      </c>
      <c r="N63" s="109" t="s">
        <v>7292</v>
      </c>
      <c r="P63" s="2389" t="s">
        <v>7256</v>
      </c>
      <c r="Q63" s="3145" t="s">
        <v>7243</v>
      </c>
    </row>
    <row r="64" spans="1:35" s="2167" customFormat="1" ht="58.6" customHeight="1">
      <c r="A64" s="3278"/>
      <c r="B64" s="3474" t="str">
        <f t="shared" si="4"/>
        <v>2000003605</v>
      </c>
      <c r="C64" s="102" t="s">
        <v>3134</v>
      </c>
      <c r="D64" s="2513"/>
      <c r="E64" s="1777" t="s">
        <v>7232</v>
      </c>
      <c r="F64" s="102" t="s">
        <v>15</v>
      </c>
      <c r="G64" s="2114"/>
      <c r="H64" s="2114"/>
      <c r="I64" s="109" t="s">
        <v>7239</v>
      </c>
      <c r="J64" s="2114" t="s">
        <v>49</v>
      </c>
      <c r="K64" s="2114" t="s">
        <v>5384</v>
      </c>
      <c r="L64" s="2173" t="s">
        <v>7355</v>
      </c>
      <c r="M64" s="2500">
        <v>1500</v>
      </c>
      <c r="N64" s="1895" t="s">
        <v>7356</v>
      </c>
      <c r="O64" s="1895"/>
      <c r="P64" s="3532" t="s">
        <v>7256</v>
      </c>
      <c r="Q64" s="3478" t="s">
        <v>7243</v>
      </c>
    </row>
    <row r="65" spans="1:17" ht="58.6" customHeight="1">
      <c r="B65" s="2884" t="str">
        <f t="shared" si="4"/>
        <v>2000003606</v>
      </c>
      <c r="C65" s="102" t="s">
        <v>3134</v>
      </c>
      <c r="E65" s="1777" t="s">
        <v>7232</v>
      </c>
      <c r="F65" s="102" t="s">
        <v>15</v>
      </c>
      <c r="I65" s="109" t="s">
        <v>7239</v>
      </c>
      <c r="J65" s="109" t="s">
        <v>49</v>
      </c>
      <c r="K65" s="109" t="s">
        <v>5384</v>
      </c>
      <c r="L65" s="696" t="s">
        <v>7357</v>
      </c>
      <c r="M65" s="2216">
        <v>4200</v>
      </c>
      <c r="N65" s="109" t="s">
        <v>7358</v>
      </c>
      <c r="P65" s="3448" t="s">
        <v>7256</v>
      </c>
      <c r="Q65" s="3145" t="s">
        <v>7243</v>
      </c>
    </row>
    <row r="66" spans="1:17" ht="58.6" customHeight="1">
      <c r="A66" s="3498"/>
      <c r="B66" s="2884" t="str">
        <f t="shared" si="4"/>
        <v>2000003663</v>
      </c>
      <c r="C66" s="102" t="s">
        <v>3134</v>
      </c>
      <c r="D66" s="3499"/>
      <c r="E66" s="1777" t="s">
        <v>7232</v>
      </c>
      <c r="F66" s="102" t="s">
        <v>15</v>
      </c>
      <c r="G66" s="2884"/>
      <c r="H66" s="2884"/>
      <c r="I66" s="2884" t="s">
        <v>7324</v>
      </c>
      <c r="J66" s="109" t="s">
        <v>49</v>
      </c>
      <c r="K66" s="2884" t="s">
        <v>90</v>
      </c>
      <c r="L66" s="3501" t="s">
        <v>7359</v>
      </c>
      <c r="M66" s="3495">
        <v>5000</v>
      </c>
      <c r="N66" s="3459" t="s">
        <v>7360</v>
      </c>
      <c r="Q66" s="3503" t="s">
        <v>7334</v>
      </c>
    </row>
    <row r="67" spans="1:17" ht="58.6" customHeight="1">
      <c r="A67" s="3498"/>
      <c r="B67" s="2884" t="str">
        <f t="shared" si="4"/>
        <v>2000003665</v>
      </c>
      <c r="C67" s="2898"/>
      <c r="D67" s="3499"/>
      <c r="E67" s="3500"/>
      <c r="F67" s="2898"/>
      <c r="G67" s="2884"/>
      <c r="H67" s="2884"/>
      <c r="I67" s="2884" t="s">
        <v>7324</v>
      </c>
      <c r="J67" s="109" t="s">
        <v>49</v>
      </c>
      <c r="K67" s="2884" t="s">
        <v>90</v>
      </c>
      <c r="L67" s="3501" t="s">
        <v>7361</v>
      </c>
      <c r="M67" s="3495">
        <v>1000</v>
      </c>
      <c r="N67" s="2884" t="s">
        <v>7322</v>
      </c>
      <c r="Q67" s="3503" t="s">
        <v>7362</v>
      </c>
    </row>
    <row r="68" spans="1:17" ht="58.6" customHeight="1">
      <c r="A68" s="3498"/>
      <c r="B68" s="2884" t="str">
        <f t="shared" si="3"/>
        <v>2000003561</v>
      </c>
      <c r="C68" s="2898"/>
      <c r="D68" s="3499"/>
      <c r="E68" s="3500"/>
      <c r="F68" s="2898"/>
      <c r="G68" s="2884"/>
      <c r="H68" s="2884"/>
      <c r="I68" s="109" t="s">
        <v>7338</v>
      </c>
      <c r="J68" s="109" t="s">
        <v>49</v>
      </c>
      <c r="K68" s="109" t="s">
        <v>148</v>
      </c>
      <c r="L68" s="143" t="s">
        <v>7363</v>
      </c>
      <c r="M68" s="2216">
        <v>1990</v>
      </c>
      <c r="N68" s="2884" t="s">
        <v>7322</v>
      </c>
      <c r="Q68" s="3503" t="s">
        <v>7334</v>
      </c>
    </row>
    <row r="69" spans="1:17" ht="58.6" customHeight="1">
      <c r="A69" s="3498"/>
      <c r="B69" s="2884" t="str">
        <f t="shared" si="3"/>
        <v>2000003660</v>
      </c>
      <c r="C69" s="2898"/>
      <c r="D69" s="3499"/>
      <c r="E69" s="3500"/>
      <c r="F69" s="2898"/>
      <c r="G69" s="2884"/>
      <c r="H69" s="2884"/>
      <c r="I69" s="109" t="s">
        <v>7338</v>
      </c>
      <c r="J69" s="109" t="s">
        <v>49</v>
      </c>
      <c r="K69" s="109" t="s">
        <v>148</v>
      </c>
      <c r="L69" s="143" t="s">
        <v>7364</v>
      </c>
      <c r="M69" s="2216">
        <v>1980</v>
      </c>
      <c r="N69" s="3459" t="s">
        <v>7365</v>
      </c>
      <c r="Q69" s="3503" t="s">
        <v>7334</v>
      </c>
    </row>
    <row r="70" spans="1:17" ht="58.6" customHeight="1">
      <c r="A70" s="3498"/>
      <c r="B70" s="2884" t="str">
        <f t="shared" si="3"/>
        <v>2000003661</v>
      </c>
      <c r="C70" s="2898"/>
      <c r="D70" s="3499"/>
      <c r="E70" s="3500"/>
      <c r="F70" s="2898"/>
      <c r="G70" s="2884"/>
      <c r="H70" s="2884"/>
      <c r="I70" s="109" t="s">
        <v>7338</v>
      </c>
      <c r="J70" s="109" t="s">
        <v>49</v>
      </c>
      <c r="K70" s="109" t="s">
        <v>148</v>
      </c>
      <c r="L70" s="143" t="s">
        <v>7366</v>
      </c>
      <c r="M70" s="2216">
        <v>220</v>
      </c>
      <c r="N70" s="3465" t="s">
        <v>7367</v>
      </c>
      <c r="Q70" s="3503" t="s">
        <v>7334</v>
      </c>
    </row>
    <row r="71" spans="1:17" ht="58.6" customHeight="1">
      <c r="A71" s="3498"/>
      <c r="B71" s="2884" t="str">
        <f t="shared" si="3"/>
        <v>2000003662</v>
      </c>
      <c r="C71" s="2898"/>
      <c r="D71" s="3499"/>
      <c r="E71" s="3500"/>
      <c r="F71" s="2898"/>
      <c r="G71" s="2884"/>
      <c r="H71" s="2884"/>
      <c r="I71" s="109" t="s">
        <v>7338</v>
      </c>
      <c r="J71" s="109" t="s">
        <v>49</v>
      </c>
      <c r="K71" s="109" t="s">
        <v>148</v>
      </c>
      <c r="L71" s="143" t="s">
        <v>7368</v>
      </c>
      <c r="M71" s="2216">
        <v>5960</v>
      </c>
      <c r="N71" s="2884" t="s">
        <v>7322</v>
      </c>
      <c r="Q71" s="3503" t="s">
        <v>7334</v>
      </c>
    </row>
    <row r="72" spans="1:17" ht="58.6" customHeight="1">
      <c r="A72" s="3498"/>
      <c r="B72" s="2884" t="str">
        <f t="shared" si="3"/>
        <v>2000003647</v>
      </c>
      <c r="C72" s="2898"/>
      <c r="D72" s="3499"/>
      <c r="E72" s="3500"/>
      <c r="F72" s="2898"/>
      <c r="G72" s="2884"/>
      <c r="H72" s="2884"/>
      <c r="I72" s="3345" t="s">
        <v>7320</v>
      </c>
      <c r="J72" s="109" t="s">
        <v>49</v>
      </c>
      <c r="K72" s="2884" t="s">
        <v>148</v>
      </c>
      <c r="L72" s="3501" t="s">
        <v>7369</v>
      </c>
      <c r="M72" s="3495">
        <v>5000</v>
      </c>
      <c r="N72" s="2884" t="s">
        <v>7322</v>
      </c>
      <c r="Q72" s="3503"/>
    </row>
    <row r="73" spans="1:17" ht="58.6" customHeight="1">
      <c r="A73" s="3498"/>
      <c r="B73" s="2884" t="str">
        <f t="shared" si="3"/>
        <v>2000003652</v>
      </c>
      <c r="C73" s="2898"/>
      <c r="D73" s="3499"/>
      <c r="E73" s="3500"/>
      <c r="F73" s="2898"/>
      <c r="G73" s="2884"/>
      <c r="H73" s="2884"/>
      <c r="I73" s="3492" t="s">
        <v>7370</v>
      </c>
      <c r="J73" s="109" t="s">
        <v>49</v>
      </c>
      <c r="K73" s="2884" t="s">
        <v>148</v>
      </c>
      <c r="L73" s="3501" t="s">
        <v>7371</v>
      </c>
      <c r="M73" s="3495">
        <v>1500</v>
      </c>
      <c r="N73" s="3524" t="s">
        <v>7372</v>
      </c>
      <c r="Q73" s="3503"/>
    </row>
    <row r="74" spans="1:17" ht="58.6" customHeight="1">
      <c r="A74" s="3498"/>
      <c r="B74" s="2884" t="str">
        <f t="shared" si="3"/>
        <v>2000003648</v>
      </c>
      <c r="C74" s="2898"/>
      <c r="D74" s="3499"/>
      <c r="E74" s="3500"/>
      <c r="F74" s="2898"/>
      <c r="G74" s="2884"/>
      <c r="H74" s="2884"/>
      <c r="I74" s="3492" t="s">
        <v>7370</v>
      </c>
      <c r="J74" s="109" t="s">
        <v>49</v>
      </c>
      <c r="K74" s="2884" t="s">
        <v>148</v>
      </c>
      <c r="L74" s="3531" t="s">
        <v>7373</v>
      </c>
      <c r="M74" s="3495">
        <v>3200</v>
      </c>
      <c r="N74" s="2884" t="s">
        <v>7343</v>
      </c>
      <c r="Q74" s="3503"/>
    </row>
    <row r="75" spans="1:17" ht="58.6" customHeight="1">
      <c r="A75" s="3498"/>
      <c r="B75" s="2884" t="str">
        <f t="shared" si="3"/>
        <v>2000003653</v>
      </c>
      <c r="C75" s="2898"/>
      <c r="D75" s="3499"/>
      <c r="E75" s="3500"/>
      <c r="F75" s="2898"/>
      <c r="G75" s="2884"/>
      <c r="H75" s="2884"/>
      <c r="I75" s="3492" t="s">
        <v>7370</v>
      </c>
      <c r="J75" s="109" t="s">
        <v>49</v>
      </c>
      <c r="K75" s="2884" t="s">
        <v>148</v>
      </c>
      <c r="L75" s="3501" t="s">
        <v>7374</v>
      </c>
      <c r="M75" s="3495">
        <v>4000</v>
      </c>
      <c r="N75" s="3524" t="s">
        <v>7365</v>
      </c>
      <c r="Q75" s="3503"/>
    </row>
    <row r="76" spans="1:17" s="3180" customFormat="1" ht="58.6" customHeight="1">
      <c r="A76" s="3577"/>
      <c r="B76" s="3174" t="str">
        <f t="shared" si="3"/>
        <v>666C.T11.2</v>
      </c>
      <c r="C76" s="3176"/>
      <c r="D76" s="3578"/>
      <c r="E76" s="3246"/>
      <c r="F76" s="3176"/>
      <c r="G76" s="3174"/>
      <c r="H76" s="3174"/>
      <c r="I76" s="3174"/>
      <c r="J76" s="3525" t="s">
        <v>49</v>
      </c>
      <c r="K76" s="3174" t="s">
        <v>7375</v>
      </c>
      <c r="L76" s="3177" t="s">
        <v>7376</v>
      </c>
      <c r="M76" s="3178">
        <v>2020</v>
      </c>
      <c r="N76" s="3579" t="s">
        <v>7377</v>
      </c>
      <c r="O76" s="3533"/>
      <c r="P76" s="3534"/>
      <c r="Q76" s="3322"/>
    </row>
    <row r="77" spans="1:17" s="2167" customFormat="1" ht="58.6" customHeight="1">
      <c r="A77" s="3278"/>
      <c r="B77" s="3474" t="str">
        <f t="shared" ref="B77:B105" si="5">TEXT(LEFT(L77,10),"0000000000")</f>
        <v>2200002345</v>
      </c>
      <c r="C77" s="1895" t="s">
        <v>3756</v>
      </c>
      <c r="D77" s="2252">
        <v>8800</v>
      </c>
      <c r="E77" s="1895" t="s">
        <v>7378</v>
      </c>
      <c r="F77" s="1895" t="s">
        <v>15</v>
      </c>
      <c r="G77" s="1216"/>
      <c r="H77" s="2114"/>
      <c r="I77" s="2114" t="s">
        <v>7379</v>
      </c>
      <c r="J77" s="3476" t="s">
        <v>49</v>
      </c>
      <c r="K77" s="2114" t="s">
        <v>197</v>
      </c>
      <c r="L77" s="2173" t="s">
        <v>7380</v>
      </c>
      <c r="M77" s="2500">
        <v>1500</v>
      </c>
      <c r="N77" s="2114" t="s">
        <v>7381</v>
      </c>
      <c r="O77" s="1895"/>
      <c r="P77" s="2501"/>
      <c r="Q77" s="3478" t="s">
        <v>7236</v>
      </c>
    </row>
    <row r="78" spans="1:17" ht="58.6" customHeight="1">
      <c r="B78" s="2884" t="str">
        <f t="shared" si="5"/>
        <v>2200002330</v>
      </c>
      <c r="C78" s="102" t="s">
        <v>3756</v>
      </c>
      <c r="F78" s="102" t="s">
        <v>15</v>
      </c>
      <c r="I78" s="109" t="s">
        <v>7379</v>
      </c>
      <c r="J78" s="109" t="s">
        <v>49</v>
      </c>
      <c r="K78" s="109" t="s">
        <v>197</v>
      </c>
      <c r="L78" s="143" t="s">
        <v>7382</v>
      </c>
      <c r="M78" s="2216">
        <v>2905</v>
      </c>
      <c r="N78" s="109" t="s">
        <v>7383</v>
      </c>
      <c r="Q78" s="3145" t="s">
        <v>7334</v>
      </c>
    </row>
    <row r="79" spans="1:17" ht="58.6" customHeight="1">
      <c r="B79" s="2884" t="str">
        <f t="shared" si="5"/>
        <v>2000003619</v>
      </c>
      <c r="C79" s="102" t="s">
        <v>3756</v>
      </c>
      <c r="F79" s="102" t="s">
        <v>15</v>
      </c>
      <c r="I79" s="109" t="s">
        <v>7384</v>
      </c>
      <c r="J79" s="109" t="s">
        <v>49</v>
      </c>
      <c r="K79" s="109" t="s">
        <v>197</v>
      </c>
      <c r="L79" s="696" t="s">
        <v>7385</v>
      </c>
      <c r="M79" s="2216">
        <v>3300</v>
      </c>
      <c r="N79" s="109" t="s">
        <v>7386</v>
      </c>
      <c r="Q79" s="3145" t="s">
        <v>7243</v>
      </c>
    </row>
    <row r="80" spans="1:17" ht="58.6" customHeight="1">
      <c r="B80" s="2884" t="str">
        <f t="shared" si="5"/>
        <v>2000003621</v>
      </c>
      <c r="C80" s="102" t="s">
        <v>3756</v>
      </c>
      <c r="F80" s="102" t="s">
        <v>15</v>
      </c>
      <c r="I80" s="109" t="s">
        <v>7384</v>
      </c>
      <c r="J80" s="109" t="s">
        <v>49</v>
      </c>
      <c r="K80" s="109" t="s">
        <v>197</v>
      </c>
      <c r="L80" s="696" t="s">
        <v>7387</v>
      </c>
      <c r="M80" s="2216">
        <v>1000</v>
      </c>
      <c r="N80" s="109" t="s">
        <v>7388</v>
      </c>
      <c r="Q80" s="3145" t="s">
        <v>7243</v>
      </c>
    </row>
    <row r="81" spans="1:17" s="2167" customFormat="1" ht="58.6" customHeight="1">
      <c r="A81" s="3278"/>
      <c r="B81" s="3474" t="str">
        <f t="shared" si="5"/>
        <v>2200002343</v>
      </c>
      <c r="C81" s="1895" t="s">
        <v>6877</v>
      </c>
      <c r="D81" s="3475">
        <v>4150</v>
      </c>
      <c r="E81" s="2114" t="s">
        <v>7389</v>
      </c>
      <c r="F81" s="1895"/>
      <c r="G81" s="2114"/>
      <c r="H81" s="2114"/>
      <c r="I81" s="2114" t="s">
        <v>7379</v>
      </c>
      <c r="J81" s="2114" t="s">
        <v>49</v>
      </c>
      <c r="K81" s="2114" t="s">
        <v>197</v>
      </c>
      <c r="L81" s="2618" t="s">
        <v>7390</v>
      </c>
      <c r="M81" s="2500">
        <v>4150</v>
      </c>
      <c r="N81" s="2114" t="s">
        <v>7391</v>
      </c>
      <c r="O81" s="1895"/>
      <c r="P81" s="2618"/>
      <c r="Q81" s="3637" t="s">
        <v>7334</v>
      </c>
    </row>
    <row r="82" spans="1:17" ht="58.6" customHeight="1">
      <c r="B82" s="2884" t="str">
        <f t="shared" si="5"/>
        <v>2200002343</v>
      </c>
      <c r="I82" s="109" t="s">
        <v>7379</v>
      </c>
      <c r="J82" s="109" t="s">
        <v>49</v>
      </c>
      <c r="K82" s="109" t="s">
        <v>197</v>
      </c>
      <c r="L82" s="143" t="s">
        <v>7390</v>
      </c>
      <c r="M82" s="2216">
        <v>3020</v>
      </c>
      <c r="N82" s="109" t="s">
        <v>7391</v>
      </c>
      <c r="P82" s="143"/>
      <c r="Q82" s="1776" t="s">
        <v>7334</v>
      </c>
    </row>
    <row r="83" spans="1:17" ht="58.6" customHeight="1">
      <c r="B83" s="2884" t="str">
        <f t="shared" si="5"/>
        <v>2200002341</v>
      </c>
      <c r="I83" s="109" t="s">
        <v>7379</v>
      </c>
      <c r="J83" s="109" t="s">
        <v>49</v>
      </c>
      <c r="K83" s="2114" t="s">
        <v>197</v>
      </c>
      <c r="L83" s="143" t="s">
        <v>7392</v>
      </c>
      <c r="M83" s="2216">
        <v>1250</v>
      </c>
      <c r="N83" s="109" t="s">
        <v>7383</v>
      </c>
      <c r="Q83" s="3145" t="s">
        <v>7243</v>
      </c>
    </row>
    <row r="84" spans="1:17" ht="58.6" customHeight="1">
      <c r="B84" s="2884" t="str">
        <f t="shared" si="5"/>
        <v>2200002342</v>
      </c>
      <c r="I84" s="109" t="s">
        <v>7379</v>
      </c>
      <c r="J84" s="109" t="s">
        <v>49</v>
      </c>
      <c r="K84" s="109" t="s">
        <v>197</v>
      </c>
      <c r="L84" s="143" t="s">
        <v>7393</v>
      </c>
      <c r="M84" s="2216">
        <v>700</v>
      </c>
      <c r="N84" s="109" t="s">
        <v>7394</v>
      </c>
      <c r="Q84" s="3145" t="s">
        <v>7334</v>
      </c>
    </row>
    <row r="85" spans="1:17" ht="58.6" customHeight="1">
      <c r="A85" s="3498"/>
      <c r="B85" s="2884" t="str">
        <f t="shared" si="5"/>
        <v>2000003563</v>
      </c>
      <c r="C85" s="2898"/>
      <c r="D85" s="3499"/>
      <c r="E85" s="3500"/>
      <c r="F85" s="2898"/>
      <c r="G85" s="2884"/>
      <c r="H85" s="2884"/>
      <c r="I85" s="109" t="s">
        <v>7338</v>
      </c>
      <c r="J85" s="109" t="s">
        <v>49</v>
      </c>
      <c r="K85" s="109" t="s">
        <v>50</v>
      </c>
      <c r="L85" s="143" t="s">
        <v>7395</v>
      </c>
      <c r="M85" s="2216">
        <v>300</v>
      </c>
      <c r="N85" s="2884" t="s">
        <v>7322</v>
      </c>
      <c r="Q85" s="3503" t="s">
        <v>7334</v>
      </c>
    </row>
    <row r="86" spans="1:17" ht="58.6" customHeight="1">
      <c r="B86" s="2884" t="str">
        <f t="shared" si="5"/>
        <v>2000003535</v>
      </c>
      <c r="D86" s="104"/>
      <c r="I86" s="109" t="s">
        <v>7233</v>
      </c>
      <c r="J86" s="109" t="s">
        <v>49</v>
      </c>
      <c r="K86" s="109" t="s">
        <v>50</v>
      </c>
      <c r="L86" s="3477" t="s">
        <v>7396</v>
      </c>
      <c r="M86" s="2827">
        <v>65</v>
      </c>
      <c r="N86" s="3474" t="s">
        <v>7397</v>
      </c>
      <c r="P86" s="143"/>
      <c r="Q86" s="1776" t="s">
        <v>7334</v>
      </c>
    </row>
    <row r="87" spans="1:17" ht="58.6" customHeight="1">
      <c r="A87" s="3498"/>
      <c r="B87" s="2884" t="str">
        <f t="shared" si="5"/>
        <v>2000003643</v>
      </c>
      <c r="C87" s="2898"/>
      <c r="D87" s="3499"/>
      <c r="E87" s="3500"/>
      <c r="F87" s="2898"/>
      <c r="G87" s="2884"/>
      <c r="H87" s="2884"/>
      <c r="I87" s="109" t="s">
        <v>7338</v>
      </c>
      <c r="J87" s="109" t="s">
        <v>49</v>
      </c>
      <c r="K87" s="109" t="s">
        <v>50</v>
      </c>
      <c r="L87" s="143" t="s">
        <v>7398</v>
      </c>
      <c r="M87" s="2216">
        <v>1700</v>
      </c>
      <c r="N87" s="2884" t="s">
        <v>7365</v>
      </c>
      <c r="Q87" s="3503" t="s">
        <v>7334</v>
      </c>
    </row>
    <row r="88" spans="1:17" ht="58.6" customHeight="1">
      <c r="A88" s="3498"/>
      <c r="B88" s="2884" t="str">
        <f t="shared" si="5"/>
        <v>2000003644</v>
      </c>
      <c r="C88" s="2898"/>
      <c r="D88" s="3499"/>
      <c r="E88" s="3500"/>
      <c r="F88" s="2898"/>
      <c r="G88" s="2884"/>
      <c r="H88" s="2884"/>
      <c r="I88" s="109" t="s">
        <v>7338</v>
      </c>
      <c r="J88" s="109" t="s">
        <v>49</v>
      </c>
      <c r="K88" s="109" t="s">
        <v>50</v>
      </c>
      <c r="L88" s="143" t="s">
        <v>7399</v>
      </c>
      <c r="M88" s="2216">
        <v>100</v>
      </c>
      <c r="N88" s="3474" t="s">
        <v>7367</v>
      </c>
      <c r="Q88" s="3503" t="s">
        <v>7334</v>
      </c>
    </row>
    <row r="89" spans="1:17" ht="58.6" customHeight="1">
      <c r="A89" s="3498"/>
      <c r="B89" s="2884" t="str">
        <f t="shared" si="5"/>
        <v>2000003645</v>
      </c>
      <c r="C89" s="2898"/>
      <c r="D89" s="3499"/>
      <c r="E89" s="3500"/>
      <c r="F89" s="2898"/>
      <c r="G89" s="2884"/>
      <c r="H89" s="2884"/>
      <c r="I89" s="109" t="s">
        <v>7338</v>
      </c>
      <c r="J89" s="109" t="s">
        <v>49</v>
      </c>
      <c r="K89" s="109" t="s">
        <v>50</v>
      </c>
      <c r="L89" s="143" t="s">
        <v>7400</v>
      </c>
      <c r="M89" s="2216">
        <v>3910</v>
      </c>
      <c r="N89" s="2884" t="s">
        <v>7322</v>
      </c>
      <c r="Q89" s="3503" t="s">
        <v>7334</v>
      </c>
    </row>
    <row r="90" spans="1:17" ht="58.6" customHeight="1">
      <c r="A90" s="3498"/>
      <c r="B90" s="2884" t="str">
        <f t="shared" si="5"/>
        <v>633B.T11.2</v>
      </c>
      <c r="C90" s="2898"/>
      <c r="D90" s="3499"/>
      <c r="E90" s="3500"/>
      <c r="F90" s="2898"/>
      <c r="G90" s="2884"/>
      <c r="H90" s="2884"/>
      <c r="I90" s="109" t="s">
        <v>7338</v>
      </c>
      <c r="J90" s="2884"/>
      <c r="K90" s="2884" t="s">
        <v>50</v>
      </c>
      <c r="L90" s="3501" t="s">
        <v>7401</v>
      </c>
      <c r="M90" s="3495">
        <v>300</v>
      </c>
      <c r="N90" s="109" t="s">
        <v>7402</v>
      </c>
      <c r="Q90" s="3503" t="s">
        <v>7403</v>
      </c>
    </row>
    <row r="91" spans="1:17" ht="58.6" customHeight="1">
      <c r="B91" s="2884" t="str">
        <f t="shared" si="5"/>
        <v>2200002292</v>
      </c>
      <c r="C91" s="2884"/>
      <c r="I91" s="3410" t="s">
        <v>7233</v>
      </c>
      <c r="J91" s="2898" t="s">
        <v>49</v>
      </c>
      <c r="K91" s="109" t="s">
        <v>197</v>
      </c>
      <c r="L91" s="696" t="s">
        <v>7404</v>
      </c>
      <c r="M91" s="2216">
        <v>6500</v>
      </c>
      <c r="N91" s="2884" t="s">
        <v>7322</v>
      </c>
    </row>
    <row r="92" spans="1:17" ht="58.6" customHeight="1">
      <c r="A92" s="3498"/>
      <c r="B92" s="2884" t="str">
        <f t="shared" si="5"/>
        <v>2000003640</v>
      </c>
      <c r="C92" s="2898"/>
      <c r="D92" s="3499"/>
      <c r="E92" s="3500"/>
      <c r="F92" s="2898"/>
      <c r="G92" s="2884"/>
      <c r="H92" s="2884"/>
      <c r="I92" s="2884" t="s">
        <v>7405</v>
      </c>
      <c r="J92" s="109" t="s">
        <v>49</v>
      </c>
      <c r="K92" s="2884" t="s">
        <v>197</v>
      </c>
      <c r="L92" s="3529" t="s">
        <v>7406</v>
      </c>
      <c r="M92" s="3495">
        <v>250</v>
      </c>
      <c r="N92" s="2884" t="s">
        <v>7322</v>
      </c>
      <c r="Q92" s="3503" t="s">
        <v>7334</v>
      </c>
    </row>
    <row r="93" spans="1:17" ht="58.6" customHeight="1">
      <c r="A93" s="3498"/>
      <c r="B93" s="2884" t="str">
        <f t="shared" si="5"/>
        <v>2000003641</v>
      </c>
      <c r="C93" s="2898"/>
      <c r="D93" s="3499"/>
      <c r="E93" s="3500"/>
      <c r="F93" s="2898"/>
      <c r="G93" s="2884"/>
      <c r="H93" s="2884"/>
      <c r="I93" s="2884" t="s">
        <v>7407</v>
      </c>
      <c r="J93" s="109" t="s">
        <v>49</v>
      </c>
      <c r="K93" s="2884" t="s">
        <v>197</v>
      </c>
      <c r="L93" s="3529" t="s">
        <v>7408</v>
      </c>
      <c r="M93" s="3495">
        <v>1500</v>
      </c>
      <c r="N93" s="2884" t="s">
        <v>7409</v>
      </c>
      <c r="Q93" s="3503" t="s">
        <v>7334</v>
      </c>
    </row>
    <row r="94" spans="1:17" ht="58.6" customHeight="1">
      <c r="A94" s="3498"/>
      <c r="B94" s="2884" t="str">
        <f t="shared" si="5"/>
        <v>2000003646</v>
      </c>
      <c r="C94" s="2898"/>
      <c r="D94" s="3499"/>
      <c r="E94" s="3500"/>
      <c r="F94" s="2898"/>
      <c r="G94" s="2884"/>
      <c r="H94" s="2884"/>
      <c r="I94" s="3492" t="s">
        <v>7320</v>
      </c>
      <c r="J94" s="109" t="s">
        <v>49</v>
      </c>
      <c r="K94" s="2884" t="s">
        <v>197</v>
      </c>
      <c r="L94" s="3527" t="s">
        <v>7410</v>
      </c>
      <c r="M94" s="3495">
        <v>7280</v>
      </c>
      <c r="N94" s="2884" t="s">
        <v>7409</v>
      </c>
      <c r="Q94" s="3503"/>
    </row>
    <row r="95" spans="1:17" ht="58.6" customHeight="1">
      <c r="A95" s="3498"/>
      <c r="B95" s="2884" t="str">
        <f t="shared" si="5"/>
        <v>666A.T11.2</v>
      </c>
      <c r="C95" s="2898"/>
      <c r="D95" s="3499"/>
      <c r="E95" s="3500"/>
      <c r="F95" s="2898"/>
      <c r="G95" s="2884"/>
      <c r="H95" s="2884"/>
      <c r="I95" s="2884"/>
      <c r="J95" s="109" t="s">
        <v>49</v>
      </c>
      <c r="K95" s="2884" t="s">
        <v>197</v>
      </c>
      <c r="L95" s="3501" t="s">
        <v>7411</v>
      </c>
      <c r="M95" s="3495">
        <v>2000</v>
      </c>
      <c r="N95" s="2884" t="s">
        <v>7412</v>
      </c>
      <c r="Q95" s="3503"/>
    </row>
    <row r="96" spans="1:17" ht="58.6" customHeight="1">
      <c r="B96" s="2884" t="str">
        <f t="shared" si="5"/>
        <v>2200002338</v>
      </c>
      <c r="D96" s="104"/>
      <c r="J96" s="109" t="s">
        <v>49</v>
      </c>
      <c r="K96" s="109" t="s">
        <v>197</v>
      </c>
      <c r="L96" s="696" t="s">
        <v>7413</v>
      </c>
      <c r="M96" s="2644">
        <v>2500</v>
      </c>
      <c r="N96" s="109" t="s">
        <v>7414</v>
      </c>
    </row>
    <row r="97" spans="1:17" ht="58.6" customHeight="1">
      <c r="B97" s="2884" t="str">
        <f t="shared" si="5"/>
        <v>2200002339</v>
      </c>
      <c r="D97" s="104"/>
      <c r="J97" s="109" t="s">
        <v>49</v>
      </c>
      <c r="K97" s="109" t="s">
        <v>197</v>
      </c>
      <c r="L97" s="696" t="s">
        <v>7415</v>
      </c>
      <c r="M97" s="2644">
        <v>1000</v>
      </c>
      <c r="N97" s="2884" t="s">
        <v>7416</v>
      </c>
    </row>
    <row r="98" spans="1:17" ht="58.6" customHeight="1">
      <c r="B98" s="2884" t="str">
        <f t="shared" si="5"/>
        <v>2200002340</v>
      </c>
      <c r="D98" s="104"/>
      <c r="J98" s="109" t="s">
        <v>49</v>
      </c>
      <c r="K98" s="109" t="s">
        <v>197</v>
      </c>
      <c r="L98" s="696" t="s">
        <v>7417</v>
      </c>
      <c r="M98" s="2644">
        <v>3500</v>
      </c>
      <c r="N98" s="2884" t="s">
        <v>7418</v>
      </c>
    </row>
    <row r="99" spans="1:17" ht="58.6" customHeight="1">
      <c r="A99" s="3498"/>
      <c r="B99" s="2884" t="str">
        <f t="shared" si="5"/>
        <v>666A.T11.2</v>
      </c>
      <c r="C99" s="2898"/>
      <c r="D99" s="3499"/>
      <c r="E99" s="3500"/>
      <c r="F99" s="2898"/>
      <c r="G99" s="2884"/>
      <c r="H99" s="2884"/>
      <c r="I99" s="2884"/>
      <c r="J99" s="109" t="s">
        <v>49</v>
      </c>
      <c r="K99" s="2884" t="s">
        <v>197</v>
      </c>
      <c r="L99" s="3501" t="s">
        <v>7419</v>
      </c>
      <c r="M99" s="3495">
        <v>3000</v>
      </c>
      <c r="N99" s="3512" t="s">
        <v>7314</v>
      </c>
      <c r="Q99" s="3503"/>
    </row>
    <row r="100" spans="1:17" ht="58.6" customHeight="1">
      <c r="A100" s="3498"/>
      <c r="B100" s="2884" t="str">
        <f t="shared" si="5"/>
        <v>666B.T11.2</v>
      </c>
      <c r="C100" s="2898"/>
      <c r="D100" s="3499"/>
      <c r="E100" s="3500"/>
      <c r="F100" s="2898"/>
      <c r="G100" s="2884"/>
      <c r="H100" s="2884"/>
      <c r="I100" s="2884"/>
      <c r="J100" s="109" t="s">
        <v>49</v>
      </c>
      <c r="K100" s="2884" t="s">
        <v>197</v>
      </c>
      <c r="L100" s="3501" t="s">
        <v>7420</v>
      </c>
      <c r="M100" s="3495">
        <v>7000</v>
      </c>
      <c r="N100" s="3512" t="s">
        <v>7314</v>
      </c>
      <c r="Q100" s="3503"/>
    </row>
    <row r="101" spans="1:17" ht="58.6" customHeight="1">
      <c r="A101" s="3498"/>
      <c r="B101" s="2884" t="str">
        <f t="shared" si="5"/>
        <v>2000003657</v>
      </c>
      <c r="I101" s="3345" t="s">
        <v>7253</v>
      </c>
      <c r="J101" s="109" t="s">
        <v>49</v>
      </c>
      <c r="K101" s="109" t="s">
        <v>197</v>
      </c>
      <c r="L101" s="143" t="s">
        <v>7421</v>
      </c>
      <c r="M101" s="2216">
        <v>1000</v>
      </c>
      <c r="N101" s="102" t="s">
        <v>6533</v>
      </c>
      <c r="Q101" s="3503" t="s">
        <v>7422</v>
      </c>
    </row>
    <row r="102" spans="1:17" ht="58.6" customHeight="1">
      <c r="A102" s="3498"/>
      <c r="B102" s="2884" t="str">
        <f t="shared" si="5"/>
        <v>2000003658</v>
      </c>
      <c r="C102" s="2898"/>
      <c r="D102" s="3499"/>
      <c r="E102" s="3500"/>
      <c r="F102" s="2898"/>
      <c r="G102" s="2884"/>
      <c r="H102" s="2884"/>
      <c r="I102" s="2884" t="s">
        <v>7423</v>
      </c>
      <c r="J102" s="109" t="s">
        <v>49</v>
      </c>
      <c r="K102" s="109" t="s">
        <v>197</v>
      </c>
      <c r="L102" s="3501" t="s">
        <v>7424</v>
      </c>
      <c r="M102" s="3495">
        <v>200</v>
      </c>
      <c r="N102" s="102" t="s">
        <v>6533</v>
      </c>
      <c r="Q102" s="3503" t="s">
        <v>7422</v>
      </c>
    </row>
    <row r="103" spans="1:17" ht="58.6" customHeight="1">
      <c r="B103" s="2884" t="str">
        <f t="shared" si="5"/>
        <v>622.T11.20</v>
      </c>
      <c r="I103" s="109" t="s">
        <v>7425</v>
      </c>
      <c r="J103" s="109" t="s">
        <v>49</v>
      </c>
      <c r="K103" s="2884" t="s">
        <v>197</v>
      </c>
      <c r="L103" s="143" t="s">
        <v>7426</v>
      </c>
      <c r="M103" s="2216">
        <v>7990</v>
      </c>
      <c r="N103" s="102" t="s">
        <v>7336</v>
      </c>
      <c r="Q103" s="3145" t="s">
        <v>7362</v>
      </c>
    </row>
    <row r="104" spans="1:17" ht="58.6" customHeight="1">
      <c r="B104" s="2884" t="str">
        <f t="shared" si="5"/>
        <v>622.T11.20</v>
      </c>
      <c r="I104" s="109" t="s">
        <v>7425</v>
      </c>
      <c r="J104" s="109" t="s">
        <v>49</v>
      </c>
      <c r="K104" s="2884" t="s">
        <v>197</v>
      </c>
      <c r="L104" s="143" t="s">
        <v>7427</v>
      </c>
      <c r="M104" s="2216">
        <v>2010</v>
      </c>
      <c r="N104" s="109" t="s">
        <v>7402</v>
      </c>
      <c r="Q104" s="3145" t="s">
        <v>7403</v>
      </c>
    </row>
    <row r="105" spans="1:17" ht="58.6" customHeight="1">
      <c r="A105" s="3498"/>
      <c r="B105" s="2884" t="str">
        <f t="shared" si="5"/>
        <v>628D.T11.2</v>
      </c>
      <c r="C105" s="2898"/>
      <c r="D105" s="3499"/>
      <c r="E105" s="3500"/>
      <c r="F105" s="2898"/>
      <c r="G105" s="2884"/>
      <c r="H105" s="2884"/>
      <c r="I105" s="3500">
        <v>46003</v>
      </c>
      <c r="J105" s="109" t="s">
        <v>49</v>
      </c>
      <c r="K105" s="2884" t="s">
        <v>197</v>
      </c>
      <c r="L105" s="3501" t="s">
        <v>7428</v>
      </c>
      <c r="M105" s="3495">
        <v>7570</v>
      </c>
      <c r="N105" s="3502" t="s">
        <v>7429</v>
      </c>
      <c r="Q105" s="3503"/>
    </row>
    <row r="106" spans="1:17" ht="58.6" customHeight="1">
      <c r="A106" s="3498"/>
      <c r="B106" s="2884" t="str">
        <f t="shared" si="3"/>
        <v>2000003654</v>
      </c>
      <c r="C106" s="2898"/>
      <c r="D106" s="3499"/>
      <c r="E106" s="3500"/>
      <c r="F106" s="2898"/>
      <c r="G106" s="2884"/>
      <c r="H106" s="2884"/>
      <c r="I106" s="3492" t="s">
        <v>7430</v>
      </c>
      <c r="J106" s="109" t="s">
        <v>49</v>
      </c>
      <c r="K106" s="2884" t="s">
        <v>90</v>
      </c>
      <c r="L106" s="3531" t="s">
        <v>7431</v>
      </c>
      <c r="M106" s="3495">
        <v>2000</v>
      </c>
      <c r="N106" s="2884" t="s">
        <v>7409</v>
      </c>
      <c r="Q106" s="3503"/>
    </row>
    <row r="107" spans="1:17" ht="58.6" customHeight="1">
      <c r="A107" s="3498"/>
      <c r="B107" s="2884" t="str">
        <f t="shared" si="3"/>
        <v>2000003655</v>
      </c>
      <c r="C107" s="2898"/>
      <c r="D107" s="3499"/>
      <c r="E107" s="3500"/>
      <c r="F107" s="2898"/>
      <c r="G107" s="2884"/>
      <c r="H107" s="2884"/>
      <c r="I107" s="3492" t="s">
        <v>7430</v>
      </c>
      <c r="J107" s="109" t="s">
        <v>49</v>
      </c>
      <c r="K107" s="2884" t="s">
        <v>90</v>
      </c>
      <c r="L107" s="3531" t="s">
        <v>7432</v>
      </c>
      <c r="M107" s="3495">
        <v>1500</v>
      </c>
      <c r="N107" s="2884" t="s">
        <v>7409</v>
      </c>
      <c r="Q107" s="3503"/>
    </row>
    <row r="108" spans="1:17" ht="58.6" customHeight="1">
      <c r="A108" s="3498"/>
      <c r="B108" s="2884" t="str">
        <f t="shared" si="3"/>
        <v>2000003656</v>
      </c>
      <c r="C108" s="2898"/>
      <c r="D108" s="3499"/>
      <c r="E108" s="3500"/>
      <c r="F108" s="2898"/>
      <c r="G108" s="2884"/>
      <c r="H108" s="2884"/>
      <c r="I108" s="3492" t="s">
        <v>7430</v>
      </c>
      <c r="J108" s="109" t="s">
        <v>49</v>
      </c>
      <c r="K108" s="2884" t="s">
        <v>90</v>
      </c>
      <c r="L108" s="3531" t="s">
        <v>7433</v>
      </c>
      <c r="M108" s="3495">
        <v>1500</v>
      </c>
      <c r="N108" s="2884" t="s">
        <v>7409</v>
      </c>
      <c r="Q108" s="3503"/>
    </row>
    <row r="109" spans="1:17" ht="58.6" customHeight="1">
      <c r="B109" s="2884" t="str">
        <f>TEXT(LEFT(L109,10),"0000000000")</f>
        <v>653.T11.20</v>
      </c>
      <c r="J109" s="109" t="s">
        <v>49</v>
      </c>
      <c r="K109" s="109" t="s">
        <v>224</v>
      </c>
      <c r="L109" s="143" t="s">
        <v>7434</v>
      </c>
      <c r="M109" s="2216">
        <v>3000</v>
      </c>
      <c r="N109" s="109" t="s">
        <v>7402</v>
      </c>
    </row>
    <row r="110" spans="1:17" ht="58.6" customHeight="1">
      <c r="A110" s="3498"/>
      <c r="B110" s="2884" t="str">
        <f t="shared" ref="B110:B166" si="6">TEXT(LEFT(L110,10),"0000000000")</f>
        <v>613B.T10.2</v>
      </c>
      <c r="C110" s="2898"/>
      <c r="D110" s="3499"/>
      <c r="E110" s="3500"/>
      <c r="F110" s="2898"/>
      <c r="G110" s="2884"/>
      <c r="H110" s="2884"/>
      <c r="I110" s="2884"/>
      <c r="J110" s="2884"/>
      <c r="K110" s="2884" t="s">
        <v>148</v>
      </c>
      <c r="L110" s="3501" t="s">
        <v>7435</v>
      </c>
      <c r="M110" s="3495">
        <v>10000</v>
      </c>
      <c r="N110" s="102" t="s">
        <v>7336</v>
      </c>
      <c r="Q110" s="3503" t="s">
        <v>7403</v>
      </c>
    </row>
    <row r="111" spans="1:17" ht="58.6" customHeight="1">
      <c r="A111" s="3498"/>
      <c r="B111" s="2884" t="str">
        <f t="shared" si="6"/>
        <v>662B.T11.2</v>
      </c>
      <c r="C111" s="2898"/>
      <c r="D111" s="3499"/>
      <c r="E111" s="3500"/>
      <c r="F111" s="2898"/>
      <c r="G111" s="2884"/>
      <c r="H111" s="2884"/>
      <c r="I111" s="2884"/>
      <c r="J111" s="2884"/>
      <c r="K111" s="2884" t="s">
        <v>148</v>
      </c>
      <c r="L111" s="3501" t="s">
        <v>7436</v>
      </c>
      <c r="M111" s="3495">
        <v>4000</v>
      </c>
      <c r="N111" s="102" t="s">
        <v>7336</v>
      </c>
      <c r="Q111" s="3503" t="s">
        <v>7403</v>
      </c>
    </row>
    <row r="112" spans="1:17" ht="58.6" customHeight="1">
      <c r="A112" s="3498"/>
      <c r="B112" s="2884" t="str">
        <f t="shared" si="6"/>
        <v>613A1.T10.</v>
      </c>
      <c r="C112" s="2898"/>
      <c r="D112" s="3499"/>
      <c r="E112" s="3500"/>
      <c r="F112" s="2898"/>
      <c r="G112" s="2884"/>
      <c r="H112" s="2884"/>
      <c r="I112" s="2884"/>
      <c r="J112" s="2884"/>
      <c r="K112" s="2884" t="s">
        <v>148</v>
      </c>
      <c r="L112" s="3501" t="s">
        <v>7437</v>
      </c>
      <c r="M112" s="3495">
        <v>380</v>
      </c>
      <c r="N112" s="109" t="s">
        <v>7402</v>
      </c>
      <c r="Q112" s="3503" t="s">
        <v>7403</v>
      </c>
    </row>
    <row r="113" spans="1:17" ht="58.6" customHeight="1">
      <c r="A113" s="3498"/>
      <c r="B113" s="2884" t="str">
        <f t="shared" si="6"/>
        <v>662B.T11.2</v>
      </c>
      <c r="C113" s="2898"/>
      <c r="D113" s="3499"/>
      <c r="E113" s="3500"/>
      <c r="F113" s="2898"/>
      <c r="G113" s="2884"/>
      <c r="H113" s="2884"/>
      <c r="I113" s="2884"/>
      <c r="J113" s="2884"/>
      <c r="K113" s="2884" t="s">
        <v>148</v>
      </c>
      <c r="L113" s="3501" t="s">
        <v>7438</v>
      </c>
      <c r="M113" s="3495">
        <v>6000</v>
      </c>
      <c r="N113" s="109" t="s">
        <v>7402</v>
      </c>
      <c r="Q113" s="3503" t="s">
        <v>7403</v>
      </c>
    </row>
    <row r="114" spans="1:17" ht="58.6" customHeight="1">
      <c r="A114" s="3498"/>
      <c r="B114" s="2884" t="str">
        <f t="shared" si="6"/>
        <v>635B.T11.2</v>
      </c>
      <c r="C114" s="2898"/>
      <c r="D114" s="3499"/>
      <c r="E114" s="3500"/>
      <c r="F114" s="2898"/>
      <c r="G114" s="2884"/>
      <c r="H114" s="2884"/>
      <c r="I114" s="109" t="s">
        <v>7338</v>
      </c>
      <c r="J114" s="2884"/>
      <c r="K114" s="2884" t="s">
        <v>148</v>
      </c>
      <c r="L114" s="3501" t="s">
        <v>7439</v>
      </c>
      <c r="M114" s="3495">
        <v>5190</v>
      </c>
      <c r="N114" s="109" t="s">
        <v>7402</v>
      </c>
      <c r="Q114" s="3503" t="s">
        <v>7403</v>
      </c>
    </row>
    <row r="115" spans="1:17" ht="58.6" customHeight="1">
      <c r="A115" s="3498"/>
      <c r="B115" s="2884" t="str">
        <f t="shared" si="6"/>
        <v>635C.T11.2</v>
      </c>
      <c r="C115" s="2898"/>
      <c r="D115" s="3499"/>
      <c r="E115" s="3500"/>
      <c r="F115" s="2898"/>
      <c r="G115" s="2884"/>
      <c r="H115" s="2884"/>
      <c r="I115" s="2884" t="s">
        <v>7440</v>
      </c>
      <c r="J115" s="2884"/>
      <c r="K115" s="2884" t="s">
        <v>148</v>
      </c>
      <c r="L115" s="3501" t="s">
        <v>7441</v>
      </c>
      <c r="M115" s="3495">
        <v>6540</v>
      </c>
      <c r="N115" s="109" t="s">
        <v>7402</v>
      </c>
      <c r="Q115" s="3503" t="s">
        <v>7403</v>
      </c>
    </row>
    <row r="116" spans="1:17" ht="58.6" customHeight="1">
      <c r="A116" s="3498"/>
      <c r="B116" s="2884" t="str">
        <f t="shared" si="6"/>
        <v>635D.T11.2</v>
      </c>
      <c r="C116" s="2898"/>
      <c r="D116" s="3499"/>
      <c r="E116" s="3500"/>
      <c r="F116" s="2898"/>
      <c r="G116" s="2884"/>
      <c r="H116" s="2884"/>
      <c r="I116" s="2884" t="s">
        <v>7440</v>
      </c>
      <c r="J116" s="2884"/>
      <c r="K116" s="2884" t="s">
        <v>148</v>
      </c>
      <c r="L116" s="3501" t="s">
        <v>7442</v>
      </c>
      <c r="M116" s="3495">
        <v>800</v>
      </c>
      <c r="N116" s="109" t="s">
        <v>7402</v>
      </c>
      <c r="Q116" s="3503" t="s">
        <v>7403</v>
      </c>
    </row>
    <row r="117" spans="1:17" ht="58.6" customHeight="1">
      <c r="B117" s="2884" t="str">
        <f>TEXT(LEFT(L117,10),"0000000000")</f>
        <v>650.T11.20</v>
      </c>
      <c r="I117" s="2884" t="s">
        <v>7324</v>
      </c>
      <c r="J117" s="109" t="s">
        <v>49</v>
      </c>
      <c r="K117" s="109" t="s">
        <v>7443</v>
      </c>
      <c r="L117" s="143" t="s">
        <v>7444</v>
      </c>
      <c r="M117" s="2216">
        <v>3400</v>
      </c>
      <c r="N117" s="102" t="s">
        <v>7336</v>
      </c>
      <c r="Q117" s="3145" t="s">
        <v>7362</v>
      </c>
    </row>
    <row r="118" spans="1:17" ht="58.6" customHeight="1">
      <c r="B118" s="2884" t="str">
        <f>TEXT(LEFT(L118,10),"0000000000")</f>
        <v>650.T11.20</v>
      </c>
      <c r="I118" s="2884" t="s">
        <v>7324</v>
      </c>
      <c r="J118" s="109" t="s">
        <v>49</v>
      </c>
      <c r="K118" s="109" t="s">
        <v>7443</v>
      </c>
      <c r="L118" s="143" t="s">
        <v>7445</v>
      </c>
      <c r="M118" s="2216">
        <v>600</v>
      </c>
      <c r="N118" s="109" t="s">
        <v>7402</v>
      </c>
      <c r="Q118" s="3145" t="s">
        <v>7403</v>
      </c>
    </row>
    <row r="119" spans="1:17" ht="58.6" customHeight="1">
      <c r="B119" s="2884" t="str">
        <f>TEXT(LEFT(L119,10),"0000000000")</f>
        <v>649.T11.20</v>
      </c>
      <c r="I119" s="2884" t="s">
        <v>7324</v>
      </c>
      <c r="J119" s="109" t="s">
        <v>49</v>
      </c>
      <c r="K119" s="109" t="s">
        <v>7443</v>
      </c>
      <c r="L119" s="143" t="s">
        <v>7446</v>
      </c>
      <c r="M119" s="2216">
        <v>500</v>
      </c>
      <c r="N119" s="109" t="s">
        <v>7402</v>
      </c>
      <c r="Q119" s="3145" t="s">
        <v>7403</v>
      </c>
    </row>
    <row r="120" spans="1:17" ht="58.6" customHeight="1">
      <c r="B120" s="2884" t="str">
        <f>TEXT(LEFT(L120,10),"0000000000")</f>
        <v>649.T11.20</v>
      </c>
      <c r="I120" s="2884" t="s">
        <v>7324</v>
      </c>
      <c r="J120" s="109" t="s">
        <v>49</v>
      </c>
      <c r="K120" s="109" t="s">
        <v>7443</v>
      </c>
      <c r="L120" s="696" t="s">
        <v>7447</v>
      </c>
      <c r="M120" s="2216">
        <v>7000</v>
      </c>
      <c r="N120" s="102" t="s">
        <v>7336</v>
      </c>
      <c r="Q120" s="3145" t="s">
        <v>7362</v>
      </c>
    </row>
    <row r="121" spans="1:17" ht="58.6" customHeight="1">
      <c r="A121" s="3498"/>
      <c r="B121" s="2884" t="str">
        <f t="shared" si="6"/>
        <v>530C.T08.2</v>
      </c>
      <c r="C121" s="2898"/>
      <c r="D121" s="3499"/>
      <c r="E121" s="3500"/>
      <c r="F121" s="2898"/>
      <c r="G121" s="2884"/>
      <c r="H121" s="2884"/>
      <c r="I121" s="3530" t="s">
        <v>7370</v>
      </c>
      <c r="J121" s="109" t="s">
        <v>49</v>
      </c>
      <c r="K121" s="2884" t="s">
        <v>148</v>
      </c>
      <c r="L121" s="3501" t="s">
        <v>7448</v>
      </c>
      <c r="M121" s="3495">
        <v>5000</v>
      </c>
      <c r="N121" s="3502" t="s">
        <v>7429</v>
      </c>
      <c r="Q121" s="3503"/>
    </row>
    <row r="122" spans="1:17" ht="58.6" customHeight="1">
      <c r="A122" s="3498"/>
      <c r="B122" s="2884" t="str">
        <f t="shared" si="6"/>
        <v>616E.T08.2</v>
      </c>
      <c r="C122" s="2898"/>
      <c r="D122" s="3499"/>
      <c r="E122" s="3500"/>
      <c r="F122" s="2898"/>
      <c r="G122" s="2884"/>
      <c r="H122" s="2884"/>
      <c r="I122" s="3492" t="s">
        <v>7449</v>
      </c>
      <c r="J122" s="109" t="s">
        <v>49</v>
      </c>
      <c r="K122" s="2884" t="s">
        <v>101</v>
      </c>
      <c r="L122" s="3501" t="s">
        <v>7450</v>
      </c>
      <c r="M122" s="3495">
        <v>1980</v>
      </c>
      <c r="N122" s="3502" t="s">
        <v>7429</v>
      </c>
      <c r="Q122" s="3503"/>
    </row>
    <row r="123" spans="1:17" ht="58.6" customHeight="1">
      <c r="A123" s="3498"/>
      <c r="B123" s="2884" t="str">
        <f t="shared" si="6"/>
        <v>616F.T08.2</v>
      </c>
      <c r="C123" s="2898"/>
      <c r="D123" s="3499"/>
      <c r="E123" s="3500"/>
      <c r="F123" s="2898"/>
      <c r="G123" s="2884"/>
      <c r="H123" s="2884"/>
      <c r="I123" s="3492" t="s">
        <v>7449</v>
      </c>
      <c r="J123" s="109" t="s">
        <v>49</v>
      </c>
      <c r="K123" s="2884" t="s">
        <v>101</v>
      </c>
      <c r="L123" s="3501" t="s">
        <v>7451</v>
      </c>
      <c r="M123" s="3495">
        <v>1500</v>
      </c>
      <c r="N123" s="3502" t="s">
        <v>7429</v>
      </c>
      <c r="Q123" s="3503"/>
    </row>
    <row r="124" spans="1:17" ht="58.6" customHeight="1">
      <c r="A124" s="3498"/>
      <c r="B124" s="2884" t="str">
        <f t="shared" si="6"/>
        <v>576C.T09.2</v>
      </c>
      <c r="C124" s="2898"/>
      <c r="D124" s="3499"/>
      <c r="E124" s="3500"/>
      <c r="F124" s="2898"/>
      <c r="G124" s="2884"/>
      <c r="H124" s="2884"/>
      <c r="I124" s="3656" t="s">
        <v>7370</v>
      </c>
      <c r="J124" s="109" t="s">
        <v>49</v>
      </c>
      <c r="K124" s="2884" t="s">
        <v>148</v>
      </c>
      <c r="L124" s="3501" t="s">
        <v>7452</v>
      </c>
      <c r="M124" s="3495">
        <v>400</v>
      </c>
      <c r="N124" s="3502" t="s">
        <v>7453</v>
      </c>
      <c r="Q124" s="3503"/>
    </row>
    <row r="125" spans="1:17" s="3655" customFormat="1" ht="58.6" customHeight="1">
      <c r="A125" s="3643"/>
      <c r="B125" s="3644" t="str">
        <f t="shared" si="6"/>
        <v>628A1.T11.</v>
      </c>
      <c r="C125" s="3645" t="s">
        <v>2493</v>
      </c>
      <c r="D125" s="3646"/>
      <c r="E125" s="3647"/>
      <c r="F125" s="3645"/>
      <c r="G125" s="3644"/>
      <c r="H125" s="3644"/>
      <c r="I125" s="3657" t="s">
        <v>7454</v>
      </c>
      <c r="J125" s="3648" t="s">
        <v>49</v>
      </c>
      <c r="K125" s="3644" t="s">
        <v>259</v>
      </c>
      <c r="L125" s="3649" t="s">
        <v>7455</v>
      </c>
      <c r="M125" s="3650">
        <v>1500</v>
      </c>
      <c r="N125" s="3651" t="s">
        <v>7429</v>
      </c>
      <c r="O125" s="3652"/>
      <c r="P125" s="3653"/>
      <c r="Q125" s="3654" t="s">
        <v>7456</v>
      </c>
    </row>
    <row r="126" spans="1:17" s="3655" customFormat="1" ht="58.6" customHeight="1">
      <c r="A126" s="3643"/>
      <c r="B126" s="3644" t="str">
        <f t="shared" si="6"/>
        <v>2000003659</v>
      </c>
      <c r="C126" s="3645" t="s">
        <v>2493</v>
      </c>
      <c r="D126" s="3646"/>
      <c r="E126" s="3647"/>
      <c r="F126" s="3645"/>
      <c r="G126" s="3644"/>
      <c r="H126" s="3644"/>
      <c r="I126" s="3644"/>
      <c r="J126" s="3648" t="s">
        <v>49</v>
      </c>
      <c r="K126" s="3644" t="s">
        <v>259</v>
      </c>
      <c r="L126" s="3649" t="s">
        <v>7457</v>
      </c>
      <c r="M126" s="3650">
        <v>800</v>
      </c>
      <c r="N126" s="3651" t="s">
        <v>7458</v>
      </c>
      <c r="O126" s="3652"/>
      <c r="P126" s="3653"/>
      <c r="Q126" s="3654" t="s">
        <v>7459</v>
      </c>
    </row>
    <row r="127" spans="1:17" ht="58.6" customHeight="1">
      <c r="A127" s="3498"/>
      <c r="B127" s="2884" t="str">
        <f t="shared" si="6"/>
        <v>655.T11.20</v>
      </c>
      <c r="C127" s="2898"/>
      <c r="D127" s="3499"/>
      <c r="E127" s="3500"/>
      <c r="F127" s="2898"/>
      <c r="G127" s="2884"/>
      <c r="H127" s="2884"/>
      <c r="I127" s="3530" t="s">
        <v>7370</v>
      </c>
      <c r="J127" s="2884" t="s">
        <v>7460</v>
      </c>
      <c r="K127" s="2884" t="s">
        <v>4370</v>
      </c>
      <c r="L127" s="3501" t="s">
        <v>7461</v>
      </c>
      <c r="M127" s="3495">
        <v>1000</v>
      </c>
      <c r="N127" s="3502" t="s">
        <v>7462</v>
      </c>
      <c r="Q127" s="3503" t="s">
        <v>7403</v>
      </c>
    </row>
    <row r="128" spans="1:17" ht="58.6" customHeight="1">
      <c r="A128" s="3498"/>
      <c r="B128" s="2884" t="str">
        <f t="shared" si="6"/>
        <v/>
      </c>
      <c r="C128" s="2898"/>
      <c r="D128" s="3499"/>
      <c r="E128" s="3500"/>
      <c r="F128" s="2898"/>
      <c r="G128" s="2884"/>
      <c r="H128" s="2884"/>
      <c r="I128" s="2884"/>
      <c r="J128" s="2884"/>
      <c r="K128" s="2884"/>
      <c r="L128" s="3501"/>
      <c r="M128" s="3495"/>
      <c r="N128" s="3502"/>
      <c r="Q128" s="3503"/>
    </row>
    <row r="129" spans="1:17" ht="58.6" customHeight="1">
      <c r="A129" s="3498"/>
      <c r="B129" s="2884" t="str">
        <f t="shared" si="6"/>
        <v/>
      </c>
      <c r="C129" s="2898"/>
      <c r="D129" s="3499"/>
      <c r="E129" s="3500"/>
      <c r="F129" s="2898"/>
      <c r="G129" s="2884"/>
      <c r="H129" s="2884"/>
      <c r="I129" s="2884"/>
      <c r="J129" s="2884"/>
      <c r="K129" s="2884"/>
      <c r="L129" s="3501"/>
      <c r="M129" s="3495"/>
      <c r="N129" s="3502"/>
      <c r="Q129" s="3503"/>
    </row>
    <row r="130" spans="1:17" ht="58.6" customHeight="1">
      <c r="A130" s="3498"/>
      <c r="B130" s="2884" t="str">
        <f t="shared" si="6"/>
        <v/>
      </c>
      <c r="C130" s="2898"/>
      <c r="D130" s="3499"/>
      <c r="E130" s="3500"/>
      <c r="F130" s="2898"/>
      <c r="G130" s="2884"/>
      <c r="H130" s="2884"/>
      <c r="I130" s="2884"/>
      <c r="J130" s="2884"/>
      <c r="K130" s="2884"/>
      <c r="L130" s="3501"/>
      <c r="M130" s="3495"/>
      <c r="N130" s="3502"/>
      <c r="Q130" s="3503"/>
    </row>
    <row r="131" spans="1:17" ht="58.6" customHeight="1">
      <c r="A131" s="3498"/>
      <c r="B131" s="2884" t="str">
        <f t="shared" si="6"/>
        <v/>
      </c>
      <c r="C131" s="2898"/>
      <c r="D131" s="3499"/>
      <c r="E131" s="3500"/>
      <c r="F131" s="2898"/>
      <c r="G131" s="2884"/>
      <c r="H131" s="2884"/>
      <c r="I131" s="2884"/>
      <c r="J131" s="2884"/>
      <c r="K131" s="2884"/>
      <c r="L131" s="3501"/>
      <c r="M131" s="3495"/>
      <c r="N131" s="3502"/>
      <c r="Q131" s="3503"/>
    </row>
    <row r="132" spans="1:17" ht="58.6" customHeight="1">
      <c r="A132" s="3498"/>
      <c r="B132" s="2884" t="str">
        <f t="shared" si="6"/>
        <v/>
      </c>
      <c r="C132" s="2898"/>
      <c r="D132" s="3499"/>
      <c r="E132" s="3500"/>
      <c r="F132" s="2898"/>
      <c r="G132" s="2884"/>
      <c r="H132" s="2884"/>
      <c r="I132" s="2884"/>
      <c r="J132" s="2884"/>
      <c r="K132" s="2884"/>
      <c r="L132" s="3501"/>
      <c r="M132" s="3495"/>
      <c r="N132" s="3502"/>
      <c r="Q132" s="3503"/>
    </row>
    <row r="133" spans="1:17" ht="58.6" customHeight="1">
      <c r="A133" s="3498"/>
      <c r="B133" s="2884" t="str">
        <f t="shared" si="6"/>
        <v/>
      </c>
      <c r="C133" s="2898"/>
      <c r="D133" s="3499"/>
      <c r="E133" s="3500"/>
      <c r="F133" s="2898"/>
      <c r="G133" s="2884"/>
      <c r="H133" s="2884"/>
      <c r="I133" s="2884"/>
      <c r="J133" s="2884"/>
      <c r="K133" s="2884"/>
      <c r="L133" s="3501"/>
      <c r="M133" s="3495"/>
      <c r="N133" s="3502"/>
      <c r="Q133" s="3503"/>
    </row>
    <row r="134" spans="1:17" ht="58.6" customHeight="1">
      <c r="A134" s="3498"/>
      <c r="B134" s="2884" t="str">
        <f t="shared" si="6"/>
        <v/>
      </c>
      <c r="C134" s="2898"/>
      <c r="D134" s="3499"/>
      <c r="E134" s="3500"/>
      <c r="F134" s="2898"/>
      <c r="G134" s="2884"/>
      <c r="H134" s="2884"/>
      <c r="I134" s="2884"/>
      <c r="J134" s="2884"/>
      <c r="K134" s="2884"/>
      <c r="L134" s="3501"/>
      <c r="M134" s="3495"/>
      <c r="N134" s="3502"/>
      <c r="Q134" s="3503"/>
    </row>
    <row r="135" spans="1:17" ht="58.6" customHeight="1">
      <c r="A135" s="3498"/>
      <c r="B135" s="2884" t="str">
        <f t="shared" si="6"/>
        <v/>
      </c>
      <c r="C135" s="2898"/>
      <c r="D135" s="3499"/>
      <c r="E135" s="3500"/>
      <c r="F135" s="2898"/>
      <c r="G135" s="2884"/>
      <c r="H135" s="2884"/>
      <c r="I135" s="2884"/>
      <c r="J135" s="2884"/>
      <c r="K135" s="2884"/>
      <c r="L135" s="3501"/>
      <c r="M135" s="3495"/>
      <c r="N135" s="3502"/>
      <c r="Q135" s="3503"/>
    </row>
    <row r="136" spans="1:17" ht="58.6" customHeight="1">
      <c r="A136" s="3498"/>
      <c r="B136" s="2884" t="str">
        <f t="shared" si="6"/>
        <v/>
      </c>
      <c r="C136" s="2898"/>
      <c r="D136" s="3499"/>
      <c r="E136" s="3500"/>
      <c r="F136" s="2898"/>
      <c r="G136" s="2884"/>
      <c r="H136" s="2884"/>
      <c r="I136" s="2884"/>
      <c r="J136" s="2884"/>
      <c r="K136" s="2884"/>
      <c r="L136" s="3501"/>
      <c r="M136" s="3495"/>
      <c r="N136" s="3502"/>
      <c r="Q136" s="3503"/>
    </row>
    <row r="137" spans="1:17" ht="58.6" customHeight="1">
      <c r="A137" s="3498"/>
      <c r="B137" s="2884" t="str">
        <f t="shared" si="6"/>
        <v/>
      </c>
      <c r="C137" s="2898"/>
      <c r="D137" s="3499"/>
      <c r="E137" s="3500"/>
      <c r="F137" s="2898"/>
      <c r="G137" s="2884"/>
      <c r="H137" s="2884"/>
      <c r="I137" s="2884"/>
      <c r="J137" s="2884"/>
      <c r="K137" s="2884"/>
      <c r="L137" s="3501"/>
      <c r="M137" s="3495"/>
      <c r="N137" s="3502"/>
      <c r="Q137" s="3503"/>
    </row>
    <row r="138" spans="1:17" ht="58.6" customHeight="1">
      <c r="A138" s="3498"/>
      <c r="B138" s="2884" t="str">
        <f t="shared" si="6"/>
        <v/>
      </c>
      <c r="C138" s="2898"/>
      <c r="D138" s="3499"/>
      <c r="E138" s="3500"/>
      <c r="F138" s="2898"/>
      <c r="G138" s="2884"/>
      <c r="H138" s="2884"/>
      <c r="I138" s="2884"/>
      <c r="J138" s="2884"/>
      <c r="K138" s="2884"/>
      <c r="L138" s="3501"/>
      <c r="M138" s="3495"/>
      <c r="N138" s="3502"/>
      <c r="Q138" s="3503"/>
    </row>
    <row r="139" spans="1:17" ht="58.6" customHeight="1">
      <c r="A139" s="3498"/>
      <c r="B139" s="2884" t="str">
        <f t="shared" si="6"/>
        <v/>
      </c>
      <c r="C139" s="2898"/>
      <c r="D139" s="3499"/>
      <c r="E139" s="3500"/>
      <c r="F139" s="2898"/>
      <c r="G139" s="2884"/>
      <c r="H139" s="2884"/>
      <c r="I139" s="2884"/>
      <c r="J139" s="2884"/>
      <c r="K139" s="2884"/>
      <c r="L139" s="3501"/>
      <c r="M139" s="3495"/>
      <c r="N139" s="3502"/>
      <c r="Q139" s="3503"/>
    </row>
    <row r="140" spans="1:17" ht="58.6" customHeight="1">
      <c r="A140" s="3498"/>
      <c r="B140" s="2884" t="str">
        <f t="shared" si="6"/>
        <v/>
      </c>
      <c r="C140" s="2898"/>
      <c r="D140" s="3499"/>
      <c r="E140" s="3500"/>
      <c r="F140" s="2898"/>
      <c r="G140" s="2884"/>
      <c r="H140" s="2884"/>
      <c r="I140" s="2884"/>
      <c r="J140" s="2884"/>
      <c r="K140" s="2884"/>
      <c r="L140" s="3501"/>
      <c r="M140" s="3495"/>
      <c r="N140" s="3502"/>
      <c r="Q140" s="3503"/>
    </row>
    <row r="141" spans="1:17" ht="58.6" customHeight="1">
      <c r="A141" s="3498"/>
      <c r="B141" s="2884" t="str">
        <f t="shared" si="6"/>
        <v/>
      </c>
      <c r="C141" s="2898"/>
      <c r="D141" s="3499"/>
      <c r="E141" s="3500"/>
      <c r="F141" s="2898"/>
      <c r="G141" s="2884"/>
      <c r="H141" s="2884"/>
      <c r="I141" s="2884"/>
      <c r="J141" s="2884"/>
      <c r="K141" s="2884"/>
      <c r="L141" s="3501"/>
      <c r="M141" s="3495"/>
      <c r="N141" s="3502"/>
      <c r="Q141" s="3503"/>
    </row>
    <row r="142" spans="1:17" ht="58.6" customHeight="1">
      <c r="A142" s="3498"/>
      <c r="B142" s="2884" t="str">
        <f t="shared" si="6"/>
        <v/>
      </c>
      <c r="C142" s="2898"/>
      <c r="D142" s="3499"/>
      <c r="E142" s="3500"/>
      <c r="F142" s="2898"/>
      <c r="G142" s="2884"/>
      <c r="H142" s="2884"/>
      <c r="I142" s="2884"/>
      <c r="J142" s="2884"/>
      <c r="K142" s="2884"/>
      <c r="L142" s="3501"/>
      <c r="M142" s="3495"/>
      <c r="N142" s="3502"/>
      <c r="Q142" s="3503"/>
    </row>
    <row r="143" spans="1:17" ht="58.6" customHeight="1">
      <c r="A143" s="3498"/>
      <c r="B143" s="2884" t="str">
        <f t="shared" si="6"/>
        <v/>
      </c>
      <c r="C143" s="2898"/>
      <c r="D143" s="3499"/>
      <c r="E143" s="3500"/>
      <c r="F143" s="2898"/>
      <c r="G143" s="2884"/>
      <c r="H143" s="2884"/>
      <c r="I143" s="2884"/>
      <c r="J143" s="2884"/>
      <c r="K143" s="2884"/>
      <c r="L143" s="3501"/>
      <c r="M143" s="3495"/>
      <c r="N143" s="3502"/>
      <c r="Q143" s="3503"/>
    </row>
    <row r="144" spans="1:17" ht="58.6" customHeight="1">
      <c r="A144" s="3498"/>
      <c r="B144" s="2884" t="str">
        <f t="shared" si="6"/>
        <v/>
      </c>
      <c r="C144" s="2898"/>
      <c r="D144" s="3499"/>
      <c r="E144" s="3500"/>
      <c r="F144" s="2898"/>
      <c r="G144" s="2884"/>
      <c r="H144" s="2884"/>
      <c r="I144" s="2884"/>
      <c r="J144" s="2884"/>
      <c r="K144" s="2884"/>
      <c r="L144" s="3501"/>
      <c r="M144" s="3495"/>
      <c r="N144" s="3502"/>
      <c r="Q144" s="3503"/>
    </row>
    <row r="145" spans="1:17" ht="58.6" customHeight="1">
      <c r="A145" s="3498"/>
      <c r="B145" s="2884" t="str">
        <f t="shared" si="6"/>
        <v/>
      </c>
      <c r="C145" s="2898"/>
      <c r="D145" s="3499"/>
      <c r="E145" s="3500"/>
      <c r="F145" s="2898"/>
      <c r="G145" s="2884"/>
      <c r="H145" s="2884"/>
      <c r="I145" s="2884"/>
      <c r="J145" s="2884"/>
      <c r="K145" s="2884"/>
      <c r="L145" s="3501"/>
      <c r="M145" s="3495"/>
      <c r="N145" s="3502"/>
      <c r="Q145" s="3503"/>
    </row>
    <row r="146" spans="1:17" ht="58.6" customHeight="1">
      <c r="A146" s="3498"/>
      <c r="B146" s="2884" t="str">
        <f t="shared" si="6"/>
        <v/>
      </c>
      <c r="C146" s="2898"/>
      <c r="D146" s="3499"/>
      <c r="E146" s="3500"/>
      <c r="F146" s="2898"/>
      <c r="G146" s="2884"/>
      <c r="H146" s="2884"/>
      <c r="I146" s="2884"/>
      <c r="J146" s="2884"/>
      <c r="K146" s="2884"/>
      <c r="L146" s="3501"/>
      <c r="M146" s="3495"/>
      <c r="N146" s="3502"/>
      <c r="Q146" s="3503"/>
    </row>
    <row r="147" spans="1:17" ht="58.6" customHeight="1">
      <c r="A147" s="3498"/>
      <c r="B147" s="2884" t="str">
        <f t="shared" si="6"/>
        <v/>
      </c>
      <c r="C147" s="2898"/>
      <c r="D147" s="3499"/>
      <c r="E147" s="3500"/>
      <c r="F147" s="2898"/>
      <c r="G147" s="2884"/>
      <c r="H147" s="2884"/>
      <c r="I147" s="2884"/>
      <c r="J147" s="2884"/>
      <c r="K147" s="2884"/>
      <c r="L147" s="3501"/>
      <c r="M147" s="3495"/>
      <c r="N147" s="3502"/>
      <c r="Q147" s="3503"/>
    </row>
    <row r="148" spans="1:17" ht="58.6" customHeight="1">
      <c r="A148" s="3498"/>
      <c r="B148" s="2884" t="str">
        <f t="shared" si="6"/>
        <v/>
      </c>
      <c r="C148" s="2898"/>
      <c r="D148" s="3499"/>
      <c r="E148" s="3500"/>
      <c r="F148" s="2898"/>
      <c r="G148" s="2884"/>
      <c r="H148" s="2884"/>
      <c r="I148" s="2884"/>
      <c r="J148" s="2884"/>
      <c r="K148" s="2884"/>
      <c r="L148" s="3501"/>
      <c r="M148" s="3495"/>
      <c r="N148" s="3502"/>
      <c r="Q148" s="3503"/>
    </row>
    <row r="149" spans="1:17" ht="58.6" customHeight="1">
      <c r="A149" s="3498"/>
      <c r="B149" s="2884" t="str">
        <f t="shared" si="6"/>
        <v/>
      </c>
      <c r="C149" s="2898"/>
      <c r="D149" s="3499"/>
      <c r="E149" s="3500"/>
      <c r="F149" s="2898"/>
      <c r="G149" s="2884"/>
      <c r="H149" s="2884"/>
      <c r="I149" s="2884"/>
      <c r="J149" s="2884"/>
      <c r="K149" s="2884"/>
      <c r="L149" s="3501"/>
      <c r="M149" s="3495"/>
      <c r="N149" s="3502"/>
      <c r="Q149" s="3503"/>
    </row>
    <row r="150" spans="1:17" ht="58.6" customHeight="1">
      <c r="A150" s="3498"/>
      <c r="B150" s="2884" t="str">
        <f t="shared" si="6"/>
        <v/>
      </c>
      <c r="C150" s="2898"/>
      <c r="D150" s="3499"/>
      <c r="E150" s="3500"/>
      <c r="F150" s="2898"/>
      <c r="G150" s="2884"/>
      <c r="H150" s="2884"/>
      <c r="I150" s="2884"/>
      <c r="J150" s="2884"/>
      <c r="K150" s="2884"/>
      <c r="L150" s="3501"/>
      <c r="M150" s="3495"/>
      <c r="N150" s="3502"/>
      <c r="Q150" s="3503"/>
    </row>
    <row r="151" spans="1:17" ht="58.6" customHeight="1">
      <c r="A151" s="3498"/>
      <c r="B151" s="2884" t="str">
        <f t="shared" si="6"/>
        <v/>
      </c>
      <c r="C151" s="2898"/>
      <c r="D151" s="3499"/>
      <c r="E151" s="3500"/>
      <c r="F151" s="2898"/>
      <c r="G151" s="2884"/>
      <c r="H151" s="2884"/>
      <c r="I151" s="2884"/>
      <c r="J151" s="2884"/>
      <c r="K151" s="2884"/>
      <c r="L151" s="3501"/>
      <c r="M151" s="3495"/>
      <c r="N151" s="3502"/>
      <c r="Q151" s="3503"/>
    </row>
    <row r="152" spans="1:17" ht="58.6" customHeight="1">
      <c r="A152" s="3498"/>
      <c r="B152" s="2884" t="str">
        <f t="shared" si="6"/>
        <v/>
      </c>
      <c r="C152" s="2898"/>
      <c r="D152" s="3499"/>
      <c r="E152" s="3500"/>
      <c r="F152" s="2898"/>
      <c r="G152" s="2884"/>
      <c r="H152" s="2884"/>
      <c r="I152" s="2884"/>
      <c r="J152" s="2884"/>
      <c r="K152" s="2884"/>
      <c r="L152" s="3501"/>
      <c r="M152" s="3495"/>
      <c r="N152" s="3502"/>
      <c r="Q152" s="3503"/>
    </row>
    <row r="153" spans="1:17" ht="58.6" customHeight="1">
      <c r="A153" s="3498"/>
      <c r="B153" s="2884" t="str">
        <f t="shared" si="6"/>
        <v/>
      </c>
      <c r="C153" s="2898"/>
      <c r="D153" s="3499"/>
      <c r="E153" s="3500"/>
      <c r="F153" s="2898"/>
      <c r="G153" s="2884"/>
      <c r="H153" s="2884"/>
      <c r="I153" s="2884"/>
      <c r="J153" s="2884"/>
      <c r="K153" s="2884"/>
      <c r="L153" s="3501"/>
      <c r="M153" s="3495"/>
      <c r="N153" s="3502"/>
      <c r="Q153" s="3503"/>
    </row>
    <row r="154" spans="1:17" ht="58.6" customHeight="1">
      <c r="A154" s="3498"/>
      <c r="B154" s="2884" t="str">
        <f t="shared" si="6"/>
        <v/>
      </c>
      <c r="C154" s="2898"/>
      <c r="D154" s="3499"/>
      <c r="E154" s="3500"/>
      <c r="F154" s="2898"/>
      <c r="G154" s="2884"/>
      <c r="H154" s="2884"/>
      <c r="I154" s="2884"/>
      <c r="J154" s="2884"/>
      <c r="K154" s="2884"/>
      <c r="L154" s="3501"/>
      <c r="M154" s="3495"/>
      <c r="N154" s="3502"/>
      <c r="Q154" s="3503"/>
    </row>
    <row r="155" spans="1:17" ht="58.6" customHeight="1">
      <c r="A155" s="3498"/>
      <c r="B155" s="2884" t="str">
        <f t="shared" si="6"/>
        <v/>
      </c>
      <c r="C155" s="2898"/>
      <c r="D155" s="3499"/>
      <c r="E155" s="3500"/>
      <c r="F155" s="2898"/>
      <c r="G155" s="2884"/>
      <c r="H155" s="2884"/>
      <c r="I155" s="2884"/>
      <c r="J155" s="2884"/>
      <c r="K155" s="2884"/>
      <c r="L155" s="3501"/>
      <c r="M155" s="3495"/>
      <c r="N155" s="3502"/>
      <c r="Q155" s="3503"/>
    </row>
    <row r="156" spans="1:17" ht="58.6" customHeight="1">
      <c r="A156" s="3498"/>
      <c r="B156" s="2884" t="str">
        <f t="shared" si="6"/>
        <v/>
      </c>
      <c r="C156" s="2898"/>
      <c r="D156" s="3499"/>
      <c r="E156" s="3500"/>
      <c r="F156" s="2898"/>
      <c r="G156" s="2884"/>
      <c r="H156" s="2884"/>
      <c r="I156" s="2884"/>
      <c r="J156" s="2884"/>
      <c r="K156" s="2884"/>
      <c r="L156" s="3501"/>
      <c r="M156" s="3495"/>
      <c r="N156" s="3502"/>
      <c r="Q156" s="3503"/>
    </row>
    <row r="157" spans="1:17" ht="58.6" customHeight="1">
      <c r="A157" s="3498"/>
      <c r="B157" s="2884" t="str">
        <f t="shared" si="6"/>
        <v/>
      </c>
      <c r="C157" s="2898"/>
      <c r="D157" s="3499"/>
      <c r="E157" s="3500"/>
      <c r="F157" s="2898"/>
      <c r="G157" s="2884"/>
      <c r="H157" s="2884"/>
      <c r="I157" s="2884"/>
      <c r="J157" s="2884"/>
      <c r="K157" s="2884"/>
      <c r="L157" s="3501"/>
      <c r="M157" s="3495"/>
      <c r="N157" s="3502"/>
      <c r="Q157" s="3503"/>
    </row>
    <row r="158" spans="1:17" ht="58.6" customHeight="1">
      <c r="A158" s="3498"/>
      <c r="B158" s="2884" t="str">
        <f t="shared" si="6"/>
        <v/>
      </c>
      <c r="C158" s="2898"/>
      <c r="D158" s="3499"/>
      <c r="E158" s="3500"/>
      <c r="F158" s="2898"/>
      <c r="G158" s="2884"/>
      <c r="H158" s="2884"/>
      <c r="I158" s="2884"/>
      <c r="J158" s="2884"/>
      <c r="K158" s="2884"/>
      <c r="L158" s="3501"/>
      <c r="M158" s="3495"/>
      <c r="N158" s="3502"/>
      <c r="Q158" s="3503"/>
    </row>
    <row r="159" spans="1:17" ht="58.6" customHeight="1">
      <c r="A159" s="3498"/>
      <c r="B159" s="2884" t="str">
        <f t="shared" si="6"/>
        <v/>
      </c>
      <c r="C159" s="2898"/>
      <c r="D159" s="3499"/>
      <c r="E159" s="3500"/>
      <c r="F159" s="2898"/>
      <c r="G159" s="2884"/>
      <c r="H159" s="2884"/>
      <c r="I159" s="2884"/>
      <c r="J159" s="2884"/>
      <c r="K159" s="2884"/>
      <c r="L159" s="3501"/>
      <c r="M159" s="3495"/>
      <c r="N159" s="3502"/>
      <c r="Q159" s="3503"/>
    </row>
    <row r="160" spans="1:17" ht="58.6" customHeight="1">
      <c r="A160" s="3498"/>
      <c r="B160" s="2884" t="str">
        <f t="shared" si="6"/>
        <v/>
      </c>
      <c r="C160" s="2898"/>
      <c r="D160" s="3499"/>
      <c r="E160" s="3500"/>
      <c r="F160" s="2898"/>
      <c r="G160" s="2884"/>
      <c r="H160" s="2884"/>
      <c r="I160" s="2884"/>
      <c r="J160" s="2884"/>
      <c r="K160" s="2884"/>
      <c r="L160" s="3501"/>
      <c r="M160" s="3495"/>
      <c r="N160" s="3502"/>
      <c r="Q160" s="3503"/>
    </row>
    <row r="161" spans="1:17" ht="58.6" customHeight="1">
      <c r="A161" s="3498"/>
      <c r="B161" s="2884" t="str">
        <f t="shared" si="6"/>
        <v/>
      </c>
      <c r="C161" s="2898"/>
      <c r="D161" s="3499"/>
      <c r="E161" s="3500"/>
      <c r="F161" s="2898"/>
      <c r="G161" s="2884"/>
      <c r="H161" s="2884"/>
      <c r="I161" s="2884"/>
      <c r="J161" s="2884"/>
      <c r="K161" s="2884"/>
      <c r="L161" s="3501"/>
      <c r="M161" s="3495"/>
      <c r="N161" s="3502"/>
      <c r="Q161" s="3503"/>
    </row>
    <row r="162" spans="1:17" ht="58.6" customHeight="1">
      <c r="A162" s="3498"/>
      <c r="B162" s="2884" t="str">
        <f t="shared" si="6"/>
        <v/>
      </c>
      <c r="C162" s="2898"/>
      <c r="D162" s="3499"/>
      <c r="E162" s="3500"/>
      <c r="F162" s="2898"/>
      <c r="G162" s="2884"/>
      <c r="H162" s="2884"/>
      <c r="I162" s="2884"/>
      <c r="J162" s="2884"/>
      <c r="K162" s="2884"/>
      <c r="L162" s="3501"/>
      <c r="M162" s="3495"/>
      <c r="N162" s="3502"/>
      <c r="Q162" s="3503"/>
    </row>
    <row r="163" spans="1:17" ht="58.6" customHeight="1">
      <c r="A163" s="3498"/>
      <c r="B163" s="2884" t="str">
        <f t="shared" si="6"/>
        <v/>
      </c>
      <c r="C163" s="2898"/>
      <c r="D163" s="3499"/>
      <c r="E163" s="3500"/>
      <c r="F163" s="2898"/>
      <c r="G163" s="2884"/>
      <c r="H163" s="2884"/>
      <c r="I163" s="2884"/>
      <c r="J163" s="2884"/>
      <c r="K163" s="2884"/>
      <c r="L163" s="3501"/>
      <c r="M163" s="3495"/>
      <c r="N163" s="3502"/>
      <c r="Q163" s="3503"/>
    </row>
    <row r="164" spans="1:17" ht="58.6" customHeight="1">
      <c r="A164" s="3498"/>
      <c r="B164" s="2884" t="str">
        <f t="shared" si="6"/>
        <v/>
      </c>
      <c r="C164" s="2898"/>
      <c r="D164" s="3499"/>
      <c r="E164" s="3500"/>
      <c r="F164" s="2898"/>
      <c r="G164" s="2884"/>
      <c r="H164" s="2884"/>
      <c r="I164" s="2884"/>
      <c r="J164" s="2884"/>
      <c r="K164" s="2884"/>
      <c r="L164" s="3501"/>
      <c r="M164" s="3495"/>
      <c r="N164" s="3502"/>
      <c r="Q164" s="3503"/>
    </row>
    <row r="165" spans="1:17" ht="58.6" customHeight="1">
      <c r="A165" s="3498"/>
      <c r="B165" s="2884" t="str">
        <f t="shared" si="6"/>
        <v/>
      </c>
      <c r="C165" s="2898"/>
      <c r="D165" s="3499"/>
      <c r="E165" s="3500"/>
      <c r="F165" s="2898"/>
      <c r="G165" s="2884"/>
      <c r="H165" s="2884"/>
      <c r="I165" s="2884"/>
      <c r="J165" s="2884"/>
      <c r="K165" s="2884"/>
      <c r="L165" s="3501"/>
      <c r="M165" s="3495"/>
      <c r="N165" s="3502"/>
      <c r="Q165" s="3503"/>
    </row>
    <row r="166" spans="1:17" ht="58.6" customHeight="1">
      <c r="A166" s="3498"/>
      <c r="B166" s="2884" t="str">
        <f t="shared" si="6"/>
        <v/>
      </c>
      <c r="C166" s="2898"/>
      <c r="D166" s="3499"/>
      <c r="E166" s="3500"/>
      <c r="F166" s="2898"/>
      <c r="G166" s="2884"/>
      <c r="H166" s="2884"/>
      <c r="I166" s="2884"/>
      <c r="J166" s="2884"/>
      <c r="K166" s="2884"/>
      <c r="L166" s="3501"/>
      <c r="M166" s="3495"/>
      <c r="N166" s="3502"/>
      <c r="Q166" s="3503"/>
    </row>
    <row r="167" spans="1:17" ht="58.6" customHeight="1">
      <c r="A167" s="3498"/>
      <c r="B167" s="2884" t="str">
        <f t="shared" ref="B167:B230" si="7">TEXT(LEFT(L167,10),"0000000000")</f>
        <v/>
      </c>
      <c r="C167" s="2898"/>
      <c r="D167" s="3499"/>
      <c r="E167" s="3500"/>
      <c r="F167" s="2898"/>
      <c r="G167" s="2884"/>
      <c r="H167" s="2884"/>
      <c r="I167" s="2884"/>
      <c r="J167" s="2884"/>
      <c r="K167" s="2884"/>
      <c r="L167" s="3501"/>
      <c r="M167" s="3495"/>
      <c r="N167" s="3502"/>
      <c r="Q167" s="3503"/>
    </row>
    <row r="168" spans="1:17" ht="58.6" customHeight="1">
      <c r="A168" s="3498"/>
      <c r="B168" s="2884" t="str">
        <f t="shared" si="7"/>
        <v/>
      </c>
      <c r="C168" s="2898"/>
      <c r="D168" s="3499"/>
      <c r="E168" s="3500"/>
      <c r="F168" s="2898"/>
      <c r="G168" s="2884"/>
      <c r="H168" s="2884"/>
      <c r="I168" s="2884"/>
      <c r="J168" s="2884"/>
      <c r="K168" s="2884"/>
      <c r="L168" s="3501"/>
      <c r="M168" s="3495"/>
      <c r="N168" s="3502"/>
      <c r="Q168" s="3503"/>
    </row>
    <row r="169" spans="1:17" ht="58.6" customHeight="1">
      <c r="A169" s="3498"/>
      <c r="B169" s="2884" t="str">
        <f t="shared" si="7"/>
        <v/>
      </c>
      <c r="C169" s="2898"/>
      <c r="D169" s="3499"/>
      <c r="E169" s="3500"/>
      <c r="F169" s="2898"/>
      <c r="G169" s="2884"/>
      <c r="H169" s="2884"/>
      <c r="I169" s="2884"/>
      <c r="J169" s="2884"/>
      <c r="K169" s="2884"/>
      <c r="L169" s="3501"/>
      <c r="M169" s="3495"/>
      <c r="N169" s="3502"/>
      <c r="Q169" s="3503"/>
    </row>
    <row r="170" spans="1:17" ht="58.6" customHeight="1">
      <c r="A170" s="3498"/>
      <c r="B170" s="2884" t="str">
        <f t="shared" si="7"/>
        <v/>
      </c>
      <c r="C170" s="2898"/>
      <c r="D170" s="3499"/>
      <c r="E170" s="3500"/>
      <c r="F170" s="2898"/>
      <c r="G170" s="2884"/>
      <c r="H170" s="2884"/>
      <c r="I170" s="2884"/>
      <c r="J170" s="2884"/>
      <c r="K170" s="2884"/>
      <c r="L170" s="3501"/>
      <c r="M170" s="3495"/>
      <c r="N170" s="3502"/>
      <c r="Q170" s="3503"/>
    </row>
    <row r="171" spans="1:17" ht="58.6" customHeight="1">
      <c r="A171" s="3498"/>
      <c r="B171" s="2884" t="str">
        <f t="shared" si="7"/>
        <v/>
      </c>
      <c r="C171" s="2898"/>
      <c r="D171" s="3499"/>
      <c r="E171" s="3500"/>
      <c r="F171" s="2898"/>
      <c r="G171" s="2884"/>
      <c r="H171" s="2884"/>
      <c r="I171" s="2884"/>
      <c r="J171" s="2884"/>
      <c r="K171" s="2884"/>
      <c r="L171" s="3501"/>
      <c r="M171" s="3495"/>
      <c r="N171" s="3502"/>
      <c r="Q171" s="3503"/>
    </row>
    <row r="172" spans="1:17" ht="58.6" customHeight="1">
      <c r="A172" s="3498"/>
      <c r="B172" s="2884" t="str">
        <f t="shared" si="7"/>
        <v/>
      </c>
      <c r="C172" s="2898"/>
      <c r="D172" s="3499"/>
      <c r="E172" s="3500"/>
      <c r="F172" s="2898"/>
      <c r="G172" s="2884"/>
      <c r="H172" s="2884"/>
      <c r="I172" s="2884"/>
      <c r="J172" s="2884"/>
      <c r="K172" s="2884"/>
      <c r="L172" s="3501"/>
      <c r="M172" s="3495"/>
      <c r="N172" s="3502"/>
      <c r="Q172" s="3503"/>
    </row>
    <row r="173" spans="1:17" ht="58.6" customHeight="1">
      <c r="A173" s="3498"/>
      <c r="B173" s="2884" t="str">
        <f t="shared" si="7"/>
        <v/>
      </c>
      <c r="C173" s="2898"/>
      <c r="D173" s="3499"/>
      <c r="E173" s="3500"/>
      <c r="F173" s="2898"/>
      <c r="G173" s="2884"/>
      <c r="H173" s="2884"/>
      <c r="I173" s="2884"/>
      <c r="J173" s="2884"/>
      <c r="K173" s="2884"/>
      <c r="L173" s="3501"/>
      <c r="M173" s="3495"/>
      <c r="N173" s="3502"/>
      <c r="Q173" s="3503"/>
    </row>
    <row r="174" spans="1:17" ht="58.6" customHeight="1">
      <c r="A174" s="3498"/>
      <c r="B174" s="2884" t="str">
        <f t="shared" si="7"/>
        <v/>
      </c>
      <c r="C174" s="2898"/>
      <c r="D174" s="3499"/>
      <c r="E174" s="3500"/>
      <c r="F174" s="2898"/>
      <c r="G174" s="2884"/>
      <c r="H174" s="2884"/>
      <c r="I174" s="2884"/>
      <c r="J174" s="2884"/>
      <c r="K174" s="2884"/>
      <c r="L174" s="3501"/>
      <c r="M174" s="3495"/>
      <c r="N174" s="3502"/>
      <c r="Q174" s="3503"/>
    </row>
    <row r="175" spans="1:17" ht="58.6" customHeight="1">
      <c r="A175" s="3498"/>
      <c r="B175" s="2884" t="str">
        <f t="shared" si="7"/>
        <v/>
      </c>
      <c r="C175" s="2898"/>
      <c r="D175" s="3499"/>
      <c r="E175" s="3500"/>
      <c r="F175" s="2898"/>
      <c r="G175" s="2884"/>
      <c r="H175" s="2884"/>
      <c r="I175" s="2884"/>
      <c r="J175" s="2884"/>
      <c r="K175" s="2884"/>
      <c r="L175" s="3501"/>
      <c r="M175" s="3495"/>
      <c r="N175" s="3502"/>
      <c r="Q175" s="3503"/>
    </row>
    <row r="176" spans="1:17" ht="58.6" customHeight="1">
      <c r="A176" s="3498"/>
      <c r="B176" s="2884" t="str">
        <f t="shared" si="7"/>
        <v/>
      </c>
      <c r="C176" s="2898"/>
      <c r="D176" s="3499"/>
      <c r="E176" s="3500"/>
      <c r="F176" s="2898"/>
      <c r="G176" s="2884"/>
      <c r="H176" s="2884"/>
      <c r="I176" s="2884"/>
      <c r="J176" s="2884"/>
      <c r="K176" s="2884"/>
      <c r="L176" s="3501"/>
      <c r="M176" s="3495"/>
      <c r="N176" s="3502"/>
      <c r="Q176" s="3503"/>
    </row>
    <row r="177" spans="1:17" ht="58.6" customHeight="1">
      <c r="A177" s="3498"/>
      <c r="B177" s="2884" t="str">
        <f t="shared" si="7"/>
        <v/>
      </c>
      <c r="C177" s="2898"/>
      <c r="D177" s="3499"/>
      <c r="E177" s="3500"/>
      <c r="F177" s="2898"/>
      <c r="G177" s="2884"/>
      <c r="H177" s="2884"/>
      <c r="I177" s="2884"/>
      <c r="J177" s="2884"/>
      <c r="K177" s="2884"/>
      <c r="L177" s="3501"/>
      <c r="M177" s="3495"/>
      <c r="N177" s="3502"/>
      <c r="Q177" s="3503"/>
    </row>
    <row r="178" spans="1:17" ht="58.6" customHeight="1">
      <c r="A178" s="3498"/>
      <c r="B178" s="2884" t="str">
        <f t="shared" si="7"/>
        <v/>
      </c>
      <c r="C178" s="2898"/>
      <c r="D178" s="3499"/>
      <c r="E178" s="3500"/>
      <c r="F178" s="2898"/>
      <c r="G178" s="2884"/>
      <c r="H178" s="2884"/>
      <c r="I178" s="2884"/>
      <c r="J178" s="2884"/>
      <c r="K178" s="2884"/>
      <c r="L178" s="3501"/>
      <c r="M178" s="3495"/>
      <c r="N178" s="3502"/>
      <c r="Q178" s="3503"/>
    </row>
    <row r="179" spans="1:17" ht="58.6" customHeight="1">
      <c r="A179" s="3498"/>
      <c r="B179" s="2884" t="str">
        <f t="shared" si="7"/>
        <v/>
      </c>
      <c r="C179" s="2898"/>
      <c r="D179" s="3499"/>
      <c r="E179" s="3500"/>
      <c r="F179" s="2898"/>
      <c r="G179" s="2884"/>
      <c r="H179" s="2884"/>
      <c r="I179" s="2884"/>
      <c r="J179" s="2884"/>
      <c r="K179" s="2884"/>
      <c r="L179" s="3501"/>
      <c r="M179" s="3495"/>
      <c r="N179" s="3502"/>
      <c r="Q179" s="3503"/>
    </row>
    <row r="180" spans="1:17" ht="58.6" customHeight="1">
      <c r="A180" s="3498"/>
      <c r="B180" s="2884" t="str">
        <f t="shared" si="7"/>
        <v/>
      </c>
      <c r="C180" s="2898"/>
      <c r="D180" s="3499"/>
      <c r="E180" s="3500"/>
      <c r="F180" s="2898"/>
      <c r="G180" s="2884"/>
      <c r="H180" s="2884"/>
      <c r="I180" s="2884"/>
      <c r="J180" s="2884"/>
      <c r="K180" s="2884"/>
      <c r="L180" s="3501"/>
      <c r="M180" s="3495"/>
      <c r="N180" s="3502"/>
      <c r="Q180" s="3503"/>
    </row>
    <row r="181" spans="1:17" ht="58.6" customHeight="1">
      <c r="A181" s="3498"/>
      <c r="B181" s="2884" t="str">
        <f t="shared" si="7"/>
        <v/>
      </c>
      <c r="C181" s="2898"/>
      <c r="D181" s="3499"/>
      <c r="E181" s="3500"/>
      <c r="F181" s="2898"/>
      <c r="G181" s="2884"/>
      <c r="H181" s="2884"/>
      <c r="I181" s="2884"/>
      <c r="J181" s="2884"/>
      <c r="K181" s="2884"/>
      <c r="L181" s="3501"/>
      <c r="M181" s="3495"/>
      <c r="N181" s="3502"/>
      <c r="Q181" s="3503"/>
    </row>
    <row r="182" spans="1:17" ht="58.6" customHeight="1">
      <c r="A182" s="3498"/>
      <c r="B182" s="2884" t="str">
        <f t="shared" si="7"/>
        <v/>
      </c>
      <c r="C182" s="2898"/>
      <c r="D182" s="3499"/>
      <c r="E182" s="3500"/>
      <c r="F182" s="2898"/>
      <c r="G182" s="2884"/>
      <c r="H182" s="2884"/>
      <c r="I182" s="2884"/>
      <c r="J182" s="2884"/>
      <c r="K182" s="2884"/>
      <c r="L182" s="3501"/>
      <c r="M182" s="3495"/>
      <c r="N182" s="3502"/>
      <c r="Q182" s="3503"/>
    </row>
    <row r="183" spans="1:17" ht="58.6" customHeight="1">
      <c r="A183" s="3498"/>
      <c r="B183" s="2884" t="str">
        <f t="shared" si="7"/>
        <v/>
      </c>
      <c r="C183" s="2898"/>
      <c r="D183" s="3499"/>
      <c r="E183" s="3500"/>
      <c r="F183" s="2898"/>
      <c r="G183" s="2884"/>
      <c r="H183" s="2884"/>
      <c r="I183" s="2884"/>
      <c r="J183" s="2884"/>
      <c r="K183" s="2884"/>
      <c r="L183" s="3501"/>
      <c r="M183" s="3495"/>
      <c r="N183" s="3502"/>
      <c r="Q183" s="3503"/>
    </row>
    <row r="184" spans="1:17" ht="58.6" customHeight="1">
      <c r="A184" s="3498"/>
      <c r="B184" s="2884" t="str">
        <f t="shared" si="7"/>
        <v/>
      </c>
      <c r="C184" s="2898"/>
      <c r="D184" s="3499"/>
      <c r="E184" s="3500"/>
      <c r="F184" s="2898"/>
      <c r="G184" s="2884"/>
      <c r="H184" s="2884"/>
      <c r="I184" s="2884"/>
      <c r="J184" s="2884"/>
      <c r="K184" s="2884"/>
      <c r="L184" s="3501"/>
      <c r="M184" s="3495"/>
      <c r="N184" s="3502"/>
      <c r="Q184" s="3503"/>
    </row>
    <row r="185" spans="1:17" ht="58.6" customHeight="1">
      <c r="A185" s="3498"/>
      <c r="B185" s="2884" t="str">
        <f t="shared" si="7"/>
        <v/>
      </c>
      <c r="C185" s="2898"/>
      <c r="D185" s="3499"/>
      <c r="E185" s="3500"/>
      <c r="F185" s="2898"/>
      <c r="G185" s="2884"/>
      <c r="H185" s="2884"/>
      <c r="I185" s="2884"/>
      <c r="J185" s="2884"/>
      <c r="K185" s="2884"/>
      <c r="L185" s="3501"/>
      <c r="M185" s="3495"/>
      <c r="N185" s="3502"/>
      <c r="Q185" s="3503"/>
    </row>
    <row r="186" spans="1:17" ht="58.6" customHeight="1">
      <c r="A186" s="3498"/>
      <c r="B186" s="2884" t="str">
        <f t="shared" si="7"/>
        <v/>
      </c>
      <c r="C186" s="2898"/>
      <c r="D186" s="3499"/>
      <c r="E186" s="3500"/>
      <c r="F186" s="2898"/>
      <c r="G186" s="2884"/>
      <c r="H186" s="2884"/>
      <c r="I186" s="2884"/>
      <c r="J186" s="2884"/>
      <c r="K186" s="2884"/>
      <c r="L186" s="3501"/>
      <c r="M186" s="3495"/>
      <c r="N186" s="3502"/>
      <c r="Q186" s="3503"/>
    </row>
    <row r="187" spans="1:17" ht="58.6" customHeight="1">
      <c r="A187" s="3498"/>
      <c r="B187" s="2884" t="str">
        <f t="shared" si="7"/>
        <v/>
      </c>
      <c r="C187" s="2898"/>
      <c r="D187" s="3499"/>
      <c r="E187" s="3500"/>
      <c r="F187" s="2898"/>
      <c r="G187" s="2884"/>
      <c r="H187" s="2884"/>
      <c r="I187" s="2884"/>
      <c r="J187" s="2884"/>
      <c r="K187" s="2884"/>
      <c r="L187" s="3501"/>
      <c r="M187" s="3495"/>
      <c r="N187" s="3502"/>
      <c r="Q187" s="3503"/>
    </row>
    <row r="188" spans="1:17" ht="58.6" customHeight="1">
      <c r="A188" s="3498"/>
      <c r="B188" s="2884" t="str">
        <f t="shared" si="7"/>
        <v/>
      </c>
      <c r="C188" s="2898"/>
      <c r="D188" s="3499"/>
      <c r="E188" s="3500"/>
      <c r="F188" s="2898"/>
      <c r="G188" s="2884"/>
      <c r="H188" s="2884"/>
      <c r="I188" s="2884"/>
      <c r="J188" s="2884"/>
      <c r="K188" s="2884"/>
      <c r="L188" s="3501"/>
      <c r="M188" s="3495"/>
      <c r="N188" s="3502"/>
      <c r="Q188" s="3503"/>
    </row>
    <row r="189" spans="1:17" ht="58.6" customHeight="1">
      <c r="A189" s="3498"/>
      <c r="B189" s="2884" t="str">
        <f t="shared" si="7"/>
        <v/>
      </c>
      <c r="C189" s="2898"/>
      <c r="D189" s="3499"/>
      <c r="E189" s="3500"/>
      <c r="F189" s="2898"/>
      <c r="G189" s="2884"/>
      <c r="H189" s="2884"/>
      <c r="I189" s="2884"/>
      <c r="J189" s="2884"/>
      <c r="K189" s="2884"/>
      <c r="L189" s="3501"/>
      <c r="M189" s="3495"/>
      <c r="N189" s="3502"/>
      <c r="Q189" s="3503"/>
    </row>
    <row r="190" spans="1:17" ht="58.6" customHeight="1">
      <c r="A190" s="3498"/>
      <c r="B190" s="2884" t="str">
        <f t="shared" si="7"/>
        <v/>
      </c>
      <c r="C190" s="2898"/>
      <c r="D190" s="3499"/>
      <c r="E190" s="3500"/>
      <c r="F190" s="2898"/>
      <c r="G190" s="2884"/>
      <c r="H190" s="2884"/>
      <c r="I190" s="2884"/>
      <c r="J190" s="2884"/>
      <c r="K190" s="2884"/>
      <c r="L190" s="3501"/>
      <c r="M190" s="3495"/>
      <c r="N190" s="3502"/>
      <c r="Q190" s="3503"/>
    </row>
    <row r="191" spans="1:17" ht="58.6" customHeight="1">
      <c r="A191" s="3498"/>
      <c r="B191" s="2884" t="str">
        <f t="shared" si="7"/>
        <v/>
      </c>
      <c r="C191" s="2898"/>
      <c r="D191" s="3499"/>
      <c r="E191" s="3500"/>
      <c r="F191" s="2898"/>
      <c r="G191" s="2884"/>
      <c r="H191" s="2884"/>
      <c r="I191" s="2884"/>
      <c r="J191" s="2884"/>
      <c r="K191" s="2884"/>
      <c r="L191" s="3501"/>
      <c r="M191" s="3495"/>
      <c r="N191" s="3502"/>
      <c r="Q191" s="3503"/>
    </row>
    <row r="192" spans="1:17" ht="58.6" customHeight="1">
      <c r="A192" s="3498"/>
      <c r="B192" s="2884" t="str">
        <f t="shared" si="7"/>
        <v/>
      </c>
      <c r="C192" s="2898"/>
      <c r="D192" s="3499"/>
      <c r="E192" s="3500"/>
      <c r="F192" s="2898"/>
      <c r="G192" s="2884"/>
      <c r="H192" s="2884"/>
      <c r="I192" s="2884"/>
      <c r="J192" s="2884"/>
      <c r="K192" s="2884"/>
      <c r="L192" s="3501"/>
      <c r="M192" s="3495"/>
      <c r="N192" s="3502"/>
      <c r="Q192" s="3503"/>
    </row>
    <row r="193" spans="1:17" ht="58.6" customHeight="1">
      <c r="A193" s="3498"/>
      <c r="B193" s="2884" t="str">
        <f t="shared" si="7"/>
        <v/>
      </c>
      <c r="C193" s="2898"/>
      <c r="D193" s="3499"/>
      <c r="E193" s="3500"/>
      <c r="F193" s="2898"/>
      <c r="G193" s="2884"/>
      <c r="H193" s="2884"/>
      <c r="I193" s="2884"/>
      <c r="J193" s="2884"/>
      <c r="K193" s="2884"/>
      <c r="L193" s="3501"/>
      <c r="M193" s="3495"/>
      <c r="N193" s="3502"/>
      <c r="Q193" s="3503"/>
    </row>
    <row r="194" spans="1:17" ht="58.6" customHeight="1">
      <c r="A194" s="3498"/>
      <c r="B194" s="2884" t="str">
        <f t="shared" si="7"/>
        <v/>
      </c>
      <c r="C194" s="2898"/>
      <c r="D194" s="3499"/>
      <c r="E194" s="3500"/>
      <c r="F194" s="2898"/>
      <c r="G194" s="2884"/>
      <c r="H194" s="2884"/>
      <c r="I194" s="2884"/>
      <c r="J194" s="2884"/>
      <c r="K194" s="2884"/>
      <c r="L194" s="3501"/>
      <c r="M194" s="3495"/>
      <c r="N194" s="3502"/>
      <c r="Q194" s="3503"/>
    </row>
    <row r="195" spans="1:17" ht="58.6" customHeight="1">
      <c r="A195" s="3498"/>
      <c r="B195" s="2884" t="str">
        <f t="shared" si="7"/>
        <v/>
      </c>
      <c r="C195" s="2898"/>
      <c r="D195" s="3499"/>
      <c r="E195" s="3500"/>
      <c r="F195" s="2898"/>
      <c r="G195" s="2884"/>
      <c r="H195" s="2884"/>
      <c r="I195" s="2884"/>
      <c r="J195" s="2884"/>
      <c r="K195" s="2884"/>
      <c r="L195" s="3501"/>
      <c r="M195" s="3495"/>
      <c r="N195" s="3502"/>
      <c r="Q195" s="3503"/>
    </row>
    <row r="196" spans="1:17" ht="58.6" customHeight="1">
      <c r="A196" s="3498"/>
      <c r="B196" s="2884" t="str">
        <f t="shared" si="7"/>
        <v/>
      </c>
      <c r="C196" s="2898"/>
      <c r="D196" s="3499"/>
      <c r="E196" s="3500"/>
      <c r="F196" s="2898"/>
      <c r="G196" s="2884"/>
      <c r="H196" s="2884"/>
      <c r="I196" s="2884"/>
      <c r="J196" s="2884"/>
      <c r="K196" s="2884"/>
      <c r="L196" s="3501"/>
      <c r="M196" s="3495"/>
      <c r="N196" s="3502"/>
      <c r="Q196" s="3503"/>
    </row>
    <row r="197" spans="1:17" ht="58.6" customHeight="1">
      <c r="A197" s="3498"/>
      <c r="B197" s="2884" t="str">
        <f t="shared" si="7"/>
        <v/>
      </c>
      <c r="C197" s="2898"/>
      <c r="D197" s="3499"/>
      <c r="E197" s="3500"/>
      <c r="F197" s="2898"/>
      <c r="G197" s="2884"/>
      <c r="H197" s="2884"/>
      <c r="I197" s="2884"/>
      <c r="J197" s="2884"/>
      <c r="K197" s="2884"/>
      <c r="L197" s="3501"/>
      <c r="M197" s="3495"/>
      <c r="N197" s="3502"/>
      <c r="Q197" s="3503"/>
    </row>
    <row r="198" spans="1:17" ht="58.6" customHeight="1">
      <c r="A198" s="3498"/>
      <c r="B198" s="2884" t="str">
        <f t="shared" si="7"/>
        <v/>
      </c>
      <c r="C198" s="2898"/>
      <c r="D198" s="3499"/>
      <c r="E198" s="3500"/>
      <c r="F198" s="2898"/>
      <c r="G198" s="2884"/>
      <c r="H198" s="2884"/>
      <c r="I198" s="2884"/>
      <c r="J198" s="2884"/>
      <c r="K198" s="2884"/>
      <c r="L198" s="3501"/>
      <c r="M198" s="3495"/>
      <c r="N198" s="3502"/>
      <c r="Q198" s="3503"/>
    </row>
    <row r="199" spans="1:17" ht="58.6" customHeight="1">
      <c r="A199" s="3498"/>
      <c r="B199" s="2884" t="str">
        <f t="shared" si="7"/>
        <v/>
      </c>
      <c r="C199" s="2898"/>
      <c r="D199" s="3499"/>
      <c r="E199" s="3500"/>
      <c r="F199" s="2898"/>
      <c r="G199" s="2884"/>
      <c r="H199" s="2884"/>
      <c r="I199" s="2884"/>
      <c r="J199" s="2884"/>
      <c r="K199" s="2884"/>
      <c r="L199" s="3501"/>
      <c r="M199" s="3495"/>
      <c r="N199" s="3502"/>
      <c r="Q199" s="3503"/>
    </row>
    <row r="200" spans="1:17" ht="58.6" customHeight="1">
      <c r="A200" s="3498"/>
      <c r="B200" s="2884" t="str">
        <f t="shared" si="7"/>
        <v/>
      </c>
      <c r="C200" s="2898"/>
      <c r="D200" s="3499"/>
      <c r="E200" s="3500"/>
      <c r="F200" s="2898"/>
      <c r="G200" s="2884"/>
      <c r="H200" s="2884"/>
      <c r="I200" s="2884"/>
      <c r="J200" s="2884"/>
      <c r="K200" s="2884"/>
      <c r="L200" s="3501"/>
      <c r="M200" s="3495"/>
      <c r="N200" s="3502"/>
      <c r="Q200" s="3503"/>
    </row>
    <row r="201" spans="1:17" ht="58.6" customHeight="1">
      <c r="A201" s="3498"/>
      <c r="B201" s="2884" t="str">
        <f t="shared" si="7"/>
        <v/>
      </c>
      <c r="C201" s="2898"/>
      <c r="D201" s="3499"/>
      <c r="E201" s="3500"/>
      <c r="F201" s="2898"/>
      <c r="G201" s="2884"/>
      <c r="H201" s="2884"/>
      <c r="I201" s="2884"/>
      <c r="J201" s="2884"/>
      <c r="K201" s="2884"/>
      <c r="L201" s="3501"/>
      <c r="M201" s="3495"/>
      <c r="N201" s="3502"/>
      <c r="Q201" s="3503"/>
    </row>
    <row r="202" spans="1:17" ht="58.6" customHeight="1">
      <c r="A202" s="3498"/>
      <c r="B202" s="2884" t="str">
        <f t="shared" si="7"/>
        <v/>
      </c>
      <c r="C202" s="2898"/>
      <c r="D202" s="3499"/>
      <c r="E202" s="3500"/>
      <c r="F202" s="2898"/>
      <c r="G202" s="2884"/>
      <c r="H202" s="2884"/>
      <c r="I202" s="2884"/>
      <c r="J202" s="2884"/>
      <c r="K202" s="2884"/>
      <c r="L202" s="3501"/>
      <c r="M202" s="3495"/>
      <c r="N202" s="3502"/>
      <c r="Q202" s="3503"/>
    </row>
    <row r="203" spans="1:17" ht="58.6" customHeight="1">
      <c r="A203" s="3498"/>
      <c r="B203" s="2884" t="str">
        <f t="shared" si="7"/>
        <v/>
      </c>
      <c r="C203" s="2898"/>
      <c r="D203" s="3499"/>
      <c r="E203" s="3500"/>
      <c r="F203" s="2898"/>
      <c r="G203" s="2884"/>
      <c r="H203" s="2884"/>
      <c r="I203" s="2884"/>
      <c r="J203" s="2884"/>
      <c r="K203" s="2884"/>
      <c r="L203" s="3501"/>
      <c r="M203" s="3495"/>
      <c r="N203" s="3502"/>
      <c r="Q203" s="3503"/>
    </row>
    <row r="204" spans="1:17" ht="58.6" customHeight="1">
      <c r="A204" s="3498"/>
      <c r="B204" s="2884" t="str">
        <f t="shared" si="7"/>
        <v/>
      </c>
      <c r="C204" s="2898"/>
      <c r="D204" s="3499"/>
      <c r="E204" s="3500"/>
      <c r="F204" s="2898"/>
      <c r="G204" s="2884"/>
      <c r="H204" s="2884"/>
      <c r="I204" s="2884"/>
      <c r="J204" s="2884"/>
      <c r="K204" s="2884"/>
      <c r="L204" s="3501"/>
      <c r="M204" s="3495"/>
      <c r="N204" s="3502"/>
      <c r="Q204" s="3503"/>
    </row>
    <row r="205" spans="1:17" ht="58.6" customHeight="1">
      <c r="A205" s="3498"/>
      <c r="B205" s="2884" t="str">
        <f t="shared" si="7"/>
        <v/>
      </c>
      <c r="C205" s="2898"/>
      <c r="D205" s="3499"/>
      <c r="E205" s="3500"/>
      <c r="F205" s="2898"/>
      <c r="G205" s="2884"/>
      <c r="H205" s="2884"/>
      <c r="I205" s="2884"/>
      <c r="J205" s="2884"/>
      <c r="K205" s="2884"/>
      <c r="L205" s="3501"/>
      <c r="M205" s="3495"/>
      <c r="N205" s="3502"/>
      <c r="Q205" s="3503"/>
    </row>
    <row r="206" spans="1:17" ht="58.6" customHeight="1">
      <c r="A206" s="3498"/>
      <c r="B206" s="2884" t="str">
        <f t="shared" si="7"/>
        <v/>
      </c>
      <c r="C206" s="2898"/>
      <c r="D206" s="3499"/>
      <c r="E206" s="3500"/>
      <c r="F206" s="2898"/>
      <c r="G206" s="2884"/>
      <c r="H206" s="2884"/>
      <c r="I206" s="2884"/>
      <c r="J206" s="2884"/>
      <c r="K206" s="2884"/>
      <c r="L206" s="3501"/>
      <c r="M206" s="3495"/>
      <c r="N206" s="3502"/>
      <c r="Q206" s="3503"/>
    </row>
    <row r="207" spans="1:17" ht="58.6" customHeight="1">
      <c r="A207" s="3498"/>
      <c r="B207" s="2884" t="str">
        <f t="shared" si="7"/>
        <v/>
      </c>
      <c r="C207" s="2898"/>
      <c r="D207" s="3499"/>
      <c r="E207" s="3500"/>
      <c r="F207" s="2898"/>
      <c r="G207" s="2884"/>
      <c r="H207" s="2884"/>
      <c r="I207" s="2884"/>
      <c r="J207" s="2884"/>
      <c r="K207" s="2884"/>
      <c r="L207" s="3501"/>
      <c r="M207" s="3495"/>
      <c r="N207" s="3502"/>
      <c r="Q207" s="3503"/>
    </row>
    <row r="208" spans="1:17" ht="58.6" customHeight="1">
      <c r="A208" s="3498"/>
      <c r="B208" s="2884" t="str">
        <f t="shared" si="7"/>
        <v/>
      </c>
      <c r="C208" s="2898"/>
      <c r="D208" s="3499"/>
      <c r="E208" s="3500"/>
      <c r="F208" s="2898"/>
      <c r="G208" s="2884"/>
      <c r="H208" s="2884"/>
      <c r="I208" s="2884"/>
      <c r="J208" s="2884"/>
      <c r="K208" s="2884"/>
      <c r="L208" s="3501"/>
      <c r="M208" s="3495"/>
      <c r="N208" s="3502"/>
      <c r="Q208" s="3503"/>
    </row>
    <row r="209" spans="1:17" ht="58.6" customHeight="1">
      <c r="A209" s="3498"/>
      <c r="B209" s="2884" t="str">
        <f t="shared" si="7"/>
        <v/>
      </c>
      <c r="C209" s="2898"/>
      <c r="D209" s="3499"/>
      <c r="E209" s="3500"/>
      <c r="F209" s="2898"/>
      <c r="G209" s="2884"/>
      <c r="H209" s="2884"/>
      <c r="I209" s="2884"/>
      <c r="J209" s="2884"/>
      <c r="K209" s="2884"/>
      <c r="L209" s="3501"/>
      <c r="M209" s="3495"/>
      <c r="N209" s="3502"/>
      <c r="Q209" s="3503"/>
    </row>
    <row r="210" spans="1:17" ht="58.6" customHeight="1">
      <c r="A210" s="3498"/>
      <c r="B210" s="2884" t="str">
        <f t="shared" si="7"/>
        <v/>
      </c>
      <c r="C210" s="2898"/>
      <c r="D210" s="3499"/>
      <c r="E210" s="3500"/>
      <c r="F210" s="2898"/>
      <c r="G210" s="2884"/>
      <c r="H210" s="2884"/>
      <c r="I210" s="2884"/>
      <c r="J210" s="2884"/>
      <c r="K210" s="2884"/>
      <c r="L210" s="3501"/>
      <c r="M210" s="3495"/>
      <c r="N210" s="3502"/>
      <c r="Q210" s="3503"/>
    </row>
    <row r="211" spans="1:17" ht="58.6" customHeight="1">
      <c r="A211" s="3498"/>
      <c r="B211" s="2884" t="str">
        <f t="shared" si="7"/>
        <v/>
      </c>
      <c r="C211" s="2898"/>
      <c r="D211" s="3499"/>
      <c r="E211" s="3500"/>
      <c r="F211" s="2898"/>
      <c r="G211" s="2884"/>
      <c r="H211" s="2884"/>
      <c r="I211" s="2884"/>
      <c r="J211" s="2884"/>
      <c r="K211" s="2884"/>
      <c r="L211" s="3501"/>
      <c r="M211" s="3495"/>
      <c r="N211" s="3502"/>
      <c r="Q211" s="3503"/>
    </row>
    <row r="212" spans="1:17" ht="58.6" customHeight="1">
      <c r="A212" s="3498"/>
      <c r="B212" s="2884" t="str">
        <f t="shared" si="7"/>
        <v/>
      </c>
      <c r="C212" s="2898"/>
      <c r="D212" s="3499"/>
      <c r="E212" s="3500"/>
      <c r="F212" s="2898"/>
      <c r="G212" s="2884"/>
      <c r="H212" s="2884"/>
      <c r="I212" s="2884"/>
      <c r="J212" s="2884"/>
      <c r="K212" s="2884"/>
      <c r="L212" s="3501"/>
      <c r="M212" s="3495"/>
      <c r="N212" s="3502"/>
      <c r="Q212" s="3503"/>
    </row>
    <row r="213" spans="1:17" ht="58.6" customHeight="1">
      <c r="A213" s="3498"/>
      <c r="B213" s="2884" t="str">
        <f t="shared" si="7"/>
        <v/>
      </c>
      <c r="C213" s="2898"/>
      <c r="D213" s="3499"/>
      <c r="E213" s="3500"/>
      <c r="F213" s="2898"/>
      <c r="G213" s="2884"/>
      <c r="H213" s="2884"/>
      <c r="I213" s="2884"/>
      <c r="J213" s="2884"/>
      <c r="K213" s="2884"/>
      <c r="L213" s="3501"/>
      <c r="M213" s="3495"/>
      <c r="N213" s="3502"/>
      <c r="Q213" s="3503"/>
    </row>
    <row r="214" spans="1:17" ht="58.6" customHeight="1">
      <c r="A214" s="3498"/>
      <c r="B214" s="2884" t="str">
        <f t="shared" si="7"/>
        <v/>
      </c>
      <c r="C214" s="2898"/>
      <c r="D214" s="3499"/>
      <c r="E214" s="3500"/>
      <c r="F214" s="2898"/>
      <c r="G214" s="2884"/>
      <c r="H214" s="2884"/>
      <c r="I214" s="2884"/>
      <c r="J214" s="2884"/>
      <c r="K214" s="2884"/>
      <c r="L214" s="3501"/>
      <c r="M214" s="3495"/>
      <c r="N214" s="3502"/>
      <c r="Q214" s="3503"/>
    </row>
    <row r="215" spans="1:17" ht="58.6" customHeight="1">
      <c r="A215" s="3498"/>
      <c r="B215" s="2884" t="str">
        <f t="shared" si="7"/>
        <v/>
      </c>
      <c r="C215" s="2898"/>
      <c r="D215" s="3499"/>
      <c r="E215" s="3500"/>
      <c r="F215" s="2898"/>
      <c r="G215" s="2884"/>
      <c r="H215" s="2884"/>
      <c r="I215" s="2884"/>
      <c r="J215" s="2884"/>
      <c r="K215" s="2884"/>
      <c r="L215" s="3501"/>
      <c r="M215" s="3495"/>
      <c r="N215" s="3502"/>
      <c r="Q215" s="3503"/>
    </row>
    <row r="216" spans="1:17" ht="58.6" customHeight="1">
      <c r="A216" s="3498"/>
      <c r="B216" s="2884" t="str">
        <f t="shared" si="7"/>
        <v/>
      </c>
      <c r="C216" s="2898"/>
      <c r="D216" s="3499"/>
      <c r="E216" s="3500"/>
      <c r="F216" s="2898"/>
      <c r="G216" s="2884"/>
      <c r="H216" s="2884"/>
      <c r="I216" s="2884"/>
      <c r="J216" s="2884"/>
      <c r="K216" s="2884"/>
      <c r="L216" s="3501"/>
      <c r="M216" s="3495"/>
      <c r="N216" s="3502"/>
      <c r="Q216" s="3503"/>
    </row>
    <row r="217" spans="1:17" ht="58.6" customHeight="1">
      <c r="A217" s="3498"/>
      <c r="B217" s="2884" t="str">
        <f t="shared" si="7"/>
        <v/>
      </c>
      <c r="C217" s="2898"/>
      <c r="D217" s="3499"/>
      <c r="E217" s="3500"/>
      <c r="F217" s="2898"/>
      <c r="G217" s="2884"/>
      <c r="H217" s="2884"/>
      <c r="I217" s="2884"/>
      <c r="J217" s="2884"/>
      <c r="K217" s="2884"/>
      <c r="L217" s="3501"/>
      <c r="M217" s="3495"/>
      <c r="N217" s="3502"/>
      <c r="Q217" s="3503"/>
    </row>
    <row r="218" spans="1:17" ht="58.6" customHeight="1">
      <c r="A218" s="3498"/>
      <c r="B218" s="2884" t="str">
        <f t="shared" si="7"/>
        <v/>
      </c>
      <c r="C218" s="2898"/>
      <c r="D218" s="3499"/>
      <c r="E218" s="3500"/>
      <c r="F218" s="2898"/>
      <c r="G218" s="2884"/>
      <c r="H218" s="2884"/>
      <c r="I218" s="2884"/>
      <c r="J218" s="2884"/>
      <c r="K218" s="2884"/>
      <c r="L218" s="3501"/>
      <c r="M218" s="3495"/>
      <c r="N218" s="3502"/>
      <c r="Q218" s="3503"/>
    </row>
    <row r="219" spans="1:17" ht="58.6" customHeight="1">
      <c r="A219" s="3498"/>
      <c r="B219" s="2884" t="str">
        <f t="shared" si="7"/>
        <v/>
      </c>
      <c r="C219" s="2898"/>
      <c r="D219" s="3499"/>
      <c r="E219" s="3500"/>
      <c r="F219" s="2898"/>
      <c r="G219" s="2884"/>
      <c r="H219" s="2884"/>
      <c r="I219" s="2884"/>
      <c r="J219" s="2884"/>
      <c r="K219" s="2884"/>
      <c r="L219" s="3501"/>
      <c r="M219" s="3495"/>
      <c r="N219" s="3502"/>
      <c r="Q219" s="3503"/>
    </row>
    <row r="220" spans="1:17" ht="58.6" customHeight="1">
      <c r="A220" s="3498"/>
      <c r="B220" s="2884" t="str">
        <f t="shared" si="7"/>
        <v/>
      </c>
      <c r="C220" s="2898"/>
      <c r="D220" s="3499"/>
      <c r="E220" s="3500"/>
      <c r="F220" s="2898"/>
      <c r="G220" s="2884"/>
      <c r="H220" s="2884"/>
      <c r="I220" s="2884"/>
      <c r="J220" s="2884"/>
      <c r="K220" s="2884"/>
      <c r="L220" s="3501"/>
      <c r="M220" s="3495"/>
      <c r="N220" s="3502"/>
      <c r="Q220" s="3503"/>
    </row>
    <row r="221" spans="1:17" ht="58.6" customHeight="1">
      <c r="A221" s="3498"/>
      <c r="B221" s="2884" t="str">
        <f t="shared" si="7"/>
        <v/>
      </c>
      <c r="C221" s="2898"/>
      <c r="D221" s="3499"/>
      <c r="E221" s="3500"/>
      <c r="F221" s="2898"/>
      <c r="G221" s="2884"/>
      <c r="H221" s="2884"/>
      <c r="I221" s="2884"/>
      <c r="J221" s="2884"/>
      <c r="K221" s="2884"/>
      <c r="L221" s="3501"/>
      <c r="M221" s="3495"/>
      <c r="N221" s="3502"/>
      <c r="Q221" s="3503"/>
    </row>
    <row r="222" spans="1:17" ht="58.6" customHeight="1">
      <c r="A222" s="3498"/>
      <c r="B222" s="2884" t="str">
        <f t="shared" si="7"/>
        <v/>
      </c>
      <c r="C222" s="2898"/>
      <c r="D222" s="3499"/>
      <c r="E222" s="3500"/>
      <c r="F222" s="2898"/>
      <c r="G222" s="2884"/>
      <c r="H222" s="2884"/>
      <c r="I222" s="2884"/>
      <c r="J222" s="2884"/>
      <c r="K222" s="2884"/>
      <c r="L222" s="3501"/>
      <c r="M222" s="3495"/>
      <c r="N222" s="3502"/>
      <c r="Q222" s="3503"/>
    </row>
    <row r="223" spans="1:17" ht="58.6" customHeight="1">
      <c r="A223" s="3498"/>
      <c r="B223" s="2884" t="str">
        <f t="shared" si="7"/>
        <v/>
      </c>
      <c r="C223" s="2898"/>
      <c r="D223" s="3499"/>
      <c r="E223" s="3500"/>
      <c r="F223" s="2898"/>
      <c r="G223" s="2884"/>
      <c r="H223" s="2884"/>
      <c r="I223" s="2884"/>
      <c r="J223" s="2884"/>
      <c r="K223" s="2884"/>
      <c r="L223" s="3501"/>
      <c r="M223" s="3495"/>
      <c r="N223" s="3502"/>
      <c r="Q223" s="3503"/>
    </row>
    <row r="224" spans="1:17" ht="58.6" customHeight="1">
      <c r="A224" s="3498"/>
      <c r="B224" s="2884" t="str">
        <f t="shared" si="7"/>
        <v/>
      </c>
      <c r="C224" s="2898"/>
      <c r="D224" s="3499"/>
      <c r="E224" s="3500"/>
      <c r="F224" s="2898"/>
      <c r="G224" s="2884"/>
      <c r="H224" s="2884"/>
      <c r="I224" s="2884"/>
      <c r="J224" s="2884"/>
      <c r="K224" s="2884"/>
      <c r="L224" s="3501"/>
      <c r="M224" s="3495"/>
      <c r="N224" s="3502"/>
      <c r="Q224" s="3503"/>
    </row>
    <row r="225" spans="1:17" ht="58.6" customHeight="1">
      <c r="A225" s="3498"/>
      <c r="B225" s="2884" t="str">
        <f t="shared" si="7"/>
        <v/>
      </c>
      <c r="C225" s="2898"/>
      <c r="D225" s="3499"/>
      <c r="E225" s="3500"/>
      <c r="F225" s="2898"/>
      <c r="G225" s="2884"/>
      <c r="H225" s="2884"/>
      <c r="I225" s="2884"/>
      <c r="J225" s="2884"/>
      <c r="K225" s="2884"/>
      <c r="L225" s="3501"/>
      <c r="M225" s="3495"/>
      <c r="N225" s="3502"/>
      <c r="Q225" s="3503"/>
    </row>
    <row r="226" spans="1:17" ht="58.6" customHeight="1">
      <c r="A226" s="3498"/>
      <c r="B226" s="2884" t="str">
        <f t="shared" si="7"/>
        <v/>
      </c>
      <c r="C226" s="2898"/>
      <c r="D226" s="3499"/>
      <c r="E226" s="3500"/>
      <c r="F226" s="2898"/>
      <c r="G226" s="2884"/>
      <c r="H226" s="2884"/>
      <c r="I226" s="2884"/>
      <c r="J226" s="2884"/>
      <c r="K226" s="2884"/>
      <c r="L226" s="3501"/>
      <c r="M226" s="3495"/>
      <c r="N226" s="3502"/>
      <c r="Q226" s="3503"/>
    </row>
    <row r="227" spans="1:17" ht="58.6" customHeight="1">
      <c r="A227" s="3498"/>
      <c r="B227" s="2884" t="str">
        <f t="shared" si="7"/>
        <v/>
      </c>
      <c r="C227" s="2898"/>
      <c r="D227" s="3499"/>
      <c r="E227" s="3500"/>
      <c r="F227" s="2898"/>
      <c r="G227" s="2884"/>
      <c r="H227" s="2884"/>
      <c r="I227" s="2884"/>
      <c r="J227" s="2884"/>
      <c r="K227" s="2884"/>
      <c r="L227" s="3501"/>
      <c r="M227" s="3495"/>
      <c r="N227" s="3502"/>
      <c r="Q227" s="3503"/>
    </row>
    <row r="228" spans="1:17" ht="58.6" customHeight="1">
      <c r="A228" s="3498"/>
      <c r="B228" s="2884" t="str">
        <f t="shared" si="7"/>
        <v/>
      </c>
      <c r="C228" s="2898"/>
      <c r="D228" s="3499"/>
      <c r="E228" s="3500"/>
      <c r="F228" s="2898"/>
      <c r="G228" s="2884"/>
      <c r="H228" s="2884"/>
      <c r="I228" s="2884"/>
      <c r="J228" s="2884"/>
      <c r="K228" s="2884"/>
      <c r="L228" s="3501"/>
      <c r="M228" s="3495"/>
      <c r="N228" s="3502"/>
      <c r="Q228" s="3503"/>
    </row>
    <row r="229" spans="1:17" ht="58.6" customHeight="1">
      <c r="A229" s="3498"/>
      <c r="B229" s="2884" t="str">
        <f t="shared" si="7"/>
        <v/>
      </c>
      <c r="C229" s="2898"/>
      <c r="D229" s="3499"/>
      <c r="E229" s="3500"/>
      <c r="F229" s="2898"/>
      <c r="G229" s="2884"/>
      <c r="H229" s="2884"/>
      <c r="I229" s="2884"/>
      <c r="J229" s="2884"/>
      <c r="K229" s="2884"/>
      <c r="L229" s="3501"/>
      <c r="M229" s="3495"/>
      <c r="N229" s="3502"/>
      <c r="Q229" s="3503"/>
    </row>
    <row r="230" spans="1:17" ht="58.6" customHeight="1">
      <c r="A230" s="3498"/>
      <c r="B230" s="2884" t="str">
        <f t="shared" si="7"/>
        <v/>
      </c>
      <c r="C230" s="2898"/>
      <c r="D230" s="3499"/>
      <c r="E230" s="3500"/>
      <c r="F230" s="2898"/>
      <c r="G230" s="2884"/>
      <c r="H230" s="2884"/>
      <c r="I230" s="2884"/>
      <c r="J230" s="2884"/>
      <c r="K230" s="2884"/>
      <c r="L230" s="3501"/>
      <c r="M230" s="3495"/>
      <c r="N230" s="3502"/>
      <c r="Q230" s="3503"/>
    </row>
    <row r="231" spans="1:17" ht="58.6" customHeight="1">
      <c r="A231" s="3498"/>
      <c r="B231" s="2884" t="str">
        <f t="shared" ref="B231:B238" si="8">TEXT(LEFT(L231,10),"0000000000")</f>
        <v/>
      </c>
      <c r="C231" s="2898"/>
      <c r="D231" s="3499"/>
      <c r="E231" s="3500"/>
      <c r="F231" s="2898"/>
      <c r="G231" s="2884"/>
      <c r="H231" s="2884"/>
      <c r="I231" s="2884"/>
      <c r="J231" s="2884"/>
      <c r="K231" s="2884"/>
      <c r="L231" s="3501"/>
      <c r="M231" s="3495"/>
      <c r="N231" s="3502"/>
      <c r="Q231" s="3503"/>
    </row>
    <row r="232" spans="1:17" ht="58.6" customHeight="1">
      <c r="A232" s="3498"/>
      <c r="B232" s="2884" t="str">
        <f t="shared" si="8"/>
        <v/>
      </c>
      <c r="C232" s="2898"/>
      <c r="D232" s="3499"/>
      <c r="E232" s="3500"/>
      <c r="F232" s="2898"/>
      <c r="G232" s="2884"/>
      <c r="H232" s="2884"/>
      <c r="I232" s="2884"/>
      <c r="J232" s="2884"/>
      <c r="K232" s="2884"/>
      <c r="L232" s="3501"/>
      <c r="M232" s="3495"/>
      <c r="N232" s="3502"/>
      <c r="Q232" s="3503"/>
    </row>
    <row r="233" spans="1:17" ht="58.6" customHeight="1">
      <c r="A233" s="3498"/>
      <c r="B233" s="2884" t="str">
        <f t="shared" si="8"/>
        <v/>
      </c>
      <c r="C233" s="2898"/>
      <c r="D233" s="3499"/>
      <c r="E233" s="3500"/>
      <c r="F233" s="2898"/>
      <c r="G233" s="2884"/>
      <c r="H233" s="2884"/>
      <c r="I233" s="2884"/>
      <c r="J233" s="2884"/>
      <c r="K233" s="2884"/>
      <c r="L233" s="3501"/>
      <c r="M233" s="3495"/>
      <c r="N233" s="3502"/>
      <c r="Q233" s="3503"/>
    </row>
    <row r="234" spans="1:17" ht="58.6" customHeight="1">
      <c r="A234" s="3498"/>
      <c r="B234" s="2884" t="str">
        <f t="shared" si="8"/>
        <v/>
      </c>
      <c r="C234" s="2898"/>
      <c r="D234" s="3499"/>
      <c r="E234" s="3500"/>
      <c r="F234" s="2898"/>
      <c r="G234" s="2884"/>
      <c r="H234" s="2884"/>
      <c r="I234" s="2884"/>
      <c r="J234" s="2884"/>
      <c r="K234" s="2884"/>
      <c r="L234" s="3501"/>
      <c r="M234" s="3495"/>
      <c r="N234" s="3502"/>
      <c r="Q234" s="3503"/>
    </row>
    <row r="235" spans="1:17" ht="58.6" customHeight="1">
      <c r="A235" s="3498"/>
      <c r="B235" s="2884" t="str">
        <f t="shared" si="8"/>
        <v/>
      </c>
      <c r="C235" s="2898"/>
      <c r="D235" s="3499"/>
      <c r="E235" s="3500"/>
      <c r="F235" s="2898"/>
      <c r="G235" s="2884"/>
      <c r="H235" s="2884"/>
      <c r="I235" s="2884"/>
      <c r="J235" s="2884"/>
      <c r="K235" s="2884"/>
      <c r="L235" s="3501"/>
      <c r="M235" s="3495"/>
      <c r="N235" s="3502"/>
      <c r="Q235" s="3503"/>
    </row>
    <row r="236" spans="1:17" ht="58.6" customHeight="1">
      <c r="A236" s="3498"/>
      <c r="B236" s="2884" t="str">
        <f t="shared" si="8"/>
        <v/>
      </c>
      <c r="C236" s="2898"/>
      <c r="D236" s="3499"/>
      <c r="E236" s="3500"/>
      <c r="F236" s="2898"/>
      <c r="G236" s="2884"/>
      <c r="H236" s="2884"/>
      <c r="I236" s="2884"/>
      <c r="J236" s="2884"/>
      <c r="K236" s="2884"/>
      <c r="L236" s="3501"/>
      <c r="M236" s="3495"/>
      <c r="N236" s="3502"/>
      <c r="Q236" s="3503"/>
    </row>
    <row r="237" spans="1:17" ht="58.6" customHeight="1">
      <c r="A237" s="3498"/>
      <c r="B237" s="2884" t="str">
        <f t="shared" si="8"/>
        <v/>
      </c>
      <c r="C237" s="2898"/>
      <c r="D237" s="3499"/>
      <c r="E237" s="3500"/>
      <c r="F237" s="2898"/>
      <c r="G237" s="2884"/>
      <c r="H237" s="2884"/>
      <c r="I237" s="2884"/>
      <c r="J237" s="2884"/>
      <c r="K237" s="2884"/>
      <c r="L237" s="3501"/>
      <c r="M237" s="3495"/>
      <c r="N237" s="3502"/>
      <c r="Q237" s="3503"/>
    </row>
    <row r="238" spans="1:17" ht="58.6" customHeight="1">
      <c r="A238" s="3498"/>
      <c r="B238" s="2884" t="str">
        <f t="shared" si="8"/>
        <v/>
      </c>
      <c r="C238" s="2898"/>
      <c r="D238" s="3499"/>
      <c r="E238" s="3500"/>
      <c r="F238" s="2898"/>
      <c r="G238" s="2884"/>
      <c r="H238" s="2884"/>
      <c r="I238" s="2884"/>
      <c r="J238" s="2884"/>
      <c r="K238" s="2884"/>
      <c r="L238" s="3501"/>
      <c r="M238" s="3495"/>
      <c r="N238" s="3502"/>
      <c r="Q238" s="3503"/>
    </row>
    <row r="239" spans="1:17" ht="58.6" customHeight="1">
      <c r="A239" s="3498"/>
      <c r="B239" s="2884"/>
      <c r="C239" s="2898"/>
      <c r="D239" s="3499"/>
      <c r="E239" s="3500"/>
      <c r="F239" s="2898"/>
      <c r="G239" s="2884"/>
      <c r="H239" s="2884"/>
      <c r="I239" s="2884"/>
      <c r="J239" s="2884"/>
      <c r="K239" s="2884"/>
      <c r="L239" s="3501"/>
      <c r="M239" s="3495"/>
      <c r="N239" s="3502"/>
      <c r="Q239" s="3503"/>
    </row>
    <row r="240" spans="1:17" ht="58.6" customHeight="1">
      <c r="B240" s="2884"/>
      <c r="K240" s="2884"/>
    </row>
    <row r="241" spans="2:14" ht="58.6" customHeight="1">
      <c r="B241" s="2884"/>
      <c r="K241" s="2884"/>
      <c r="N241" s="109"/>
    </row>
    <row r="242" spans="2:14" ht="58.6" customHeight="1">
      <c r="B242" s="2884"/>
      <c r="I242" s="2884"/>
    </row>
    <row r="243" spans="2:14" ht="58.6" customHeight="1">
      <c r="B243" s="2884"/>
      <c r="I243" s="2884"/>
      <c r="N243" s="109"/>
    </row>
    <row r="244" spans="2:14" ht="58.6" customHeight="1">
      <c r="B244" s="2884"/>
      <c r="I244" s="2884"/>
      <c r="N244" s="109"/>
    </row>
    <row r="245" spans="2:14" ht="58.6" customHeight="1">
      <c r="B245" s="2884"/>
      <c r="I245" s="2884"/>
      <c r="L245" s="696"/>
    </row>
    <row r="246" spans="2:14" ht="58.6" customHeight="1">
      <c r="B246" s="2884"/>
    </row>
    <row r="247" spans="2:14" ht="58.6" customHeight="1">
      <c r="B247" s="2884"/>
    </row>
  </sheetData>
  <autoFilter ref="A3:AI247" xr:uid="{DD385387-0778-406B-BE47-1387A6C4D5B5}"/>
  <mergeCells count="3">
    <mergeCell ref="A1:Q1"/>
    <mergeCell ref="A2:C2"/>
    <mergeCell ref="S2:V2"/>
  </mergeCells>
  <conditionalFormatting sqref="B1:B1048576">
    <cfRule type="duplicateValues" dxfId="357" priority="1"/>
  </conditionalFormatting>
  <conditionalFormatting sqref="C91">
    <cfRule type="duplicateValues" dxfId="356" priority="16"/>
  </conditionalFormatting>
  <conditionalFormatting sqref="L23:L25">
    <cfRule type="containsText" dxfId="355" priority="5" operator="containsText" text="Chưa chốt cơ cấu">
      <formula>NOT(ISERROR(SEARCH("Chưa chốt cơ cấu",L23)))</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9"/>
  <sheetViews>
    <sheetView tabSelected="1" zoomScale="70" zoomScaleNormal="70" workbookViewId="0">
      <pane xSplit="5" ySplit="3" topLeftCell="J4" activePane="bottomRight" state="frozen"/>
      <selection pane="topRight"/>
      <selection pane="bottomLeft"/>
      <selection pane="bottomRight" activeCell="C4" sqref="C4"/>
    </sheetView>
  </sheetViews>
  <sheetFormatPr defaultColWidth="32.125" defaultRowHeight="58.6" customHeight="1"/>
  <cols>
    <col min="1" max="1" width="8.125" style="738" customWidth="1"/>
    <col min="2" max="2" width="27.625" style="102" customWidth="1"/>
    <col min="3" max="3" width="35.75" style="102" customWidth="1"/>
    <col min="4" max="4" width="17.375" style="2513" customWidth="1"/>
    <col min="5" max="5" width="19" style="109" customWidth="1"/>
    <col min="6" max="6" width="27.7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89.125" style="143" customWidth="1"/>
    <col min="13" max="13" width="25.625" style="2216" customWidth="1"/>
    <col min="14" max="14" width="57.875" style="102" customWidth="1"/>
    <col min="15" max="15" width="23.125" style="102" customWidth="1"/>
    <col min="16" max="16" width="76.875" style="2389" customWidth="1"/>
    <col min="17" max="17" width="45.125" style="3145" customWidth="1"/>
    <col min="18" max="16384" width="32.125" style="1777"/>
  </cols>
  <sheetData>
    <row r="1" spans="1:35" ht="74.25" customHeight="1">
      <c r="A1" s="3840" t="s">
        <v>7463</v>
      </c>
      <c r="B1" s="3841"/>
      <c r="C1" s="3841"/>
      <c r="D1" s="3841"/>
      <c r="E1" s="3841"/>
      <c r="F1" s="3841"/>
      <c r="G1" s="3841"/>
      <c r="H1" s="3841"/>
      <c r="I1" s="3841"/>
      <c r="J1" s="3841"/>
      <c r="K1" s="3841"/>
      <c r="L1" s="3841"/>
      <c r="M1" s="3841"/>
      <c r="N1" s="3841"/>
      <c r="O1" s="3841"/>
      <c r="P1" s="3841"/>
      <c r="Q1" s="3842"/>
    </row>
    <row r="2" spans="1:35" s="3346" customFormat="1" ht="58.6" customHeight="1">
      <c r="A2" s="3843" t="s">
        <v>5192</v>
      </c>
      <c r="B2" s="3843"/>
      <c r="C2" s="3843"/>
      <c r="D2" s="3385">
        <f>SUBTOTAL(9,D4:D2375)</f>
        <v>475425</v>
      </c>
      <c r="E2" s="3385"/>
      <c r="F2" s="3387"/>
      <c r="G2" s="3453" t="s">
        <v>5193</v>
      </c>
      <c r="H2" s="3453"/>
      <c r="I2" s="3386"/>
      <c r="J2" s="3386"/>
      <c r="K2" s="3386"/>
      <c r="L2" s="2889">
        <f ca="1">TODAY()</f>
        <v>45987</v>
      </c>
      <c r="M2" s="3385">
        <f>SUBTOTAL(9,M4:M2375)</f>
        <v>488161</v>
      </c>
      <c r="N2" s="3387" t="s">
        <v>7219</v>
      </c>
      <c r="O2" s="2889"/>
      <c r="P2" s="2889"/>
      <c r="Q2" s="3388" t="s">
        <v>0</v>
      </c>
      <c r="R2" s="1777"/>
      <c r="S2" s="3850" t="s">
        <v>7220</v>
      </c>
      <c r="T2" s="3850"/>
      <c r="U2" s="3850"/>
      <c r="V2" s="3850"/>
      <c r="W2" s="1777"/>
      <c r="X2" s="1777"/>
      <c r="Y2" s="1777"/>
      <c r="Z2" s="1777"/>
      <c r="AA2" s="1777"/>
    </row>
    <row r="3" spans="1:35" s="3346" customFormat="1" ht="58.6" customHeight="1">
      <c r="A3" s="3454" t="s">
        <v>32</v>
      </c>
      <c r="B3" s="3427" t="s">
        <v>5197</v>
      </c>
      <c r="C3" s="3428" t="s">
        <v>5198</v>
      </c>
      <c r="D3" s="3456" t="s">
        <v>7221</v>
      </c>
      <c r="E3" s="3428" t="s">
        <v>3414</v>
      </c>
      <c r="F3" s="3427" t="s">
        <v>36</v>
      </c>
      <c r="G3" s="3428" t="s">
        <v>3415</v>
      </c>
      <c r="H3" s="3428" t="s">
        <v>7222</v>
      </c>
      <c r="I3" s="3457" t="s">
        <v>7223</v>
      </c>
      <c r="J3" s="3428" t="s">
        <v>7224</v>
      </c>
      <c r="K3" s="3428" t="s">
        <v>40</v>
      </c>
      <c r="L3" s="3389" t="s">
        <v>7225</v>
      </c>
      <c r="M3" s="3458" t="s">
        <v>5202</v>
      </c>
      <c r="N3" s="3428" t="s">
        <v>7226</v>
      </c>
      <c r="O3" s="3459" t="s">
        <v>5204</v>
      </c>
      <c r="P3" s="3455" t="s">
        <v>42</v>
      </c>
      <c r="Q3" s="3316" t="s">
        <v>5205</v>
      </c>
      <c r="R3" s="3432" t="s">
        <v>7227</v>
      </c>
      <c r="S3" s="3445" t="s">
        <v>5207</v>
      </c>
      <c r="T3" s="3445" t="s">
        <v>7228</v>
      </c>
      <c r="U3" s="3445" t="s">
        <v>7229</v>
      </c>
      <c r="V3" s="3445" t="s">
        <v>7230</v>
      </c>
    </row>
    <row r="4" spans="1:35" s="2150" customFormat="1" ht="45" customHeight="1">
      <c r="A4" s="3851">
        <v>1</v>
      </c>
      <c r="B4" s="3190" t="str">
        <f t="shared" ref="B4:B35" si="0">TEXT(LEFT(L4,10),"0000000000")</f>
        <v>2400001318</v>
      </c>
      <c r="C4" s="3019" t="s">
        <v>7464</v>
      </c>
      <c r="D4" s="3479">
        <v>12900</v>
      </c>
      <c r="E4" s="3021" t="s">
        <v>7465</v>
      </c>
      <c r="F4" s="3019" t="s">
        <v>22</v>
      </c>
      <c r="G4" s="3021"/>
      <c r="H4" s="3021" t="s">
        <v>7466</v>
      </c>
      <c r="I4" s="3026"/>
      <c r="J4" s="3021" t="s">
        <v>7467</v>
      </c>
      <c r="K4" s="3021" t="s">
        <v>292</v>
      </c>
      <c r="L4" s="2904" t="s">
        <v>7468</v>
      </c>
      <c r="M4" s="3273">
        <v>5350</v>
      </c>
      <c r="N4" s="3206" t="s">
        <v>7469</v>
      </c>
      <c r="O4" s="3046"/>
      <c r="P4" s="3207"/>
      <c r="Q4" s="3343" t="s">
        <v>7334</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52"/>
      <c r="B5" s="3291" t="str">
        <f t="shared" si="0"/>
        <v>2400001319</v>
      </c>
      <c r="C5" s="3009" t="s">
        <v>7464</v>
      </c>
      <c r="D5" s="3480"/>
      <c r="E5" s="3007"/>
      <c r="F5" s="3009" t="s">
        <v>22</v>
      </c>
      <c r="G5" s="3007"/>
      <c r="H5" s="3045"/>
      <c r="I5" s="3045"/>
      <c r="J5" s="3007" t="s">
        <v>7467</v>
      </c>
      <c r="K5" s="3007" t="s">
        <v>292</v>
      </c>
      <c r="L5" s="2878" t="s">
        <v>7470</v>
      </c>
      <c r="M5" s="3218">
        <v>500</v>
      </c>
      <c r="N5" s="3017" t="s">
        <v>7469</v>
      </c>
      <c r="O5" s="3481"/>
      <c r="P5" s="3219"/>
      <c r="Q5" s="3307" t="s">
        <v>7334</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52"/>
      <c r="B6" s="3291" t="str">
        <f t="shared" si="0"/>
        <v>2400001320</v>
      </c>
      <c r="C6" s="3009" t="s">
        <v>7464</v>
      </c>
      <c r="D6" s="3480"/>
      <c r="E6" s="3007"/>
      <c r="F6" s="3009" t="s">
        <v>22</v>
      </c>
      <c r="G6" s="3007"/>
      <c r="H6" s="3045"/>
      <c r="I6" s="3045"/>
      <c r="J6" s="3007" t="s">
        <v>7467</v>
      </c>
      <c r="K6" s="3007" t="s">
        <v>292</v>
      </c>
      <c r="L6" s="2878" t="s">
        <v>7471</v>
      </c>
      <c r="M6" s="3218">
        <v>2100</v>
      </c>
      <c r="N6" s="3017" t="s">
        <v>7469</v>
      </c>
      <c r="O6" s="3481"/>
      <c r="P6" s="3219"/>
      <c r="Q6" s="3307" t="s">
        <v>7334</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52"/>
      <c r="B7" s="3291" t="str">
        <f t="shared" si="0"/>
        <v>2400001317</v>
      </c>
      <c r="C7" s="3009" t="s">
        <v>7464</v>
      </c>
      <c r="D7" s="3482"/>
      <c r="F7" s="3009" t="s">
        <v>22</v>
      </c>
      <c r="G7" s="3007"/>
      <c r="H7" s="3045"/>
      <c r="I7" s="3045"/>
      <c r="J7" s="3007" t="s">
        <v>7467</v>
      </c>
      <c r="K7" s="3007" t="s">
        <v>292</v>
      </c>
      <c r="L7" s="2878" t="s">
        <v>7472</v>
      </c>
      <c r="M7" s="3218">
        <v>2550</v>
      </c>
      <c r="N7" s="3017" t="s">
        <v>7469</v>
      </c>
      <c r="O7" s="3481"/>
      <c r="P7" s="3219"/>
      <c r="Q7" s="3307" t="s">
        <v>7334</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52"/>
      <c r="B8" s="3291" t="str">
        <f t="shared" si="0"/>
        <v>2400001314</v>
      </c>
      <c r="C8" s="3009" t="s">
        <v>7464</v>
      </c>
      <c r="D8" s="3482"/>
      <c r="F8" s="3009" t="s">
        <v>22</v>
      </c>
      <c r="G8" s="3007"/>
      <c r="H8" s="3045"/>
      <c r="I8" s="3045"/>
      <c r="J8" s="3007" t="s">
        <v>7467</v>
      </c>
      <c r="K8" s="3007" t="s">
        <v>292</v>
      </c>
      <c r="L8" s="2878" t="s">
        <v>7473</v>
      </c>
      <c r="M8" s="3218">
        <v>1125</v>
      </c>
      <c r="N8" s="3017" t="s">
        <v>7469</v>
      </c>
      <c r="O8" s="3481"/>
      <c r="P8" s="3219"/>
      <c r="Q8" s="3307" t="s">
        <v>7334</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52"/>
      <c r="B9" s="3291" t="str">
        <f t="shared" si="0"/>
        <v>2400001315</v>
      </c>
      <c r="C9" s="3009" t="s">
        <v>7464</v>
      </c>
      <c r="D9" s="3482"/>
      <c r="F9" s="3009" t="s">
        <v>22</v>
      </c>
      <c r="G9" s="3007"/>
      <c r="H9" s="3045"/>
      <c r="I9" s="3045"/>
      <c r="J9" s="3007" t="s">
        <v>7467</v>
      </c>
      <c r="K9" s="3007" t="s">
        <v>292</v>
      </c>
      <c r="L9" s="2878" t="s">
        <v>7474</v>
      </c>
      <c r="M9" s="3218">
        <v>575</v>
      </c>
      <c r="N9" s="3017" t="s">
        <v>7469</v>
      </c>
      <c r="O9" s="3481"/>
      <c r="P9" s="3219"/>
      <c r="Q9" s="3307" t="s">
        <v>7334</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52"/>
      <c r="B10" s="3291" t="str">
        <f t="shared" si="0"/>
        <v>2400001316</v>
      </c>
      <c r="C10" s="3009" t="s">
        <v>7464</v>
      </c>
      <c r="D10" s="3480"/>
      <c r="E10" s="3007"/>
      <c r="F10" s="3009" t="s">
        <v>22</v>
      </c>
      <c r="G10" s="3007"/>
      <c r="H10" s="3007"/>
      <c r="I10" s="3007"/>
      <c r="J10" s="3007" t="s">
        <v>7467</v>
      </c>
      <c r="K10" s="3007" t="s">
        <v>292</v>
      </c>
      <c r="L10" s="2878" t="s">
        <v>7475</v>
      </c>
      <c r="M10" s="3218">
        <v>50</v>
      </c>
      <c r="N10" s="3017" t="s">
        <v>7469</v>
      </c>
      <c r="O10" s="1493"/>
      <c r="P10" s="1859"/>
      <c r="Q10" s="3307" t="s">
        <v>7334</v>
      </c>
    </row>
    <row r="11" spans="1:35" s="1467" customFormat="1" ht="45" customHeight="1">
      <c r="A11" s="3852"/>
      <c r="B11" s="3291" t="str">
        <f t="shared" si="0"/>
        <v>2400001323</v>
      </c>
      <c r="C11" s="3009" t="s">
        <v>7464</v>
      </c>
      <c r="D11" s="3480"/>
      <c r="E11" s="3007"/>
      <c r="F11" s="3009" t="s">
        <v>22</v>
      </c>
      <c r="G11" s="3007"/>
      <c r="H11" s="3007"/>
      <c r="I11" s="3007"/>
      <c r="J11" s="3007" t="s">
        <v>7467</v>
      </c>
      <c r="K11" s="3007" t="s">
        <v>292</v>
      </c>
      <c r="L11" s="2878" t="s">
        <v>7476</v>
      </c>
      <c r="M11" s="3218">
        <v>75</v>
      </c>
      <c r="N11" s="3017" t="s">
        <v>7469</v>
      </c>
      <c r="O11" s="1493"/>
      <c r="P11" s="1859"/>
      <c r="Q11" s="3307" t="s">
        <v>7334</v>
      </c>
      <c r="R11" s="1548"/>
      <c r="S11" s="1548"/>
      <c r="T11" s="1548"/>
      <c r="U11" s="1548"/>
      <c r="V11" s="1548"/>
      <c r="W11" s="1548"/>
      <c r="X11" s="1548"/>
      <c r="Y11" s="1548"/>
      <c r="Z11" s="1548"/>
      <c r="AA11" s="1548"/>
    </row>
    <row r="12" spans="1:35" s="1467" customFormat="1" ht="45" customHeight="1">
      <c r="A12" s="3852"/>
      <c r="B12" s="3291" t="str">
        <f t="shared" si="0"/>
        <v>2400001324</v>
      </c>
      <c r="C12" s="3009" t="s">
        <v>7464</v>
      </c>
      <c r="D12" s="3480"/>
      <c r="E12" s="3007"/>
      <c r="F12" s="3009" t="s">
        <v>22</v>
      </c>
      <c r="G12" s="3007"/>
      <c r="H12" s="3007"/>
      <c r="I12" s="3007"/>
      <c r="J12" s="3007" t="s">
        <v>7467</v>
      </c>
      <c r="K12" s="3007" t="s">
        <v>292</v>
      </c>
      <c r="L12" s="2878" t="s">
        <v>7477</v>
      </c>
      <c r="M12" s="3218">
        <v>225</v>
      </c>
      <c r="N12" s="3017" t="s">
        <v>7469</v>
      </c>
      <c r="O12" s="1493"/>
      <c r="P12" s="1859"/>
      <c r="Q12" s="3307" t="s">
        <v>7334</v>
      </c>
      <c r="R12" s="1548"/>
      <c r="S12" s="1548"/>
      <c r="T12" s="1548"/>
      <c r="U12" s="1548"/>
      <c r="V12" s="1548"/>
      <c r="W12" s="1548"/>
      <c r="X12" s="1548"/>
      <c r="Y12" s="1548"/>
      <c r="Z12" s="1548"/>
      <c r="AA12" s="1548"/>
    </row>
    <row r="13" spans="1:35" s="1467" customFormat="1" ht="45" customHeight="1">
      <c r="A13" s="3852"/>
      <c r="B13" s="3291" t="str">
        <f t="shared" si="0"/>
        <v>2400001325</v>
      </c>
      <c r="C13" s="3009" t="s">
        <v>7464</v>
      </c>
      <c r="D13" s="3480"/>
      <c r="E13" s="3007"/>
      <c r="F13" s="3009" t="s">
        <v>22</v>
      </c>
      <c r="G13" s="3007"/>
      <c r="H13" s="3007"/>
      <c r="I13" s="3007"/>
      <c r="J13" s="3007" t="s">
        <v>7467</v>
      </c>
      <c r="K13" s="3007" t="s">
        <v>292</v>
      </c>
      <c r="L13" s="2878" t="s">
        <v>7478</v>
      </c>
      <c r="M13" s="3218">
        <v>50</v>
      </c>
      <c r="N13" s="3017" t="s">
        <v>7469</v>
      </c>
      <c r="O13" s="1493"/>
      <c r="P13" s="1859"/>
      <c r="Q13" s="3307" t="s">
        <v>7334</v>
      </c>
      <c r="R13" s="1548"/>
      <c r="S13" s="1548"/>
      <c r="T13" s="1548"/>
      <c r="U13" s="1548"/>
      <c r="V13" s="1548"/>
      <c r="W13" s="1548"/>
      <c r="X13" s="1548"/>
      <c r="Y13" s="1548"/>
      <c r="Z13" s="1548"/>
      <c r="AA13" s="1548"/>
    </row>
    <row r="14" spans="1:35" s="1467" customFormat="1" ht="45" customHeight="1">
      <c r="A14" s="3853"/>
      <c r="B14" s="3291" t="str">
        <f t="shared" si="0"/>
        <v>2400001326</v>
      </c>
      <c r="C14" s="3009" t="s">
        <v>7464</v>
      </c>
      <c r="D14" s="3480"/>
      <c r="E14" s="3007" t="s">
        <v>52</v>
      </c>
      <c r="F14" s="3009" t="s">
        <v>22</v>
      </c>
      <c r="G14" s="3007"/>
      <c r="H14" s="3007"/>
      <c r="I14" s="3007"/>
      <c r="J14" s="3007" t="s">
        <v>7467</v>
      </c>
      <c r="K14" s="3007" t="s">
        <v>292</v>
      </c>
      <c r="L14" s="3242" t="s">
        <v>7479</v>
      </c>
      <c r="M14" s="3218">
        <v>500</v>
      </c>
      <c r="N14" s="3017" t="s">
        <v>7469</v>
      </c>
      <c r="O14" s="1493"/>
      <c r="P14" s="1859"/>
      <c r="Q14" s="3307" t="s">
        <v>7334</v>
      </c>
      <c r="R14" s="1548"/>
      <c r="S14" s="1548"/>
      <c r="T14" s="1548"/>
      <c r="U14" s="1548"/>
      <c r="V14" s="1548"/>
      <c r="W14" s="1548"/>
      <c r="X14" s="1548"/>
      <c r="Y14" s="1548"/>
      <c r="Z14" s="1548"/>
      <c r="AA14" s="1548"/>
    </row>
    <row r="15" spans="1:35" s="2150" customFormat="1" ht="58.6" customHeight="1">
      <c r="A15" s="3845">
        <v>2</v>
      </c>
      <c r="B15" s="3021" t="str">
        <f t="shared" si="0"/>
        <v>2400001332</v>
      </c>
      <c r="C15" s="3019" t="s">
        <v>7480</v>
      </c>
      <c r="D15" s="3479">
        <v>12050</v>
      </c>
      <c r="E15" s="3065">
        <v>45849</v>
      </c>
      <c r="F15" s="3019" t="s">
        <v>22</v>
      </c>
      <c r="G15" s="3021" t="s">
        <v>7481</v>
      </c>
      <c r="H15" s="3021" t="s">
        <v>7482</v>
      </c>
      <c r="I15" s="3021"/>
      <c r="J15" s="3021" t="s">
        <v>3446</v>
      </c>
      <c r="K15" s="3021" t="s">
        <v>7483</v>
      </c>
      <c r="L15" s="3271" t="s">
        <v>7484</v>
      </c>
      <c r="M15" s="3273">
        <v>2150</v>
      </c>
      <c r="N15" s="2907" t="s">
        <v>7485</v>
      </c>
      <c r="O15" s="1902"/>
      <c r="P15" s="1775"/>
      <c r="Q15" s="3343" t="s">
        <v>7334</v>
      </c>
    </row>
    <row r="16" spans="1:35" s="1548" customFormat="1" ht="58.6" customHeight="1">
      <c r="A16" s="3846"/>
      <c r="B16" s="3007" t="str">
        <f t="shared" si="0"/>
        <v>2400001333</v>
      </c>
      <c r="C16" s="3009" t="s">
        <v>7480</v>
      </c>
      <c r="D16" s="3480"/>
      <c r="E16" s="3007"/>
      <c r="F16" s="3009" t="s">
        <v>22</v>
      </c>
      <c r="G16" s="3007"/>
      <c r="H16" s="3007"/>
      <c r="I16" s="3007"/>
      <c r="J16" s="3007" t="s">
        <v>3446</v>
      </c>
      <c r="K16" s="3007" t="s">
        <v>7483</v>
      </c>
      <c r="L16" s="3242" t="s">
        <v>7486</v>
      </c>
      <c r="M16" s="3218">
        <v>1025</v>
      </c>
      <c r="N16" s="3016" t="s">
        <v>7487</v>
      </c>
      <c r="O16" s="1493"/>
      <c r="P16" s="1859"/>
      <c r="Q16" s="3307" t="s">
        <v>7334</v>
      </c>
    </row>
    <row r="17" spans="1:17" s="1548" customFormat="1" ht="58.6" customHeight="1">
      <c r="A17" s="3846"/>
      <c r="B17" s="3007" t="str">
        <f t="shared" si="0"/>
        <v>2400001334</v>
      </c>
      <c r="C17" s="3009" t="s">
        <v>7480</v>
      </c>
      <c r="D17" s="3480"/>
      <c r="E17" s="3007"/>
      <c r="F17" s="3009" t="s">
        <v>22</v>
      </c>
      <c r="G17" s="3007"/>
      <c r="H17" s="3007"/>
      <c r="I17" s="3007"/>
      <c r="J17" s="3007" t="s">
        <v>3446</v>
      </c>
      <c r="K17" s="3007" t="s">
        <v>7483</v>
      </c>
      <c r="L17" s="3242" t="s">
        <v>7488</v>
      </c>
      <c r="M17" s="3218">
        <v>1025</v>
      </c>
      <c r="N17" s="3016" t="s">
        <v>7489</v>
      </c>
      <c r="O17" s="1493"/>
      <c r="P17" s="1859"/>
      <c r="Q17" s="3307" t="s">
        <v>7334</v>
      </c>
    </row>
    <row r="18" spans="1:17" s="1548" customFormat="1" ht="58.6" customHeight="1">
      <c r="A18" s="3846"/>
      <c r="B18" s="3007" t="str">
        <f t="shared" si="0"/>
        <v>2400001335</v>
      </c>
      <c r="C18" s="3009" t="s">
        <v>7480</v>
      </c>
      <c r="D18" s="3480"/>
      <c r="E18" s="3007"/>
      <c r="F18" s="3009" t="s">
        <v>22</v>
      </c>
      <c r="G18" s="3007"/>
      <c r="H18" s="3007"/>
      <c r="I18" s="3007"/>
      <c r="J18" s="3007" t="s">
        <v>3446</v>
      </c>
      <c r="K18" s="3007" t="s">
        <v>7483</v>
      </c>
      <c r="L18" s="3242" t="s">
        <v>7490</v>
      </c>
      <c r="M18" s="3218">
        <v>100</v>
      </c>
      <c r="N18" s="3016" t="s">
        <v>7489</v>
      </c>
      <c r="O18" s="1493"/>
      <c r="P18" s="1859"/>
      <c r="Q18" s="3307" t="s">
        <v>7334</v>
      </c>
    </row>
    <row r="19" spans="1:17" s="1548" customFormat="1" ht="58.6" customHeight="1">
      <c r="A19" s="3846"/>
      <c r="B19" s="3007" t="str">
        <f t="shared" si="0"/>
        <v>2400001349</v>
      </c>
      <c r="C19" s="3009" t="s">
        <v>7480</v>
      </c>
      <c r="D19" s="3480"/>
      <c r="E19" s="3007"/>
      <c r="F19" s="3009" t="s">
        <v>22</v>
      </c>
      <c r="G19" s="3007"/>
      <c r="H19" s="3007"/>
      <c r="I19" s="3007"/>
      <c r="J19" s="3007" t="s">
        <v>3446</v>
      </c>
      <c r="K19" s="3007" t="s">
        <v>7483</v>
      </c>
      <c r="L19" s="3242" t="s">
        <v>7491</v>
      </c>
      <c r="M19" s="3218">
        <v>1300</v>
      </c>
      <c r="N19" s="3016" t="s">
        <v>7489</v>
      </c>
      <c r="O19" s="1493"/>
      <c r="P19" s="1859"/>
      <c r="Q19" s="3307" t="s">
        <v>7334</v>
      </c>
    </row>
    <row r="20" spans="1:17" s="1548" customFormat="1" ht="58.6" customHeight="1">
      <c r="A20" s="3846"/>
      <c r="B20" s="3007" t="str">
        <f t="shared" si="0"/>
        <v>2400001351</v>
      </c>
      <c r="C20" s="3009" t="s">
        <v>7480</v>
      </c>
      <c r="D20" s="3480"/>
      <c r="E20" s="3007"/>
      <c r="F20" s="3009" t="s">
        <v>22</v>
      </c>
      <c r="G20" s="3007"/>
      <c r="H20" s="3007"/>
      <c r="I20" s="3007"/>
      <c r="J20" s="3007" t="s">
        <v>3446</v>
      </c>
      <c r="K20" s="3007" t="s">
        <v>7483</v>
      </c>
      <c r="L20" s="3242" t="s">
        <v>7492</v>
      </c>
      <c r="M20" s="3218">
        <v>1300</v>
      </c>
      <c r="N20" s="3016" t="s">
        <v>7489</v>
      </c>
      <c r="O20" s="1493"/>
      <c r="P20" s="1859"/>
      <c r="Q20" s="3307" t="s">
        <v>7334</v>
      </c>
    </row>
    <row r="21" spans="1:17" s="1548" customFormat="1" ht="58.6" customHeight="1">
      <c r="A21" s="3846"/>
      <c r="B21" s="3007" t="str">
        <f t="shared" si="0"/>
        <v>2400001352</v>
      </c>
      <c r="C21" s="3009" t="s">
        <v>7480</v>
      </c>
      <c r="D21" s="3480"/>
      <c r="E21" s="3007"/>
      <c r="F21" s="3009" t="s">
        <v>22</v>
      </c>
      <c r="G21" s="3007"/>
      <c r="H21" s="3007"/>
      <c r="I21" s="3007"/>
      <c r="J21" s="3007" t="s">
        <v>3446</v>
      </c>
      <c r="K21" s="3007" t="s">
        <v>7483</v>
      </c>
      <c r="L21" s="3242" t="s">
        <v>7493</v>
      </c>
      <c r="M21" s="3218">
        <v>600</v>
      </c>
      <c r="N21" s="3016" t="s">
        <v>7489</v>
      </c>
      <c r="O21" s="1493"/>
      <c r="P21" s="1859"/>
      <c r="Q21" s="3307" t="s">
        <v>7334</v>
      </c>
    </row>
    <row r="22" spans="1:17" s="1548" customFormat="1" ht="58.6" customHeight="1">
      <c r="A22" s="3846"/>
      <c r="B22" s="3007" t="str">
        <f t="shared" si="0"/>
        <v>2400001347</v>
      </c>
      <c r="C22" s="3009" t="s">
        <v>7480</v>
      </c>
      <c r="D22" s="3480"/>
      <c r="E22" s="3007"/>
      <c r="F22" s="3009" t="s">
        <v>22</v>
      </c>
      <c r="G22" s="3007"/>
      <c r="H22" s="3007"/>
      <c r="I22" s="3007"/>
      <c r="J22" s="3007" t="s">
        <v>3446</v>
      </c>
      <c r="K22" s="3007" t="s">
        <v>7483</v>
      </c>
      <c r="L22" s="3242" t="s">
        <v>7494</v>
      </c>
      <c r="M22" s="3218">
        <v>500</v>
      </c>
      <c r="N22" s="3016" t="s">
        <v>7489</v>
      </c>
      <c r="O22" s="1493"/>
      <c r="P22" s="1859"/>
      <c r="Q22" s="3307" t="s">
        <v>7334</v>
      </c>
    </row>
    <row r="23" spans="1:17" s="1548" customFormat="1" ht="58.6" customHeight="1">
      <c r="A23" s="3846"/>
      <c r="B23" s="3007" t="str">
        <f t="shared" si="0"/>
        <v>2400001348</v>
      </c>
      <c r="C23" s="3009" t="s">
        <v>7480</v>
      </c>
      <c r="D23" s="3480"/>
      <c r="E23" s="3007"/>
      <c r="F23" s="3009" t="s">
        <v>22</v>
      </c>
      <c r="G23" s="3007"/>
      <c r="H23" s="3007"/>
      <c r="I23" s="3007"/>
      <c r="J23" s="3007" t="s">
        <v>3446</v>
      </c>
      <c r="K23" s="3007" t="s">
        <v>7483</v>
      </c>
      <c r="L23" s="2878" t="s">
        <v>7495</v>
      </c>
      <c r="M23" s="3218">
        <v>350</v>
      </c>
      <c r="N23" s="3016" t="s">
        <v>7489</v>
      </c>
      <c r="O23" s="1493"/>
      <c r="P23" s="1859"/>
      <c r="Q23" s="3307" t="s">
        <v>7334</v>
      </c>
    </row>
    <row r="24" spans="1:17" s="1548" customFormat="1" ht="58.6" customHeight="1">
      <c r="A24" s="3846"/>
      <c r="B24" s="3007" t="str">
        <f t="shared" si="0"/>
        <v>2400001327</v>
      </c>
      <c r="C24" s="3009" t="s">
        <v>7480</v>
      </c>
      <c r="D24" s="3480"/>
      <c r="E24" s="3007"/>
      <c r="F24" s="3009" t="s">
        <v>22</v>
      </c>
      <c r="G24" s="3007"/>
      <c r="H24" s="3007"/>
      <c r="I24" s="3007"/>
      <c r="J24" s="3007" t="s">
        <v>3446</v>
      </c>
      <c r="K24" s="3007" t="s">
        <v>7496</v>
      </c>
      <c r="L24" s="3242" t="s">
        <v>7497</v>
      </c>
      <c r="M24" s="3218">
        <v>600</v>
      </c>
      <c r="N24" s="3016" t="s">
        <v>7489</v>
      </c>
      <c r="O24" s="1493"/>
      <c r="P24" s="1859"/>
      <c r="Q24" s="3307" t="s">
        <v>7334</v>
      </c>
    </row>
    <row r="25" spans="1:17" s="1548" customFormat="1" ht="58.6" customHeight="1">
      <c r="A25" s="3846"/>
      <c r="B25" s="3007" t="str">
        <f t="shared" si="0"/>
        <v>2400001328</v>
      </c>
      <c r="C25" s="3009" t="s">
        <v>7480</v>
      </c>
      <c r="D25" s="3480"/>
      <c r="E25" s="3007"/>
      <c r="F25" s="3009" t="s">
        <v>22</v>
      </c>
      <c r="G25" s="3007"/>
      <c r="H25" s="3007"/>
      <c r="I25" s="3007"/>
      <c r="J25" s="3007" t="s">
        <v>3446</v>
      </c>
      <c r="K25" s="3007" t="s">
        <v>7496</v>
      </c>
      <c r="L25" s="2878" t="s">
        <v>7498</v>
      </c>
      <c r="M25" s="3218">
        <v>50</v>
      </c>
      <c r="N25" s="3016" t="s">
        <v>7489</v>
      </c>
      <c r="O25" s="1493"/>
      <c r="P25" s="1859"/>
      <c r="Q25" s="3307" t="s">
        <v>7334</v>
      </c>
    </row>
    <row r="26" spans="1:17" s="1548" customFormat="1" ht="58.6" customHeight="1">
      <c r="A26" s="3846"/>
      <c r="B26" s="3007" t="str">
        <f t="shared" si="0"/>
        <v>2400001329</v>
      </c>
      <c r="C26" s="3009" t="s">
        <v>7480</v>
      </c>
      <c r="D26" s="3480"/>
      <c r="E26" s="3007"/>
      <c r="F26" s="3009" t="s">
        <v>22</v>
      </c>
      <c r="G26" s="3007"/>
      <c r="H26" s="3007"/>
      <c r="I26" s="3007"/>
      <c r="J26" s="3007" t="s">
        <v>3446</v>
      </c>
      <c r="K26" s="3007" t="s">
        <v>7496</v>
      </c>
      <c r="L26" s="3242" t="s">
        <v>7499</v>
      </c>
      <c r="M26" s="3218">
        <v>700</v>
      </c>
      <c r="N26" s="3016" t="s">
        <v>7489</v>
      </c>
      <c r="O26" s="1493"/>
      <c r="P26" s="1859"/>
      <c r="Q26" s="3307" t="s">
        <v>7334</v>
      </c>
    </row>
    <row r="27" spans="1:17" s="1548" customFormat="1" ht="58.6" customHeight="1">
      <c r="A27" s="3846"/>
      <c r="B27" s="3007" t="str">
        <f t="shared" si="0"/>
        <v>2400001330</v>
      </c>
      <c r="C27" s="3009" t="s">
        <v>7480</v>
      </c>
      <c r="D27" s="3482"/>
      <c r="F27" s="3009" t="s">
        <v>22</v>
      </c>
      <c r="G27" s="1495"/>
      <c r="H27" s="1495"/>
      <c r="I27" s="1495"/>
      <c r="J27" s="3007" t="s">
        <v>3446</v>
      </c>
      <c r="K27" s="3007" t="s">
        <v>7496</v>
      </c>
      <c r="L27" s="1600" t="s">
        <v>7500</v>
      </c>
      <c r="M27" s="3218">
        <v>1650</v>
      </c>
      <c r="N27" s="3016" t="s">
        <v>7489</v>
      </c>
      <c r="O27" s="1493"/>
      <c r="P27" s="1859"/>
      <c r="Q27" s="3307" t="s">
        <v>7334</v>
      </c>
    </row>
    <row r="28" spans="1:17" s="1548" customFormat="1" ht="58.6" customHeight="1">
      <c r="A28" s="3846"/>
      <c r="B28" s="3007" t="str">
        <f t="shared" si="0"/>
        <v>2400001336</v>
      </c>
      <c r="C28" s="3009" t="s">
        <v>7480</v>
      </c>
      <c r="D28" s="2325"/>
      <c r="E28" s="1495"/>
      <c r="F28" s="3009" t="s">
        <v>22</v>
      </c>
      <c r="G28" s="1495"/>
      <c r="H28" s="1495"/>
      <c r="I28" s="1495"/>
      <c r="J28" s="3007" t="s">
        <v>3446</v>
      </c>
      <c r="K28" s="3007" t="s">
        <v>7496</v>
      </c>
      <c r="L28" s="1600" t="s">
        <v>7501</v>
      </c>
      <c r="M28" s="3218">
        <v>500</v>
      </c>
      <c r="N28" s="3016" t="s">
        <v>7489</v>
      </c>
      <c r="O28" s="1493"/>
      <c r="P28" s="1859"/>
      <c r="Q28" s="3307" t="s">
        <v>7334</v>
      </c>
    </row>
    <row r="29" spans="1:17" s="1548" customFormat="1" ht="58.6" customHeight="1">
      <c r="A29" s="3847"/>
      <c r="B29" s="3007" t="str">
        <f t="shared" si="0"/>
        <v>2400001331</v>
      </c>
      <c r="C29" s="3009" t="s">
        <v>7480</v>
      </c>
      <c r="D29" s="2325"/>
      <c r="E29" s="1495"/>
      <c r="F29" s="3009" t="s">
        <v>22</v>
      </c>
      <c r="G29" s="1495"/>
      <c r="H29" s="1495"/>
      <c r="I29" s="1495"/>
      <c r="J29" s="3007" t="s">
        <v>3446</v>
      </c>
      <c r="K29" s="3007" t="s">
        <v>7496</v>
      </c>
      <c r="L29" s="1600" t="s">
        <v>7502</v>
      </c>
      <c r="M29" s="3218">
        <v>200</v>
      </c>
      <c r="N29" s="3016" t="s">
        <v>7489</v>
      </c>
      <c r="O29" s="1493"/>
      <c r="P29" s="1859"/>
      <c r="Q29" s="3320" t="s">
        <v>7334</v>
      </c>
    </row>
    <row r="30" spans="1:17" s="2150" customFormat="1" ht="58.6" customHeight="1">
      <c r="A30" s="3772">
        <v>3</v>
      </c>
      <c r="B30" s="3021" t="str">
        <f t="shared" si="0"/>
        <v>2400001321</v>
      </c>
      <c r="C30" s="3019" t="s">
        <v>7503</v>
      </c>
      <c r="D30" s="2488">
        <v>4900</v>
      </c>
      <c r="E30" s="1921">
        <v>45668</v>
      </c>
      <c r="F30" s="3019" t="s">
        <v>22</v>
      </c>
      <c r="G30" s="1921" t="s">
        <v>7504</v>
      </c>
      <c r="H30" s="1921"/>
      <c r="I30" s="1921"/>
      <c r="J30" s="3021" t="s">
        <v>3446</v>
      </c>
      <c r="K30" s="1921" t="s">
        <v>7505</v>
      </c>
      <c r="L30" s="1845" t="s">
        <v>7506</v>
      </c>
      <c r="M30" s="3273">
        <v>500</v>
      </c>
      <c r="N30" s="2907" t="s">
        <v>7489</v>
      </c>
      <c r="O30" s="1902"/>
      <c r="P30" s="1775"/>
      <c r="Q30" s="3414" t="s">
        <v>7334</v>
      </c>
    </row>
    <row r="31" spans="1:17" s="1548" customFormat="1" ht="58.6" customHeight="1">
      <c r="A31" s="3773"/>
      <c r="B31" s="3007" t="str">
        <f t="shared" si="0"/>
        <v>2400001322</v>
      </c>
      <c r="C31" s="3009" t="s">
        <v>7503</v>
      </c>
      <c r="D31" s="2325"/>
      <c r="E31" s="1495"/>
      <c r="F31" s="3009" t="s">
        <v>22</v>
      </c>
      <c r="G31" s="1495"/>
      <c r="H31" s="1495"/>
      <c r="I31" s="1495"/>
      <c r="J31" s="3007" t="s">
        <v>3446</v>
      </c>
      <c r="K31" s="1495" t="s">
        <v>7505</v>
      </c>
      <c r="L31" s="1600" t="s">
        <v>7507</v>
      </c>
      <c r="M31" s="3218">
        <v>300</v>
      </c>
      <c r="N31" s="3016" t="s">
        <v>7489</v>
      </c>
      <c r="O31" s="1493"/>
      <c r="P31" s="1859"/>
      <c r="Q31" s="3320" t="s">
        <v>7334</v>
      </c>
    </row>
    <row r="32" spans="1:17" s="1548" customFormat="1" ht="58.6" customHeight="1">
      <c r="A32" s="3773"/>
      <c r="B32" s="3007" t="str">
        <f t="shared" si="0"/>
        <v>2400001343</v>
      </c>
      <c r="C32" s="3009" t="s">
        <v>7503</v>
      </c>
      <c r="D32" s="2325"/>
      <c r="E32" s="1495"/>
      <c r="F32" s="3009" t="s">
        <v>22</v>
      </c>
      <c r="G32" s="1495"/>
      <c r="H32" s="1495"/>
      <c r="I32" s="1495"/>
      <c r="J32" s="3007" t="s">
        <v>3446</v>
      </c>
      <c r="K32" s="1495" t="s">
        <v>7505</v>
      </c>
      <c r="L32" s="1600" t="s">
        <v>7508</v>
      </c>
      <c r="M32" s="3218">
        <v>50</v>
      </c>
      <c r="N32" s="3016" t="s">
        <v>7489</v>
      </c>
      <c r="O32" s="1493"/>
      <c r="P32" s="1859"/>
      <c r="Q32" s="3320" t="s">
        <v>7334</v>
      </c>
    </row>
    <row r="33" spans="1:35" s="1548" customFormat="1" ht="58.6" customHeight="1">
      <c r="A33" s="3773"/>
      <c r="B33" s="3007" t="str">
        <f t="shared" si="0"/>
        <v>2400001338</v>
      </c>
      <c r="C33" s="3009" t="s">
        <v>7503</v>
      </c>
      <c r="D33" s="2325"/>
      <c r="E33" s="1495"/>
      <c r="F33" s="3009" t="s">
        <v>22</v>
      </c>
      <c r="G33" s="1495"/>
      <c r="H33" s="1495"/>
      <c r="I33" s="1495"/>
      <c r="J33" s="3007" t="s">
        <v>3446</v>
      </c>
      <c r="K33" s="1495" t="s">
        <v>7505</v>
      </c>
      <c r="L33" s="1600" t="s">
        <v>7509</v>
      </c>
      <c r="M33" s="3218">
        <v>175</v>
      </c>
      <c r="N33" s="3016" t="s">
        <v>7489</v>
      </c>
      <c r="O33" s="1493"/>
      <c r="P33" s="1859"/>
      <c r="Q33" s="3320" t="s">
        <v>7334</v>
      </c>
    </row>
    <row r="34" spans="1:35" s="1548" customFormat="1" ht="58.6" customHeight="1">
      <c r="A34" s="3773"/>
      <c r="B34" s="3007" t="str">
        <f t="shared" si="0"/>
        <v>2400001339</v>
      </c>
      <c r="C34" s="3009" t="s">
        <v>7503</v>
      </c>
      <c r="D34" s="2325"/>
      <c r="E34" s="1495"/>
      <c r="F34" s="3009" t="s">
        <v>22</v>
      </c>
      <c r="G34" s="1495"/>
      <c r="H34" s="1495"/>
      <c r="I34" s="1495"/>
      <c r="J34" s="3007" t="s">
        <v>3446</v>
      </c>
      <c r="K34" s="1495" t="s">
        <v>7505</v>
      </c>
      <c r="L34" s="1600" t="s">
        <v>7510</v>
      </c>
      <c r="M34" s="3218">
        <v>525</v>
      </c>
      <c r="N34" s="3016" t="s">
        <v>7489</v>
      </c>
      <c r="O34" s="1493"/>
      <c r="P34" s="1859"/>
      <c r="Q34" s="3320" t="s">
        <v>7334</v>
      </c>
    </row>
    <row r="35" spans="1:35" s="1548" customFormat="1" ht="58.6" customHeight="1">
      <c r="A35" s="3773"/>
      <c r="B35" s="3007" t="str">
        <f t="shared" si="0"/>
        <v>2400001340</v>
      </c>
      <c r="C35" s="3009" t="s">
        <v>7503</v>
      </c>
      <c r="D35" s="2325"/>
      <c r="E35" s="1495"/>
      <c r="F35" s="3009" t="s">
        <v>22</v>
      </c>
      <c r="G35" s="1495"/>
      <c r="H35" s="1495"/>
      <c r="I35" s="1495"/>
      <c r="J35" s="3007" t="s">
        <v>3446</v>
      </c>
      <c r="K35" s="1495" t="s">
        <v>7505</v>
      </c>
      <c r="L35" s="1600" t="s">
        <v>7511</v>
      </c>
      <c r="M35" s="3218">
        <v>150</v>
      </c>
      <c r="N35" s="3016" t="s">
        <v>7489</v>
      </c>
      <c r="O35" s="1493"/>
      <c r="P35" s="1859"/>
      <c r="Q35" s="3320" t="s">
        <v>7334</v>
      </c>
    </row>
    <row r="36" spans="1:35" s="1548" customFormat="1" ht="58.6" customHeight="1">
      <c r="A36" s="3773"/>
      <c r="B36" s="3007" t="str">
        <f t="shared" ref="B36:B56" si="1">TEXT(LEFT(L36,10),"0000000000")</f>
        <v>2400001341</v>
      </c>
      <c r="C36" s="3009" t="s">
        <v>7503</v>
      </c>
      <c r="D36" s="2325"/>
      <c r="E36" s="1495"/>
      <c r="F36" s="3009" t="s">
        <v>22</v>
      </c>
      <c r="G36" s="1495"/>
      <c r="H36" s="1495"/>
      <c r="I36" s="1495"/>
      <c r="J36" s="3007" t="s">
        <v>3446</v>
      </c>
      <c r="K36" s="1495" t="s">
        <v>7505</v>
      </c>
      <c r="L36" s="1600" t="s">
        <v>7512</v>
      </c>
      <c r="M36" s="3218">
        <v>575</v>
      </c>
      <c r="N36" s="3016" t="s">
        <v>7489</v>
      </c>
      <c r="O36" s="1493"/>
      <c r="P36" s="1859"/>
      <c r="Q36" s="3320" t="s">
        <v>7334</v>
      </c>
    </row>
    <row r="37" spans="1:35" s="1548" customFormat="1" ht="58.6" customHeight="1">
      <c r="A37" s="3773"/>
      <c r="B37" s="3007" t="str">
        <f t="shared" si="1"/>
        <v>2400001342</v>
      </c>
      <c r="C37" s="3009" t="s">
        <v>7503</v>
      </c>
      <c r="D37" s="2325"/>
      <c r="E37" s="1495"/>
      <c r="F37" s="3009" t="s">
        <v>22</v>
      </c>
      <c r="G37" s="1495"/>
      <c r="H37" s="1495"/>
      <c r="I37" s="1495"/>
      <c r="J37" s="3007" t="s">
        <v>3446</v>
      </c>
      <c r="K37" s="1495" t="s">
        <v>7505</v>
      </c>
      <c r="L37" s="1600" t="s">
        <v>7513</v>
      </c>
      <c r="M37" s="3218">
        <v>150</v>
      </c>
      <c r="N37" s="3016" t="s">
        <v>7489</v>
      </c>
      <c r="O37" s="1493"/>
      <c r="P37" s="1859"/>
      <c r="Q37" s="3320" t="s">
        <v>7334</v>
      </c>
    </row>
    <row r="38" spans="1:35" s="1548" customFormat="1" ht="58.6" customHeight="1">
      <c r="A38" s="3773"/>
      <c r="B38" s="3007" t="str">
        <f t="shared" si="1"/>
        <v>2400001345</v>
      </c>
      <c r="C38" s="3009" t="s">
        <v>7503</v>
      </c>
      <c r="D38" s="2325"/>
      <c r="E38" s="1495"/>
      <c r="F38" s="3009" t="s">
        <v>22</v>
      </c>
      <c r="G38" s="1495"/>
      <c r="H38" s="1495"/>
      <c r="I38" s="1495"/>
      <c r="J38" s="3007" t="s">
        <v>3446</v>
      </c>
      <c r="K38" s="1495" t="s">
        <v>7505</v>
      </c>
      <c r="L38" s="1600" t="s">
        <v>7514</v>
      </c>
      <c r="M38" s="3218">
        <v>1350</v>
      </c>
      <c r="N38" s="3016" t="s">
        <v>7489</v>
      </c>
      <c r="O38" s="1493"/>
      <c r="P38" s="1859"/>
      <c r="Q38" s="3320" t="s">
        <v>7334</v>
      </c>
    </row>
    <row r="39" spans="1:35" s="1548" customFormat="1" ht="58.6" customHeight="1">
      <c r="A39" s="3773"/>
      <c r="B39" s="3007" t="str">
        <f t="shared" si="1"/>
        <v>2400001346</v>
      </c>
      <c r="C39" s="3009" t="s">
        <v>7503</v>
      </c>
      <c r="D39" s="2325"/>
      <c r="E39" s="1495"/>
      <c r="F39" s="3009" t="s">
        <v>22</v>
      </c>
      <c r="G39" s="1495"/>
      <c r="H39" s="1495"/>
      <c r="I39" s="1495"/>
      <c r="J39" s="3007" t="s">
        <v>3446</v>
      </c>
      <c r="K39" s="1495" t="s">
        <v>7505</v>
      </c>
      <c r="L39" s="1600" t="s">
        <v>7515</v>
      </c>
      <c r="M39" s="3218">
        <v>650</v>
      </c>
      <c r="N39" s="3016" t="s">
        <v>7489</v>
      </c>
      <c r="O39" s="1493"/>
      <c r="P39" s="1859"/>
      <c r="Q39" s="3320" t="s">
        <v>7334</v>
      </c>
    </row>
    <row r="40" spans="1:35" s="1548" customFormat="1" ht="58.6" customHeight="1">
      <c r="A40" s="3773"/>
      <c r="B40" s="3007" t="str">
        <f t="shared" si="1"/>
        <v>2400001344</v>
      </c>
      <c r="C40" s="3009" t="s">
        <v>7503</v>
      </c>
      <c r="D40" s="2325"/>
      <c r="E40" s="1495"/>
      <c r="F40" s="3009" t="s">
        <v>22</v>
      </c>
      <c r="G40" s="1495"/>
      <c r="H40" s="1495"/>
      <c r="I40" s="1495"/>
      <c r="J40" s="3007" t="s">
        <v>3446</v>
      </c>
      <c r="K40" s="1495" t="s">
        <v>7505</v>
      </c>
      <c r="L40" s="1600" t="s">
        <v>7516</v>
      </c>
      <c r="M40" s="3218">
        <v>500</v>
      </c>
      <c r="N40" s="3016" t="s">
        <v>7489</v>
      </c>
      <c r="O40" s="1493"/>
      <c r="P40" s="1859"/>
      <c r="Q40" s="3320" t="s">
        <v>7334</v>
      </c>
    </row>
    <row r="41" spans="1:35" s="1548" customFormat="1" ht="58.6" customHeight="1">
      <c r="A41" s="3774"/>
      <c r="B41" s="3007" t="str">
        <f t="shared" si="1"/>
        <v>2400001355</v>
      </c>
      <c r="C41" s="3009" t="s">
        <v>7503</v>
      </c>
      <c r="D41" s="2325"/>
      <c r="E41" s="1495"/>
      <c r="F41" s="3009" t="s">
        <v>22</v>
      </c>
      <c r="G41" s="1495"/>
      <c r="H41" s="1495"/>
      <c r="I41" s="1495"/>
      <c r="J41" s="3007" t="s">
        <v>3446</v>
      </c>
      <c r="K41" s="1495" t="s">
        <v>7505</v>
      </c>
      <c r="L41" s="1600" t="s">
        <v>7517</v>
      </c>
      <c r="M41" s="3218">
        <v>25</v>
      </c>
      <c r="N41" s="3016" t="s">
        <v>7489</v>
      </c>
      <c r="O41" s="1493"/>
      <c r="P41" s="1859"/>
      <c r="Q41" s="3320" t="s">
        <v>7334</v>
      </c>
    </row>
    <row r="42" spans="1:35" s="2676" customFormat="1" ht="58.6" customHeight="1">
      <c r="A42" s="3854">
        <v>4</v>
      </c>
      <c r="B42" s="3190" t="str">
        <f t="shared" si="1"/>
        <v>2000003482</v>
      </c>
      <c r="C42" s="2667" t="s">
        <v>3756</v>
      </c>
      <c r="D42" s="2488">
        <v>8800</v>
      </c>
      <c r="E42" s="2180" t="s">
        <v>7518</v>
      </c>
      <c r="F42" s="2663" t="s">
        <v>15</v>
      </c>
      <c r="G42" s="2180" t="s">
        <v>7519</v>
      </c>
      <c r="H42" s="1909"/>
      <c r="I42" s="1921" t="s">
        <v>7520</v>
      </c>
      <c r="J42" s="3281" t="s">
        <v>49</v>
      </c>
      <c r="K42" s="1921" t="s">
        <v>1163</v>
      </c>
      <c r="L42" s="1862" t="s">
        <v>7521</v>
      </c>
      <c r="M42" s="2583">
        <v>2850</v>
      </c>
      <c r="N42" s="2196" t="s">
        <v>7522</v>
      </c>
      <c r="O42" s="2667"/>
      <c r="P42" s="2666"/>
      <c r="Q42" s="3414" t="s">
        <v>7334</v>
      </c>
      <c r="R42" s="3354"/>
      <c r="S42" s="2677"/>
      <c r="T42" s="2677"/>
      <c r="U42" s="3355"/>
      <c r="V42" s="3356"/>
      <c r="W42" s="2677"/>
      <c r="X42" s="3357"/>
      <c r="Y42" s="3357"/>
      <c r="Z42" s="2677"/>
      <c r="AA42" s="3357"/>
      <c r="AB42" s="3358"/>
      <c r="AC42" s="3359"/>
    </row>
    <row r="43" spans="1:35" s="1821" customFormat="1" ht="58.6" customHeight="1">
      <c r="A43" s="3855"/>
      <c r="B43" s="3007" t="str">
        <f t="shared" si="1"/>
        <v>2000003404</v>
      </c>
      <c r="C43" s="1782" t="s">
        <v>3756</v>
      </c>
      <c r="D43" s="2578"/>
      <c r="E43" s="1780"/>
      <c r="F43" s="1782" t="s">
        <v>15</v>
      </c>
      <c r="G43" s="1780"/>
      <c r="H43" s="1780"/>
      <c r="I43" s="1495" t="s">
        <v>7233</v>
      </c>
      <c r="J43" s="3283" t="s">
        <v>49</v>
      </c>
      <c r="K43" s="1495" t="s">
        <v>1163</v>
      </c>
      <c r="L43" s="1496" t="s">
        <v>7523</v>
      </c>
      <c r="M43" s="3284">
        <v>600</v>
      </c>
      <c r="N43" s="3016" t="s">
        <v>7397</v>
      </c>
      <c r="O43" s="1782"/>
      <c r="P43" s="1784"/>
      <c r="Q43" s="3320" t="s">
        <v>7334</v>
      </c>
    </row>
    <row r="44" spans="1:35" s="1548" customFormat="1" ht="58.6" customHeight="1">
      <c r="A44" s="3855"/>
      <c r="B44" s="3007" t="str">
        <f t="shared" si="1"/>
        <v>2000003409</v>
      </c>
      <c r="C44" s="1782" t="s">
        <v>3756</v>
      </c>
      <c r="D44" s="3439"/>
      <c r="E44" s="1748"/>
      <c r="F44" s="1782" t="s">
        <v>15</v>
      </c>
      <c r="G44" s="1748"/>
      <c r="H44" s="1748"/>
      <c r="I44" s="1495" t="s">
        <v>7233</v>
      </c>
      <c r="J44" s="3283" t="s">
        <v>49</v>
      </c>
      <c r="K44" s="1495" t="s">
        <v>1163</v>
      </c>
      <c r="L44" s="1600" t="s">
        <v>7524</v>
      </c>
      <c r="M44" s="2357">
        <v>1000</v>
      </c>
      <c r="N44" s="3016" t="s">
        <v>7489</v>
      </c>
      <c r="O44" s="1790"/>
      <c r="P44" s="3440"/>
      <c r="Q44" s="3320" t="s">
        <v>7334</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6" customHeight="1">
      <c r="A45" s="3855"/>
      <c r="B45" s="3007" t="str">
        <f t="shared" si="1"/>
        <v>2200002287</v>
      </c>
      <c r="C45" s="1782" t="s">
        <v>3756</v>
      </c>
      <c r="D45" s="2325"/>
      <c r="E45" s="1495"/>
      <c r="F45" s="1782" t="s">
        <v>15</v>
      </c>
      <c r="G45" s="1495"/>
      <c r="H45" s="1495"/>
      <c r="I45" s="1495" t="s">
        <v>7379</v>
      </c>
      <c r="J45" s="1493" t="s">
        <v>49</v>
      </c>
      <c r="K45" s="1495" t="s">
        <v>1163</v>
      </c>
      <c r="L45" s="1600" t="s">
        <v>7525</v>
      </c>
      <c r="M45" s="2357">
        <v>2000</v>
      </c>
      <c r="N45" s="2385" t="s">
        <v>7526</v>
      </c>
      <c r="O45" s="1493"/>
      <c r="P45" s="1859"/>
      <c r="Q45" s="3320" t="s">
        <v>7334</v>
      </c>
    </row>
    <row r="46" spans="1:35" s="1548" customFormat="1" ht="58.6" customHeight="1">
      <c r="A46" s="3855"/>
      <c r="B46" s="3007" t="str">
        <f t="shared" si="1"/>
        <v>2200002299</v>
      </c>
      <c r="C46" s="1782" t="s">
        <v>3756</v>
      </c>
      <c r="D46" s="2325"/>
      <c r="E46" s="1495"/>
      <c r="F46" s="1782" t="s">
        <v>15</v>
      </c>
      <c r="G46" s="1495"/>
      <c r="H46" s="1495"/>
      <c r="I46" s="1495" t="s">
        <v>7379</v>
      </c>
      <c r="J46" s="1493" t="s">
        <v>49</v>
      </c>
      <c r="K46" s="1495" t="s">
        <v>1163</v>
      </c>
      <c r="L46" s="1600" t="s">
        <v>7527</v>
      </c>
      <c r="M46" s="3284">
        <v>320</v>
      </c>
      <c r="N46" s="2385" t="s">
        <v>7528</v>
      </c>
      <c r="O46" s="1493"/>
      <c r="P46" s="1859"/>
      <c r="Q46" s="3320" t="s">
        <v>7334</v>
      </c>
    </row>
    <row r="47" spans="1:35" s="1548" customFormat="1" ht="58.6" customHeight="1">
      <c r="A47" s="3855"/>
      <c r="B47" s="3007" t="str">
        <f t="shared" si="1"/>
        <v>2000003408</v>
      </c>
      <c r="C47" s="1782" t="s">
        <v>3756</v>
      </c>
      <c r="D47" s="2325"/>
      <c r="E47" s="1495"/>
      <c r="F47" s="1782" t="s">
        <v>15</v>
      </c>
      <c r="G47" s="1495"/>
      <c r="H47" s="1495"/>
      <c r="I47" s="1495" t="s">
        <v>7233</v>
      </c>
      <c r="J47" s="3283" t="s">
        <v>49</v>
      </c>
      <c r="K47" s="1495" t="s">
        <v>1163</v>
      </c>
      <c r="L47" s="1600" t="s">
        <v>7529</v>
      </c>
      <c r="M47" s="2357">
        <v>1000</v>
      </c>
      <c r="N47" s="2385" t="s">
        <v>7526</v>
      </c>
      <c r="O47" s="1493"/>
      <c r="P47" s="1859"/>
      <c r="Q47" s="3320" t="s">
        <v>7334</v>
      </c>
    </row>
    <row r="48" spans="1:35" s="1548" customFormat="1" ht="58.6" customHeight="1">
      <c r="A48" s="3855"/>
      <c r="B48" s="3007" t="str">
        <f t="shared" si="1"/>
        <v>2200002307</v>
      </c>
      <c r="C48" s="1782" t="s">
        <v>3756</v>
      </c>
      <c r="D48" s="2325"/>
      <c r="E48" s="1495"/>
      <c r="F48" s="1782" t="s">
        <v>15</v>
      </c>
      <c r="G48" s="1495"/>
      <c r="H48" s="1495"/>
      <c r="I48" s="1495" t="s">
        <v>7233</v>
      </c>
      <c r="J48" s="3009" t="s">
        <v>49</v>
      </c>
      <c r="K48" s="1495" t="s">
        <v>1163</v>
      </c>
      <c r="L48" s="1600" t="s">
        <v>7530</v>
      </c>
      <c r="M48" s="2357">
        <v>480</v>
      </c>
      <c r="N48" s="3016" t="s">
        <v>7531</v>
      </c>
      <c r="O48" s="1493"/>
      <c r="P48" s="1859"/>
      <c r="Q48" s="3320" t="s">
        <v>7334</v>
      </c>
    </row>
    <row r="49" spans="1:35" s="1548" customFormat="1" ht="58.6" customHeight="1">
      <c r="A49" s="3856"/>
      <c r="B49" s="3291" t="str">
        <f t="shared" si="1"/>
        <v>2200002304</v>
      </c>
      <c r="C49" s="1782" t="s">
        <v>3756</v>
      </c>
      <c r="D49" s="2578"/>
      <c r="E49" s="1780"/>
      <c r="F49" s="1782" t="s">
        <v>15</v>
      </c>
      <c r="G49" s="2051"/>
      <c r="H49" s="2051"/>
      <c r="I49" s="1495" t="s">
        <v>7233</v>
      </c>
      <c r="J49" s="1493" t="s">
        <v>49</v>
      </c>
      <c r="K49" s="1495" t="s">
        <v>1163</v>
      </c>
      <c r="L49" s="3441" t="s">
        <v>7532</v>
      </c>
      <c r="M49" s="3442">
        <v>516</v>
      </c>
      <c r="N49" s="2385" t="s">
        <v>7533</v>
      </c>
      <c r="O49" s="2749"/>
      <c r="P49" s="3440"/>
      <c r="Q49" s="3320" t="s">
        <v>7334</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6" customHeight="1">
      <c r="A50" s="3413">
        <v>5</v>
      </c>
      <c r="B50" s="3190" t="str">
        <f t="shared" si="1"/>
        <v>2000003482</v>
      </c>
      <c r="C50" s="2667" t="s">
        <v>3731</v>
      </c>
      <c r="D50" s="2488">
        <v>5900</v>
      </c>
      <c r="E50" s="2180" t="s">
        <v>7534</v>
      </c>
      <c r="F50" s="1902" t="s">
        <v>13</v>
      </c>
      <c r="G50" s="2180"/>
      <c r="H50" s="1909"/>
      <c r="I50" s="1921" t="s">
        <v>14</v>
      </c>
      <c r="J50" s="3281" t="s">
        <v>49</v>
      </c>
      <c r="K50" s="1921" t="s">
        <v>1163</v>
      </c>
      <c r="L50" s="1845" t="s">
        <v>7535</v>
      </c>
      <c r="M50" s="2583">
        <v>5900</v>
      </c>
      <c r="N50" s="2196" t="s">
        <v>7536</v>
      </c>
      <c r="O50" s="2667"/>
      <c r="P50" s="2666"/>
      <c r="Q50" s="3414" t="s">
        <v>7334</v>
      </c>
      <c r="R50" s="3354"/>
      <c r="S50" s="2677"/>
      <c r="T50" s="2677"/>
      <c r="U50" s="3355"/>
      <c r="V50" s="3356"/>
      <c r="W50" s="2677"/>
      <c r="X50" s="3357"/>
      <c r="Y50" s="3357"/>
      <c r="Z50" s="2677"/>
      <c r="AA50" s="3357"/>
      <c r="AB50" s="3358"/>
      <c r="AC50" s="3359"/>
    </row>
    <row r="51" spans="1:35" s="2150" customFormat="1" ht="58.6" customHeight="1">
      <c r="A51" s="3845">
        <v>6</v>
      </c>
      <c r="B51" s="3021" t="str">
        <f t="shared" si="1"/>
        <v>2200002290</v>
      </c>
      <c r="C51" s="2667" t="s">
        <v>98</v>
      </c>
      <c r="D51" s="2488">
        <v>3720</v>
      </c>
      <c r="E51" s="1921" t="s">
        <v>7465</v>
      </c>
      <c r="F51" s="1902" t="s">
        <v>18</v>
      </c>
      <c r="G51" s="1921"/>
      <c r="H51" s="1921"/>
      <c r="I51" s="1921" t="s">
        <v>14</v>
      </c>
      <c r="J51" s="3281" t="s">
        <v>49</v>
      </c>
      <c r="K51" s="1921" t="s">
        <v>1163</v>
      </c>
      <c r="L51" s="1862" t="s">
        <v>7537</v>
      </c>
      <c r="M51" s="2583">
        <v>535</v>
      </c>
      <c r="N51" s="2196" t="s">
        <v>7538</v>
      </c>
      <c r="O51" s="1902"/>
      <c r="P51" s="1775"/>
      <c r="Q51" s="3414" t="s">
        <v>7334</v>
      </c>
    </row>
    <row r="52" spans="1:35" s="1467" customFormat="1" ht="58.6" customHeight="1">
      <c r="A52" s="3846"/>
      <c r="B52" s="3007" t="str">
        <f t="shared" si="1"/>
        <v>2000003482</v>
      </c>
      <c r="C52" s="1782" t="s">
        <v>98</v>
      </c>
      <c r="D52" s="2325"/>
      <c r="E52" s="1495"/>
      <c r="F52" s="1493" t="s">
        <v>18</v>
      </c>
      <c r="G52" s="1495"/>
      <c r="H52" s="1495"/>
      <c r="I52" s="1495" t="s">
        <v>6542</v>
      </c>
      <c r="J52" s="3009" t="s">
        <v>49</v>
      </c>
      <c r="K52" s="1495" t="s">
        <v>1163</v>
      </c>
      <c r="L52" s="1600" t="s">
        <v>7539</v>
      </c>
      <c r="M52" s="2357">
        <v>1250</v>
      </c>
      <c r="N52" s="3016" t="s">
        <v>7397</v>
      </c>
      <c r="O52" s="1493"/>
      <c r="P52" s="1859"/>
      <c r="Q52" s="3320" t="s">
        <v>7334</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6" customHeight="1">
      <c r="A53" s="3847"/>
      <c r="B53" s="3007" t="str">
        <f t="shared" si="1"/>
        <v>2200002308</v>
      </c>
      <c r="C53" s="1782" t="s">
        <v>98</v>
      </c>
      <c r="D53" s="2325"/>
      <c r="E53" s="1495"/>
      <c r="F53" s="1493" t="s">
        <v>18</v>
      </c>
      <c r="G53" s="1495"/>
      <c r="H53" s="1495"/>
      <c r="I53" s="1495" t="s">
        <v>7379</v>
      </c>
      <c r="J53" s="1493" t="s">
        <v>49</v>
      </c>
      <c r="K53" s="1495" t="s">
        <v>1163</v>
      </c>
      <c r="L53" s="1600" t="s">
        <v>7540</v>
      </c>
      <c r="M53" s="2357">
        <v>1935</v>
      </c>
      <c r="N53" s="2385" t="s">
        <v>5376</v>
      </c>
      <c r="O53" s="1493"/>
      <c r="P53" s="1859"/>
      <c r="Q53" s="3320" t="s">
        <v>7334</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6" customHeight="1">
      <c r="A54" s="3217">
        <v>7</v>
      </c>
      <c r="B54" s="3021" t="str">
        <f t="shared" si="1"/>
        <v>2000003412</v>
      </c>
      <c r="C54" s="1902" t="s">
        <v>6564</v>
      </c>
      <c r="D54" s="2488">
        <v>4350</v>
      </c>
      <c r="E54" s="1921" t="s">
        <v>7541</v>
      </c>
      <c r="F54" s="1902" t="s">
        <v>18</v>
      </c>
      <c r="G54" s="1921"/>
      <c r="H54" s="1921"/>
      <c r="I54" s="1921" t="s">
        <v>7233</v>
      </c>
      <c r="J54" s="3019" t="s">
        <v>49</v>
      </c>
      <c r="K54" s="1921" t="s">
        <v>101</v>
      </c>
      <c r="L54" s="1845" t="s">
        <v>7542</v>
      </c>
      <c r="M54" s="2583">
        <v>4350</v>
      </c>
      <c r="N54" s="2907" t="s">
        <v>7397</v>
      </c>
      <c r="O54" s="1902"/>
      <c r="P54" s="1775"/>
      <c r="Q54" s="3414" t="s">
        <v>7334</v>
      </c>
    </row>
    <row r="55" spans="1:35" s="3104" customFormat="1" ht="58.6" customHeight="1">
      <c r="A55" s="3483">
        <v>8</v>
      </c>
      <c r="B55" s="3021" t="str">
        <f t="shared" si="1"/>
        <v>2000003524</v>
      </c>
      <c r="C55" s="1902" t="s">
        <v>109</v>
      </c>
      <c r="D55" s="2488">
        <v>4250</v>
      </c>
      <c r="E55" s="1921" t="s">
        <v>7543</v>
      </c>
      <c r="F55" s="2263" t="s">
        <v>18</v>
      </c>
      <c r="G55" s="1921" t="s">
        <v>7544</v>
      </c>
      <c r="H55" s="1921"/>
      <c r="I55" s="2279" t="s">
        <v>7233</v>
      </c>
      <c r="J55" s="3019" t="s">
        <v>49</v>
      </c>
      <c r="K55" s="1921" t="s">
        <v>224</v>
      </c>
      <c r="L55" s="1911" t="s">
        <v>7545</v>
      </c>
      <c r="M55" s="3041">
        <v>4250</v>
      </c>
      <c r="N55" s="3189" t="s">
        <v>7397</v>
      </c>
      <c r="O55" s="2429"/>
      <c r="P55" s="1775"/>
      <c r="Q55" s="3343" t="s">
        <v>7334</v>
      </c>
      <c r="R55" s="3374"/>
      <c r="S55" s="3300"/>
      <c r="T55" s="3300"/>
      <c r="U55" s="3375"/>
      <c r="V55" s="3376"/>
      <c r="W55" s="3300"/>
      <c r="X55" s="2689"/>
      <c r="Y55" s="2689"/>
      <c r="Z55" s="3300"/>
      <c r="AA55" s="2689"/>
      <c r="AB55" s="3377"/>
      <c r="AC55" s="3378"/>
    </row>
    <row r="56" spans="1:35" s="2643" customFormat="1" ht="58.6" customHeight="1">
      <c r="A56" s="3217">
        <v>9</v>
      </c>
      <c r="B56" s="3190" t="str">
        <f t="shared" si="1"/>
        <v>2000003437</v>
      </c>
      <c r="C56" s="2667" t="s">
        <v>7546</v>
      </c>
      <c r="D56" s="2488">
        <v>3750</v>
      </c>
      <c r="E56" s="1921" t="s">
        <v>7465</v>
      </c>
      <c r="F56" s="2663" t="s">
        <v>17</v>
      </c>
      <c r="G56" s="1909"/>
      <c r="I56" s="1921" t="s">
        <v>7233</v>
      </c>
      <c r="J56" s="3019" t="s">
        <v>49</v>
      </c>
      <c r="K56" s="1921" t="s">
        <v>50</v>
      </c>
      <c r="L56" s="2904" t="s">
        <v>7547</v>
      </c>
      <c r="M56" s="2583">
        <v>3750</v>
      </c>
      <c r="N56" s="2625" t="s">
        <v>5376</v>
      </c>
      <c r="O56" s="3467"/>
      <c r="P56" s="3422"/>
      <c r="Q56" s="3414" t="s">
        <v>7334</v>
      </c>
      <c r="R56" s="3468"/>
      <c r="S56" s="1745"/>
      <c r="T56" s="1745"/>
      <c r="U56" s="1745"/>
      <c r="V56" s="1745"/>
      <c r="W56" s="1745"/>
      <c r="X56" s="1745"/>
      <c r="Y56" s="1745"/>
      <c r="Z56" s="1745"/>
      <c r="AA56" s="1745"/>
      <c r="AB56" s="3104"/>
      <c r="AC56" s="3104"/>
      <c r="AD56" s="3104"/>
      <c r="AE56" s="3104"/>
      <c r="AF56" s="3104"/>
      <c r="AG56" s="3104"/>
      <c r="AH56" s="3104"/>
      <c r="AI56" s="3104"/>
    </row>
    <row r="57" spans="1:35" s="2643" customFormat="1" ht="54" customHeight="1">
      <c r="A57" s="3845">
        <v>10</v>
      </c>
      <c r="B57" s="3259">
        <v>2000003472</v>
      </c>
      <c r="C57" s="2391" t="s">
        <v>3424</v>
      </c>
      <c r="D57" s="2488">
        <v>8800</v>
      </c>
      <c r="E57" s="1921" t="s">
        <v>7548</v>
      </c>
      <c r="F57" s="1902" t="s">
        <v>15</v>
      </c>
      <c r="G57" s="1921" t="s">
        <v>7549</v>
      </c>
      <c r="H57" s="1921" t="s">
        <v>7550</v>
      </c>
      <c r="I57" s="3484" t="s">
        <v>7233</v>
      </c>
      <c r="J57" s="3019" t="s">
        <v>1637</v>
      </c>
      <c r="K57" s="1921" t="s">
        <v>90</v>
      </c>
      <c r="L57" s="2904" t="s">
        <v>7551</v>
      </c>
      <c r="M57" s="2583">
        <v>3295</v>
      </c>
      <c r="N57" s="2196" t="s">
        <v>5376</v>
      </c>
      <c r="O57" s="3019"/>
      <c r="P57" s="3207" t="s">
        <v>7552</v>
      </c>
      <c r="Q57" s="3414" t="s">
        <v>7334</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46"/>
      <c r="B58" s="3438" t="str">
        <f t="shared" ref="B58:B89" si="2">TEXT(LEFT(L58,10),"0000000000")</f>
        <v>2000003471</v>
      </c>
      <c r="C58" s="1630" t="s">
        <v>3424</v>
      </c>
      <c r="D58" s="2325"/>
      <c r="E58" s="1495"/>
      <c r="F58" s="1493" t="s">
        <v>15</v>
      </c>
      <c r="G58" s="1495"/>
      <c r="H58" s="1495"/>
      <c r="I58" s="3436" t="s">
        <v>7233</v>
      </c>
      <c r="J58" s="3009" t="s">
        <v>1637</v>
      </c>
      <c r="K58" s="1495" t="s">
        <v>90</v>
      </c>
      <c r="L58" s="2878" t="s">
        <v>7553</v>
      </c>
      <c r="M58" s="2357">
        <v>985</v>
      </c>
      <c r="N58" s="3016" t="s">
        <v>7489</v>
      </c>
      <c r="O58" s="1493"/>
      <c r="P58" s="1859"/>
      <c r="Q58" s="3320" t="s">
        <v>7334</v>
      </c>
      <c r="R58" s="1548"/>
      <c r="S58" s="1548"/>
      <c r="T58" s="1548"/>
      <c r="U58" s="1548"/>
      <c r="V58" s="1548"/>
      <c r="W58" s="1548"/>
      <c r="X58" s="1548"/>
      <c r="Y58" s="1548"/>
      <c r="Z58" s="1548"/>
      <c r="AA58" s="1548"/>
    </row>
    <row r="59" spans="1:35" s="1467" customFormat="1" ht="51.8" customHeight="1">
      <c r="A59" s="3846"/>
      <c r="B59" s="3291" t="str">
        <f t="shared" si="2"/>
        <v>2000003479</v>
      </c>
      <c r="C59" s="1630" t="s">
        <v>3424</v>
      </c>
      <c r="D59" s="2325"/>
      <c r="E59" s="1493"/>
      <c r="F59" s="1630" t="s">
        <v>15</v>
      </c>
      <c r="G59" s="1495"/>
      <c r="H59" s="1495"/>
      <c r="I59" s="1495" t="s">
        <v>7233</v>
      </c>
      <c r="J59" s="3009" t="s">
        <v>1637</v>
      </c>
      <c r="K59" s="1495" t="s">
        <v>148</v>
      </c>
      <c r="L59" s="1600" t="s">
        <v>7554</v>
      </c>
      <c r="M59" s="2357">
        <v>4420</v>
      </c>
      <c r="N59" s="3016" t="s">
        <v>7397</v>
      </c>
      <c r="O59" s="1493"/>
      <c r="P59" s="1859"/>
      <c r="Q59" s="3320" t="s">
        <v>7334</v>
      </c>
      <c r="R59" s="1548"/>
      <c r="S59" s="1548"/>
      <c r="T59" s="1548"/>
      <c r="U59" s="1548"/>
      <c r="V59" s="1548"/>
      <c r="W59" s="1548"/>
      <c r="X59" s="1548"/>
      <c r="Y59" s="1548"/>
      <c r="Z59" s="1548"/>
      <c r="AA59" s="1548"/>
    </row>
    <row r="60" spans="1:35" s="1467" customFormat="1" ht="58.6" customHeight="1">
      <c r="A60" s="3847"/>
      <c r="B60" s="3291" t="str">
        <f t="shared" si="2"/>
        <v>2000003430</v>
      </c>
      <c r="C60" s="1630" t="s">
        <v>3424</v>
      </c>
      <c r="D60" s="2325"/>
      <c r="E60" s="1495"/>
      <c r="F60" s="1493" t="s">
        <v>15</v>
      </c>
      <c r="G60" s="1495"/>
      <c r="H60" s="1495"/>
      <c r="I60" s="3436" t="s">
        <v>7233</v>
      </c>
      <c r="J60" s="3009" t="s">
        <v>1637</v>
      </c>
      <c r="K60" s="1495" t="s">
        <v>90</v>
      </c>
      <c r="L60" s="1600" t="s">
        <v>7555</v>
      </c>
      <c r="M60" s="2357">
        <v>100</v>
      </c>
      <c r="N60" s="2385" t="s">
        <v>5376</v>
      </c>
      <c r="O60" s="1493"/>
      <c r="P60" s="1859"/>
      <c r="Q60" s="3320" t="s">
        <v>7334</v>
      </c>
      <c r="R60" s="1548"/>
      <c r="S60" s="1548"/>
      <c r="T60" s="1548"/>
      <c r="U60" s="1548"/>
      <c r="V60" s="1548"/>
      <c r="W60" s="1548"/>
      <c r="X60" s="1548"/>
      <c r="Y60" s="1548"/>
      <c r="Z60" s="1548"/>
      <c r="AA60" s="1548"/>
    </row>
    <row r="61" spans="1:35" s="3104" customFormat="1" ht="58.6" customHeight="1">
      <c r="A61" s="3848">
        <v>11</v>
      </c>
      <c r="B61" s="3021" t="str">
        <f t="shared" si="2"/>
        <v>2000003524</v>
      </c>
      <c r="C61" s="1902" t="s">
        <v>7556</v>
      </c>
      <c r="D61" s="2488">
        <v>4280</v>
      </c>
      <c r="E61" s="1561" t="s">
        <v>7557</v>
      </c>
      <c r="F61" s="1902" t="s">
        <v>19</v>
      </c>
      <c r="G61" s="2279" t="s">
        <v>7558</v>
      </c>
      <c r="H61" s="1909" t="s">
        <v>7559</v>
      </c>
      <c r="I61" s="2279" t="s">
        <v>7233</v>
      </c>
      <c r="J61" s="3019" t="s">
        <v>49</v>
      </c>
      <c r="K61" s="1921" t="s">
        <v>224</v>
      </c>
      <c r="L61" s="2904" t="s">
        <v>7560</v>
      </c>
      <c r="M61" s="3041">
        <v>750</v>
      </c>
      <c r="N61" s="3189" t="s">
        <v>7397</v>
      </c>
      <c r="O61" s="2429"/>
      <c r="P61" s="1775"/>
      <c r="Q61" s="3343" t="s">
        <v>7334</v>
      </c>
      <c r="R61" s="3374"/>
      <c r="S61" s="3300"/>
      <c r="T61" s="3300"/>
      <c r="U61" s="3375"/>
      <c r="V61" s="3376"/>
      <c r="W61" s="3300"/>
      <c r="X61" s="2689"/>
      <c r="Y61" s="2689"/>
      <c r="Z61" s="3300"/>
      <c r="AA61" s="2689"/>
      <c r="AB61" s="3377"/>
      <c r="AC61" s="3378"/>
    </row>
    <row r="62" spans="1:35" s="2150" customFormat="1" ht="58.6" customHeight="1">
      <c r="A62" s="3849"/>
      <c r="B62" s="3007" t="str">
        <f t="shared" si="2"/>
        <v>2000003473</v>
      </c>
      <c r="C62" s="1493" t="s">
        <v>7556</v>
      </c>
      <c r="D62" s="1548"/>
      <c r="E62" s="1773"/>
      <c r="F62" s="1474" t="s">
        <v>19</v>
      </c>
      <c r="G62" s="1495"/>
      <c r="H62" s="1495"/>
      <c r="I62" s="1766" t="s">
        <v>7233</v>
      </c>
      <c r="J62" s="3009" t="s">
        <v>49</v>
      </c>
      <c r="K62" s="1495" t="s">
        <v>101</v>
      </c>
      <c r="L62" s="3091" t="s">
        <v>7561</v>
      </c>
      <c r="M62" s="2357">
        <v>3500</v>
      </c>
      <c r="N62" s="2385" t="s">
        <v>7562</v>
      </c>
      <c r="O62" s="1493"/>
      <c r="P62" s="1859" t="s">
        <v>7563</v>
      </c>
      <c r="Q62" s="3320" t="s">
        <v>7334</v>
      </c>
      <c r="R62" s="1548"/>
      <c r="S62" s="1548"/>
      <c r="T62" s="1548"/>
      <c r="U62" s="1548"/>
      <c r="V62" s="1548"/>
    </row>
    <row r="63" spans="1:35" s="2150" customFormat="1" ht="58.6" customHeight="1">
      <c r="A63" s="3772">
        <v>12</v>
      </c>
      <c r="B63" s="3021" t="str">
        <f t="shared" si="2"/>
        <v>2000003502</v>
      </c>
      <c r="C63" s="1902" t="s">
        <v>3483</v>
      </c>
      <c r="D63" s="2488">
        <v>4000</v>
      </c>
      <c r="E63" s="1921" t="s">
        <v>7465</v>
      </c>
      <c r="F63" s="1902" t="s">
        <v>17</v>
      </c>
      <c r="G63" s="1921" t="s">
        <v>7564</v>
      </c>
      <c r="H63" s="1909" t="s">
        <v>7559</v>
      </c>
      <c r="I63" s="1921" t="s">
        <v>7233</v>
      </c>
      <c r="J63" s="3019" t="s">
        <v>49</v>
      </c>
      <c r="K63" s="1921" t="s">
        <v>101</v>
      </c>
      <c r="L63" s="1845" t="s">
        <v>7565</v>
      </c>
      <c r="M63" s="2583">
        <v>870</v>
      </c>
      <c r="N63" s="3189" t="s">
        <v>7397</v>
      </c>
      <c r="O63" s="1902"/>
      <c r="P63" s="1775"/>
      <c r="Q63" s="3414" t="s">
        <v>7334</v>
      </c>
    </row>
    <row r="64" spans="1:35" s="2150" customFormat="1" ht="58.6" customHeight="1">
      <c r="A64" s="3774"/>
      <c r="B64" s="3007" t="str">
        <f t="shared" si="2"/>
        <v>2000003505</v>
      </c>
      <c r="C64" s="1493" t="s">
        <v>3483</v>
      </c>
      <c r="D64" s="2325"/>
      <c r="E64" s="1495" t="s">
        <v>7465</v>
      </c>
      <c r="F64" s="1493" t="s">
        <v>17</v>
      </c>
      <c r="G64" s="1787"/>
      <c r="H64" s="1495"/>
      <c r="I64" s="1495" t="s">
        <v>7233</v>
      </c>
      <c r="J64" s="3009" t="s">
        <v>49</v>
      </c>
      <c r="K64" s="1495" t="s">
        <v>101</v>
      </c>
      <c r="L64" s="1600" t="s">
        <v>7566</v>
      </c>
      <c r="M64" s="2357">
        <v>3110</v>
      </c>
      <c r="N64" s="3016" t="s">
        <v>7567</v>
      </c>
      <c r="O64" s="1493"/>
      <c r="P64" s="1843"/>
      <c r="Q64" s="3320" t="s">
        <v>7334</v>
      </c>
      <c r="R64" s="1790"/>
      <c r="S64" s="1548"/>
      <c r="T64" s="1548"/>
      <c r="U64" s="1548"/>
      <c r="V64" s="1548"/>
    </row>
    <row r="65" spans="1:35" s="2150" customFormat="1" ht="58.6" customHeight="1">
      <c r="A65" s="3772">
        <v>13</v>
      </c>
      <c r="B65" s="3021" t="str">
        <f t="shared" si="2"/>
        <v>2200002153</v>
      </c>
      <c r="C65" s="1902" t="s">
        <v>7568</v>
      </c>
      <c r="D65" s="2488">
        <v>4700</v>
      </c>
      <c r="E65" s="1921" t="s">
        <v>7543</v>
      </c>
      <c r="F65" s="1902" t="s">
        <v>15</v>
      </c>
      <c r="G65" s="1921" t="s">
        <v>7569</v>
      </c>
      <c r="H65" s="1909" t="s">
        <v>7559</v>
      </c>
      <c r="I65" s="2789" t="s">
        <v>7233</v>
      </c>
      <c r="J65" s="3019" t="s">
        <v>49</v>
      </c>
      <c r="K65" s="1921" t="s">
        <v>126</v>
      </c>
      <c r="L65" s="1845" t="s">
        <v>7570</v>
      </c>
      <c r="M65" s="2583">
        <v>4038</v>
      </c>
      <c r="N65" s="2907" t="s">
        <v>7397</v>
      </c>
      <c r="O65" s="1902"/>
      <c r="P65" s="1775"/>
      <c r="Q65" s="3414" t="s">
        <v>7334</v>
      </c>
    </row>
    <row r="66" spans="1:35" s="2150" customFormat="1" ht="58.6" customHeight="1">
      <c r="A66" s="3774"/>
      <c r="B66" s="3007" t="str">
        <f t="shared" si="2"/>
        <v>2200002289</v>
      </c>
      <c r="C66" s="1493" t="s">
        <v>7568</v>
      </c>
      <c r="D66" s="2325"/>
      <c r="E66" s="1495"/>
      <c r="F66" s="1493" t="s">
        <v>15</v>
      </c>
      <c r="G66" s="1495"/>
      <c r="H66" s="1495"/>
      <c r="I66" s="1766" t="s">
        <v>7233</v>
      </c>
      <c r="J66" s="3009" t="s">
        <v>49</v>
      </c>
      <c r="K66" s="1495" t="s">
        <v>126</v>
      </c>
      <c r="L66" s="1843" t="s">
        <v>7571</v>
      </c>
      <c r="M66" s="2357">
        <v>650</v>
      </c>
      <c r="N66" s="2907" t="s">
        <v>7572</v>
      </c>
      <c r="O66" s="1493"/>
      <c r="P66" s="1859"/>
      <c r="Q66" s="3320" t="s">
        <v>7334</v>
      </c>
      <c r="R66" s="1548"/>
      <c r="S66" s="1548"/>
      <c r="T66" s="1548"/>
      <c r="U66" s="1548"/>
      <c r="V66" s="1548"/>
    </row>
    <row r="67" spans="1:35" s="2150" customFormat="1" ht="58.6" customHeight="1">
      <c r="A67" s="2436">
        <v>14</v>
      </c>
      <c r="B67" s="3021" t="str">
        <f t="shared" si="2"/>
        <v>2000003509</v>
      </c>
      <c r="C67" s="1902" t="s">
        <v>5638</v>
      </c>
      <c r="D67" s="2488">
        <v>4300</v>
      </c>
      <c r="E67" s="1921" t="s">
        <v>7543</v>
      </c>
      <c r="F67" s="1902" t="s">
        <v>16</v>
      </c>
      <c r="G67" s="1921" t="s">
        <v>7573</v>
      </c>
      <c r="H67" s="1921"/>
      <c r="I67" s="1921" t="s">
        <v>7233</v>
      </c>
      <c r="J67" s="3019" t="s">
        <v>49</v>
      </c>
      <c r="K67" s="1921" t="s">
        <v>50</v>
      </c>
      <c r="L67" s="1911" t="s">
        <v>7574</v>
      </c>
      <c r="M67" s="2583">
        <v>4200</v>
      </c>
      <c r="N67" s="2907" t="s">
        <v>7575</v>
      </c>
      <c r="O67" s="1902"/>
      <c r="P67" s="1775"/>
      <c r="Q67" s="3414" t="s">
        <v>7334</v>
      </c>
    </row>
    <row r="68" spans="1:35" s="2150" customFormat="1" ht="58.6" customHeight="1">
      <c r="A68" s="3845">
        <v>15</v>
      </c>
      <c r="B68" s="3021" t="str">
        <f t="shared" si="2"/>
        <v>2000003412</v>
      </c>
      <c r="C68" s="1902" t="s">
        <v>3448</v>
      </c>
      <c r="D68" s="2488">
        <v>3700</v>
      </c>
      <c r="E68" s="1921" t="s">
        <v>7557</v>
      </c>
      <c r="F68" s="1902" t="s">
        <v>19</v>
      </c>
      <c r="G68" s="1921"/>
      <c r="H68" s="1921"/>
      <c r="I68" s="1921" t="s">
        <v>7233</v>
      </c>
      <c r="J68" s="3019" t="s">
        <v>49</v>
      </c>
      <c r="K68" s="1921" t="s">
        <v>101</v>
      </c>
      <c r="L68" s="1845" t="s">
        <v>7576</v>
      </c>
      <c r="M68" s="2583">
        <v>847</v>
      </c>
      <c r="N68" s="2907" t="s">
        <v>7577</v>
      </c>
      <c r="O68" s="1902"/>
      <c r="P68" s="1775"/>
      <c r="Q68" s="3414" t="s">
        <v>7334</v>
      </c>
    </row>
    <row r="69" spans="1:35" s="2150" customFormat="1" ht="58.6" customHeight="1">
      <c r="A69" s="3846"/>
      <c r="B69" s="3007" t="str">
        <f t="shared" si="2"/>
        <v>2000003411</v>
      </c>
      <c r="C69" s="1493" t="s">
        <v>3448</v>
      </c>
      <c r="D69" s="2325"/>
      <c r="E69" s="1495" t="s">
        <v>7543</v>
      </c>
      <c r="F69" s="1493" t="s">
        <v>19</v>
      </c>
      <c r="G69" s="1495"/>
      <c r="H69" s="1495"/>
      <c r="I69" s="1495" t="s">
        <v>7233</v>
      </c>
      <c r="J69" s="3009" t="s">
        <v>49</v>
      </c>
      <c r="K69" s="1495" t="s">
        <v>101</v>
      </c>
      <c r="L69" s="1600" t="s">
        <v>7578</v>
      </c>
      <c r="M69" s="2357">
        <v>1292</v>
      </c>
      <c r="N69" s="3016" t="s">
        <v>7489</v>
      </c>
      <c r="O69" s="1493"/>
      <c r="P69" s="1859"/>
      <c r="Q69" s="3320" t="s">
        <v>7334</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6" customHeight="1">
      <c r="A70" s="3847"/>
      <c r="B70" s="3007" t="str">
        <f t="shared" si="2"/>
        <v>2000003506</v>
      </c>
      <c r="C70" s="1493" t="s">
        <v>3448</v>
      </c>
      <c r="D70" s="1548"/>
      <c r="E70" s="1495" t="s">
        <v>7543</v>
      </c>
      <c r="F70" s="1493" t="s">
        <v>19</v>
      </c>
      <c r="G70" s="1495"/>
      <c r="H70" s="1495"/>
      <c r="I70" s="1495" t="s">
        <v>7233</v>
      </c>
      <c r="J70" s="3009" t="s">
        <v>49</v>
      </c>
      <c r="K70" s="1495" t="s">
        <v>101</v>
      </c>
      <c r="L70" s="1600" t="s">
        <v>7579</v>
      </c>
      <c r="M70" s="2357">
        <v>1455</v>
      </c>
      <c r="N70" s="3016" t="s">
        <v>7489</v>
      </c>
      <c r="O70" s="1493"/>
      <c r="P70" s="1859"/>
      <c r="Q70" s="3320" t="s">
        <v>7334</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6" customHeight="1">
      <c r="A71" s="2436">
        <v>16</v>
      </c>
      <c r="B71" s="3021" t="str">
        <f t="shared" si="2"/>
        <v>2000003473</v>
      </c>
      <c r="C71" s="1902" t="s">
        <v>2931</v>
      </c>
      <c r="D71" s="2488">
        <v>3500</v>
      </c>
      <c r="E71" s="1921" t="s">
        <v>7580</v>
      </c>
      <c r="F71" s="1902" t="s">
        <v>16</v>
      </c>
      <c r="G71" s="1921" t="s">
        <v>7581</v>
      </c>
      <c r="H71" s="1921"/>
      <c r="I71" s="2789" t="s">
        <v>7233</v>
      </c>
      <c r="J71" s="3019" t="s">
        <v>49</v>
      </c>
      <c r="K71" s="1921" t="s">
        <v>101</v>
      </c>
      <c r="L71" s="1845" t="s">
        <v>7582</v>
      </c>
      <c r="M71" s="2583">
        <v>3500</v>
      </c>
      <c r="N71" s="2196" t="s">
        <v>7583</v>
      </c>
      <c r="O71" s="1902"/>
      <c r="P71" s="1775" t="s">
        <v>7563</v>
      </c>
      <c r="Q71" s="3414" t="s">
        <v>7334</v>
      </c>
    </row>
    <row r="72" spans="1:35" s="2150" customFormat="1" ht="58.6" customHeight="1">
      <c r="A72" s="3772">
        <v>17</v>
      </c>
      <c r="B72" s="3021" t="str">
        <f t="shared" si="2"/>
        <v>2000003503</v>
      </c>
      <c r="C72" s="1902" t="s">
        <v>7303</v>
      </c>
      <c r="D72" s="3486">
        <v>3820</v>
      </c>
      <c r="E72" s="1921" t="s">
        <v>7584</v>
      </c>
      <c r="F72" s="1902" t="s">
        <v>17</v>
      </c>
      <c r="G72" s="1921"/>
      <c r="H72" s="1921"/>
      <c r="I72" s="1921" t="s">
        <v>7233</v>
      </c>
      <c r="J72" s="3019" t="s">
        <v>49</v>
      </c>
      <c r="K72" s="1921" t="s">
        <v>101</v>
      </c>
      <c r="L72" s="1845" t="s">
        <v>7585</v>
      </c>
      <c r="M72" s="2583">
        <v>2205</v>
      </c>
      <c r="N72" s="3189" t="s">
        <v>7397</v>
      </c>
      <c r="O72" s="1902">
        <v>35</v>
      </c>
      <c r="P72" s="1775"/>
      <c r="Q72" s="3414" t="s">
        <v>7334</v>
      </c>
    </row>
    <row r="73" spans="1:35" s="1548" customFormat="1" ht="58.6" customHeight="1">
      <c r="A73" s="3773"/>
      <c r="B73" s="3007" t="str">
        <f t="shared" si="2"/>
        <v>2000003411</v>
      </c>
      <c r="C73" s="1493" t="s">
        <v>7303</v>
      </c>
      <c r="D73" s="2325"/>
      <c r="E73" s="1495"/>
      <c r="F73" s="1493" t="s">
        <v>17</v>
      </c>
      <c r="G73" s="1495"/>
      <c r="H73" s="1495"/>
      <c r="I73" s="1495" t="s">
        <v>7233</v>
      </c>
      <c r="J73" s="3009" t="s">
        <v>49</v>
      </c>
      <c r="K73" s="1495" t="s">
        <v>101</v>
      </c>
      <c r="L73" s="1600" t="s">
        <v>7578</v>
      </c>
      <c r="M73" s="2357">
        <v>510</v>
      </c>
      <c r="N73" s="3016" t="s">
        <v>7489</v>
      </c>
      <c r="O73" s="1493"/>
      <c r="P73" s="1859"/>
      <c r="Q73" s="3320" t="s">
        <v>7334</v>
      </c>
    </row>
    <row r="74" spans="1:35" s="2150" customFormat="1" ht="58.6" customHeight="1">
      <c r="A74" s="3774"/>
      <c r="B74" s="3007" t="str">
        <f t="shared" si="2"/>
        <v>2200002317</v>
      </c>
      <c r="C74" s="1493" t="s">
        <v>7303</v>
      </c>
      <c r="D74" s="3482"/>
      <c r="E74" s="1495"/>
      <c r="F74" s="1493" t="s">
        <v>17</v>
      </c>
      <c r="G74" s="1495"/>
      <c r="H74" s="1495"/>
      <c r="I74" s="1495" t="s">
        <v>7233</v>
      </c>
      <c r="J74" s="3009" t="s">
        <v>49</v>
      </c>
      <c r="K74" s="1495" t="s">
        <v>101</v>
      </c>
      <c r="L74" s="1600" t="s">
        <v>7586</v>
      </c>
      <c r="M74" s="2357">
        <v>1079</v>
      </c>
      <c r="N74" s="2385" t="s">
        <v>7587</v>
      </c>
      <c r="O74" s="1493">
        <v>35</v>
      </c>
      <c r="P74" s="1859"/>
      <c r="Q74" s="3320" t="s">
        <v>7334</v>
      </c>
      <c r="R74" s="1548"/>
      <c r="S74" s="1548"/>
      <c r="T74" s="1548"/>
      <c r="U74" s="1548"/>
      <c r="V74" s="1548"/>
    </row>
    <row r="75" spans="1:35" s="2150" customFormat="1" ht="58.6" customHeight="1">
      <c r="A75" s="3772">
        <v>18</v>
      </c>
      <c r="B75" s="3021" t="str">
        <f t="shared" si="2"/>
        <v>2000003264</v>
      </c>
      <c r="C75" s="1902" t="s">
        <v>5880</v>
      </c>
      <c r="D75" s="2488">
        <v>11940</v>
      </c>
      <c r="E75" s="1921" t="s">
        <v>7543</v>
      </c>
      <c r="F75" s="1902" t="s">
        <v>15</v>
      </c>
      <c r="G75" s="1921"/>
      <c r="H75" s="1921"/>
      <c r="I75" s="3272" t="s">
        <v>7233</v>
      </c>
      <c r="J75" s="3019" t="s">
        <v>49</v>
      </c>
      <c r="K75" s="1921" t="s">
        <v>148</v>
      </c>
      <c r="L75" s="2904" t="s">
        <v>7588</v>
      </c>
      <c r="M75" s="2583">
        <v>3340</v>
      </c>
      <c r="N75" s="2907" t="s">
        <v>5376</v>
      </c>
      <c r="O75" s="1902"/>
      <c r="P75" s="1775"/>
      <c r="Q75" s="3414" t="s">
        <v>7362</v>
      </c>
    </row>
    <row r="76" spans="1:35" s="1548" customFormat="1" ht="58.6" customHeight="1">
      <c r="A76" s="3774"/>
      <c r="B76" s="3007" t="str">
        <f t="shared" si="2"/>
        <v>2000003501</v>
      </c>
      <c r="C76" s="1493" t="s">
        <v>5880</v>
      </c>
      <c r="D76" s="2325"/>
      <c r="E76" s="1495"/>
      <c r="F76" s="1493" t="s">
        <v>15</v>
      </c>
      <c r="G76" s="1495"/>
      <c r="H76" s="1495"/>
      <c r="I76" s="3296" t="s">
        <v>7233</v>
      </c>
      <c r="J76" s="3009" t="s">
        <v>49</v>
      </c>
      <c r="K76" s="1495" t="s">
        <v>90</v>
      </c>
      <c r="L76" s="1600" t="s">
        <v>7589</v>
      </c>
      <c r="M76" s="2357">
        <v>8600</v>
      </c>
      <c r="N76" s="2907" t="s">
        <v>7397</v>
      </c>
      <c r="O76" s="1493"/>
      <c r="P76" s="1859"/>
      <c r="Q76" s="3414" t="s">
        <v>7362</v>
      </c>
    </row>
    <row r="77" spans="1:35" s="2150" customFormat="1" ht="58.6" customHeight="1">
      <c r="A77" s="3772">
        <v>19</v>
      </c>
      <c r="B77" s="3021" t="str">
        <f t="shared" si="2"/>
        <v>2000003480</v>
      </c>
      <c r="C77" s="1902" t="s">
        <v>3518</v>
      </c>
      <c r="D77" s="2488">
        <v>9300</v>
      </c>
      <c r="E77" s="1921" t="s">
        <v>7580</v>
      </c>
      <c r="F77" s="1902" t="s">
        <v>20</v>
      </c>
      <c r="G77" s="1921"/>
      <c r="H77" s="1909"/>
      <c r="I77" s="1921" t="s">
        <v>7233</v>
      </c>
      <c r="J77" s="1902" t="s">
        <v>49</v>
      </c>
      <c r="K77" s="1921" t="s">
        <v>148</v>
      </c>
      <c r="L77" s="2904" t="s">
        <v>7590</v>
      </c>
      <c r="M77" s="2583">
        <v>6535</v>
      </c>
      <c r="N77" s="2907" t="s">
        <v>7591</v>
      </c>
      <c r="O77" s="1902"/>
      <c r="P77" s="1775" t="s">
        <v>7592</v>
      </c>
      <c r="Q77" s="3414" t="s">
        <v>7334</v>
      </c>
    </row>
    <row r="78" spans="1:35" s="1548" customFormat="1" ht="58.6" customHeight="1">
      <c r="A78" s="3774"/>
      <c r="B78" s="3007" t="str">
        <f t="shared" si="2"/>
        <v>2000003455</v>
      </c>
      <c r="C78" s="1493" t="s">
        <v>3518</v>
      </c>
      <c r="D78" s="2325"/>
      <c r="E78" s="1495"/>
      <c r="F78" s="1493" t="s">
        <v>20</v>
      </c>
      <c r="G78" s="1495"/>
      <c r="H78" s="1495"/>
      <c r="I78" s="3296" t="s">
        <v>7233</v>
      </c>
      <c r="J78" s="3009" t="s">
        <v>49</v>
      </c>
      <c r="K78" s="1495" t="s">
        <v>4370</v>
      </c>
      <c r="L78" s="2878" t="s">
        <v>7593</v>
      </c>
      <c r="M78" s="2357">
        <v>3000</v>
      </c>
      <c r="N78" s="2385" t="s">
        <v>7594</v>
      </c>
      <c r="O78" s="1493"/>
      <c r="P78" s="1843" t="s">
        <v>7595</v>
      </c>
      <c r="Q78" s="3320" t="s">
        <v>7334</v>
      </c>
    </row>
    <row r="79" spans="1:35" s="2150" customFormat="1" ht="58.6" customHeight="1">
      <c r="A79" s="3772">
        <v>20</v>
      </c>
      <c r="B79" s="3021" t="str">
        <f t="shared" si="2"/>
        <v>2000003506</v>
      </c>
      <c r="C79" s="1902" t="s">
        <v>7596</v>
      </c>
      <c r="D79" s="2488">
        <v>3920</v>
      </c>
      <c r="E79" s="1921" t="s">
        <v>7597</v>
      </c>
      <c r="F79" s="1902" t="s">
        <v>17</v>
      </c>
      <c r="G79" s="1921" t="s">
        <v>7598</v>
      </c>
      <c r="H79" s="1921"/>
      <c r="I79" s="1921" t="s">
        <v>7233</v>
      </c>
      <c r="J79" s="3019" t="s">
        <v>49</v>
      </c>
      <c r="K79" s="1921" t="s">
        <v>101</v>
      </c>
      <c r="L79" s="1845" t="s">
        <v>7599</v>
      </c>
      <c r="M79" s="2583">
        <v>1524</v>
      </c>
      <c r="N79" s="2907" t="s">
        <v>7489</v>
      </c>
      <c r="O79" s="1902"/>
      <c r="P79" s="1775"/>
      <c r="Q79" s="3414" t="s">
        <v>7362</v>
      </c>
    </row>
    <row r="80" spans="1:35" s="2150" customFormat="1" ht="58.6" customHeight="1">
      <c r="A80" s="3773"/>
      <c r="B80" s="3007" t="str">
        <f t="shared" si="2"/>
        <v>2200002317</v>
      </c>
      <c r="C80" s="1493" t="s">
        <v>7596</v>
      </c>
      <c r="D80" s="1548"/>
      <c r="E80" s="1921" t="s">
        <v>7597</v>
      </c>
      <c r="F80" s="1493" t="s">
        <v>17</v>
      </c>
      <c r="G80" s="1495"/>
      <c r="H80" s="1495"/>
      <c r="I80" s="1495" t="s">
        <v>7233</v>
      </c>
      <c r="J80" s="3009" t="s">
        <v>49</v>
      </c>
      <c r="K80" s="1495" t="s">
        <v>101</v>
      </c>
      <c r="L80" s="1600" t="s">
        <v>7586</v>
      </c>
      <c r="M80" s="2357">
        <v>1240</v>
      </c>
      <c r="N80" s="2385" t="s">
        <v>7587</v>
      </c>
      <c r="O80" s="1493">
        <v>35</v>
      </c>
      <c r="P80" s="1859"/>
      <c r="Q80" s="3320" t="s">
        <v>7362</v>
      </c>
      <c r="R80" s="1548"/>
      <c r="S80" s="1548"/>
      <c r="T80" s="1548"/>
      <c r="U80" s="1548"/>
      <c r="V80" s="1548"/>
    </row>
    <row r="81" spans="1:35" s="1548" customFormat="1" ht="58.6" customHeight="1">
      <c r="A81" s="3774"/>
      <c r="B81" s="3007" t="str">
        <f t="shared" si="2"/>
        <v>2000003502</v>
      </c>
      <c r="C81" s="1493" t="s">
        <v>7596</v>
      </c>
      <c r="D81" s="2325"/>
      <c r="E81" s="1921" t="s">
        <v>7597</v>
      </c>
      <c r="F81" s="1493" t="s">
        <v>17</v>
      </c>
      <c r="G81" s="1495"/>
      <c r="H81" s="1495"/>
      <c r="I81" s="1495" t="s">
        <v>7233</v>
      </c>
      <c r="J81" s="3009" t="s">
        <v>49</v>
      </c>
      <c r="K81" s="1495" t="s">
        <v>101</v>
      </c>
      <c r="L81" s="1600" t="s">
        <v>7600</v>
      </c>
      <c r="M81" s="2357">
        <v>1156</v>
      </c>
      <c r="N81" s="3189" t="s">
        <v>7397</v>
      </c>
      <c r="O81" s="1493"/>
      <c r="P81" s="1859"/>
      <c r="Q81" s="3320" t="s">
        <v>7362</v>
      </c>
    </row>
    <row r="82" spans="1:35" s="2150" customFormat="1" ht="58.6" customHeight="1">
      <c r="A82" s="2436">
        <v>21</v>
      </c>
      <c r="B82" s="3021" t="str">
        <f t="shared" si="2"/>
        <v>2200002289</v>
      </c>
      <c r="C82" s="1902" t="s">
        <v>3879</v>
      </c>
      <c r="D82" s="2488">
        <v>3950</v>
      </c>
      <c r="E82" s="1921" t="s">
        <v>7597</v>
      </c>
      <c r="F82" s="1902" t="s">
        <v>20</v>
      </c>
      <c r="G82" s="1921"/>
      <c r="H82" s="1921"/>
      <c r="I82" s="2789" t="s">
        <v>7233</v>
      </c>
      <c r="J82" s="3019" t="s">
        <v>49</v>
      </c>
      <c r="K82" s="1921" t="s">
        <v>126</v>
      </c>
      <c r="L82" s="1845" t="s">
        <v>7601</v>
      </c>
      <c r="M82" s="2583">
        <v>3950</v>
      </c>
      <c r="N82" s="3189" t="s">
        <v>7572</v>
      </c>
      <c r="O82" s="1902"/>
      <c r="P82" s="1775"/>
      <c r="Q82" s="3320" t="s">
        <v>7362</v>
      </c>
    </row>
    <row r="83" spans="1:35" s="2150" customFormat="1" ht="58.6" customHeight="1">
      <c r="A83" s="3772">
        <v>22</v>
      </c>
      <c r="B83" s="3021" t="str">
        <f t="shared" si="2"/>
        <v>2200002292</v>
      </c>
      <c r="C83" s="2667" t="s">
        <v>5464</v>
      </c>
      <c r="D83" s="2488">
        <v>24000</v>
      </c>
      <c r="E83" s="1921" t="s">
        <v>7534</v>
      </c>
      <c r="F83" s="1902" t="s">
        <v>13</v>
      </c>
      <c r="G83" s="1921" t="s">
        <v>7602</v>
      </c>
      <c r="H83" s="1921"/>
      <c r="I83" s="1921" t="s">
        <v>7379</v>
      </c>
      <c r="J83" s="3019" t="s">
        <v>49</v>
      </c>
      <c r="K83" s="1921" t="s">
        <v>984</v>
      </c>
      <c r="L83" s="1862" t="s">
        <v>7603</v>
      </c>
      <c r="M83" s="2583">
        <v>3421</v>
      </c>
      <c r="N83" s="2907" t="s">
        <v>7397</v>
      </c>
      <c r="O83" s="1902"/>
      <c r="P83" s="1775"/>
      <c r="Q83" s="3414" t="s">
        <v>7362</v>
      </c>
    </row>
    <row r="84" spans="1:35" s="1548" customFormat="1" ht="58.6" customHeight="1">
      <c r="A84" s="3773"/>
      <c r="B84" s="3007" t="str">
        <f t="shared" si="2"/>
        <v>2000003457</v>
      </c>
      <c r="C84" s="1782" t="s">
        <v>5464</v>
      </c>
      <c r="D84" s="2325"/>
      <c r="E84" s="1495"/>
      <c r="F84" s="1493" t="s">
        <v>13</v>
      </c>
      <c r="G84" s="1495"/>
      <c r="H84" s="1495"/>
      <c r="I84" s="1495" t="s">
        <v>7233</v>
      </c>
      <c r="J84" s="3009" t="s">
        <v>49</v>
      </c>
      <c r="K84" s="1495" t="s">
        <v>984</v>
      </c>
      <c r="L84" s="1496" t="s">
        <v>7604</v>
      </c>
      <c r="M84" s="2204">
        <v>4725</v>
      </c>
      <c r="N84" s="2385" t="s">
        <v>7605</v>
      </c>
      <c r="O84" s="1493"/>
      <c r="P84" s="1859"/>
      <c r="Q84" s="3320" t="s">
        <v>7362</v>
      </c>
    </row>
    <row r="85" spans="1:35" s="1548" customFormat="1" ht="58.6" customHeight="1">
      <c r="A85" s="3773"/>
      <c r="B85" s="3007" t="str">
        <f t="shared" si="2"/>
        <v>2000003407</v>
      </c>
      <c r="C85" s="1782" t="s">
        <v>5464</v>
      </c>
      <c r="D85" s="3439"/>
      <c r="E85" s="1748"/>
      <c r="F85" s="1493" t="s">
        <v>13</v>
      </c>
      <c r="G85" s="1748"/>
      <c r="H85" s="1748"/>
      <c r="I85" s="1495" t="s">
        <v>7233</v>
      </c>
      <c r="J85" s="3283" t="s">
        <v>49</v>
      </c>
      <c r="K85" s="1495" t="s">
        <v>984</v>
      </c>
      <c r="L85" s="1600" t="s">
        <v>7606</v>
      </c>
      <c r="M85" s="2357">
        <v>980</v>
      </c>
      <c r="N85" s="2385" t="s">
        <v>5376</v>
      </c>
      <c r="O85" s="1790"/>
      <c r="P85" s="3440"/>
      <c r="Q85" s="3414" t="s">
        <v>7362</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6" customHeight="1">
      <c r="A86" s="3773"/>
      <c r="B86" s="3007" t="str">
        <f t="shared" si="2"/>
        <v>2200002290</v>
      </c>
      <c r="C86" s="1782" t="s">
        <v>5464</v>
      </c>
      <c r="D86" s="2325"/>
      <c r="E86" s="1495"/>
      <c r="F86" s="1493" t="s">
        <v>13</v>
      </c>
      <c r="G86" s="1495"/>
      <c r="H86" s="1495"/>
      <c r="I86" s="1495" t="s">
        <v>7379</v>
      </c>
      <c r="J86" s="3009" t="s">
        <v>49</v>
      </c>
      <c r="K86" s="1495" t="s">
        <v>984</v>
      </c>
      <c r="L86" s="1600" t="s">
        <v>7607</v>
      </c>
      <c r="M86" s="2357">
        <v>4540</v>
      </c>
      <c r="N86" s="2385" t="s">
        <v>5376</v>
      </c>
      <c r="O86" s="1493"/>
      <c r="P86" s="1859"/>
      <c r="Q86" s="3414" t="s">
        <v>7362</v>
      </c>
    </row>
    <row r="87" spans="1:35" s="1548" customFormat="1" ht="58.6" customHeight="1">
      <c r="A87" s="3773"/>
      <c r="B87" s="3007" t="str">
        <f t="shared" si="2"/>
        <v>2200002288</v>
      </c>
      <c r="C87" s="1782" t="s">
        <v>5464</v>
      </c>
      <c r="D87" s="2325"/>
      <c r="E87" s="1495"/>
      <c r="F87" s="1493" t="s">
        <v>13</v>
      </c>
      <c r="G87" s="1495"/>
      <c r="H87" s="1495"/>
      <c r="I87" s="1495" t="s">
        <v>7379</v>
      </c>
      <c r="J87" s="1493" t="s">
        <v>49</v>
      </c>
      <c r="K87" s="1495" t="s">
        <v>984</v>
      </c>
      <c r="L87" s="1600" t="s">
        <v>7608</v>
      </c>
      <c r="M87" s="2357">
        <v>5000</v>
      </c>
      <c r="N87" s="2907" t="s">
        <v>7397</v>
      </c>
      <c r="O87" s="1493"/>
      <c r="P87" s="1859"/>
      <c r="Q87" s="3414" t="s">
        <v>7362</v>
      </c>
    </row>
    <row r="88" spans="1:35" s="1548" customFormat="1" ht="58.6" customHeight="1">
      <c r="A88" s="3773"/>
      <c r="B88" s="3007" t="str">
        <f t="shared" si="2"/>
        <v>2000003512</v>
      </c>
      <c r="C88" s="1782" t="s">
        <v>5464</v>
      </c>
      <c r="D88" s="2325"/>
      <c r="E88" s="1495"/>
      <c r="F88" s="1493" t="s">
        <v>13</v>
      </c>
      <c r="G88" s="1495"/>
      <c r="H88" s="1495"/>
      <c r="I88" s="1624" t="s">
        <v>7233</v>
      </c>
      <c r="J88" s="3009" t="s">
        <v>49</v>
      </c>
      <c r="K88" s="1495" t="s">
        <v>984</v>
      </c>
      <c r="L88" s="2878" t="s">
        <v>7609</v>
      </c>
      <c r="M88" s="2357">
        <v>2950</v>
      </c>
      <c r="N88" s="3016" t="s">
        <v>7610</v>
      </c>
      <c r="O88" s="1493"/>
      <c r="P88" s="1859"/>
      <c r="Q88" s="3414" t="s">
        <v>7362</v>
      </c>
    </row>
    <row r="89" spans="1:35" s="1548" customFormat="1" ht="58.6" customHeight="1">
      <c r="A89" s="3773"/>
      <c r="B89" s="3007" t="str">
        <f t="shared" si="2"/>
        <v>2200002316</v>
      </c>
      <c r="C89" s="1782" t="s">
        <v>5464</v>
      </c>
      <c r="D89" s="3482"/>
      <c r="F89" s="1493" t="s">
        <v>13</v>
      </c>
      <c r="I89" s="1495" t="s">
        <v>7379</v>
      </c>
      <c r="J89" s="1493" t="s">
        <v>49</v>
      </c>
      <c r="K89" s="1495" t="s">
        <v>984</v>
      </c>
      <c r="L89" s="1600" t="s">
        <v>7611</v>
      </c>
      <c r="M89" s="1548">
        <v>213</v>
      </c>
      <c r="N89" s="3016" t="s">
        <v>7528</v>
      </c>
      <c r="Q89" s="3414" t="s">
        <v>7362</v>
      </c>
    </row>
    <row r="90" spans="1:35" s="1548" customFormat="1" ht="58.6" customHeight="1">
      <c r="A90" s="3773"/>
      <c r="B90" s="3007" t="str">
        <f t="shared" ref="B90:B121" si="3">TEXT(LEFT(L90,10),"0000000000")</f>
        <v>2200002315</v>
      </c>
      <c r="C90" s="1782" t="s">
        <v>5464</v>
      </c>
      <c r="D90" s="3482"/>
      <c r="F90" s="1493" t="s">
        <v>13</v>
      </c>
      <c r="I90" s="1495" t="s">
        <v>7379</v>
      </c>
      <c r="J90" s="1493" t="s">
        <v>49</v>
      </c>
      <c r="K90" s="1495" t="s">
        <v>984</v>
      </c>
      <c r="L90" s="1600" t="s">
        <v>7612</v>
      </c>
      <c r="M90" s="1548">
        <v>430</v>
      </c>
      <c r="N90" s="3016" t="s">
        <v>7528</v>
      </c>
      <c r="Q90" s="3414" t="s">
        <v>7362</v>
      </c>
    </row>
    <row r="91" spans="1:35" s="1548" customFormat="1" ht="58.6" customHeight="1">
      <c r="A91" s="3773"/>
      <c r="B91" s="3007" t="str">
        <f t="shared" si="3"/>
        <v>2200002312</v>
      </c>
      <c r="C91" s="1782" t="s">
        <v>5464</v>
      </c>
      <c r="D91" s="3482"/>
      <c r="F91" s="1493" t="s">
        <v>13</v>
      </c>
      <c r="I91" s="1495" t="s">
        <v>7379</v>
      </c>
      <c r="J91" s="1493" t="s">
        <v>49</v>
      </c>
      <c r="K91" s="1495" t="s">
        <v>984</v>
      </c>
      <c r="L91" s="1600" t="s">
        <v>7613</v>
      </c>
      <c r="M91" s="1548">
        <v>1380</v>
      </c>
      <c r="N91" s="3016" t="s">
        <v>7528</v>
      </c>
      <c r="Q91" s="3414" t="s">
        <v>7362</v>
      </c>
    </row>
    <row r="92" spans="1:35" s="1548" customFormat="1" ht="58.6" customHeight="1">
      <c r="A92" s="3774"/>
      <c r="B92" s="3007" t="str">
        <f t="shared" si="3"/>
        <v>2200002309</v>
      </c>
      <c r="C92" s="1782" t="s">
        <v>5464</v>
      </c>
      <c r="D92" s="3482"/>
      <c r="F92" s="1493" t="s">
        <v>13</v>
      </c>
      <c r="I92" s="1495" t="s">
        <v>7379</v>
      </c>
      <c r="J92" s="1493" t="s">
        <v>49</v>
      </c>
      <c r="K92" s="1495" t="s">
        <v>984</v>
      </c>
      <c r="L92" s="1600" t="s">
        <v>7614</v>
      </c>
      <c r="M92" s="1548">
        <v>361</v>
      </c>
      <c r="N92" s="2907" t="s">
        <v>7615</v>
      </c>
      <c r="Q92" s="3414" t="s">
        <v>7362</v>
      </c>
    </row>
    <row r="93" spans="1:35" s="2150" customFormat="1" ht="58.6" customHeight="1">
      <c r="A93" s="3772">
        <v>23</v>
      </c>
      <c r="B93" s="3007" t="str">
        <f t="shared" si="3"/>
        <v>2000003264</v>
      </c>
      <c r="C93" s="1902" t="s">
        <v>4439</v>
      </c>
      <c r="D93" s="2488">
        <v>24200</v>
      </c>
      <c r="E93" s="1921" t="s">
        <v>7616</v>
      </c>
      <c r="F93" s="1902" t="s">
        <v>13</v>
      </c>
      <c r="G93" s="1921" t="s">
        <v>7617</v>
      </c>
      <c r="H93" s="1921"/>
      <c r="I93" s="3272" t="s">
        <v>7233</v>
      </c>
      <c r="J93" s="3019" t="s">
        <v>49</v>
      </c>
      <c r="K93" s="1921" t="s">
        <v>148</v>
      </c>
      <c r="L93" s="2904" t="s">
        <v>7618</v>
      </c>
      <c r="M93" s="2583">
        <v>2440</v>
      </c>
      <c r="N93" s="2907" t="s">
        <v>7489</v>
      </c>
      <c r="O93" s="1902"/>
      <c r="P93" s="1775"/>
      <c r="Q93" s="3414" t="s">
        <v>7362</v>
      </c>
    </row>
    <row r="94" spans="1:35" s="1548" customFormat="1" ht="58.6" customHeight="1">
      <c r="A94" s="3773"/>
      <c r="B94" s="3007" t="str">
        <f t="shared" si="3"/>
        <v>2000003266</v>
      </c>
      <c r="C94" s="1493" t="s">
        <v>4439</v>
      </c>
      <c r="D94" s="2325"/>
      <c r="E94" s="1495" t="s">
        <v>7616</v>
      </c>
      <c r="F94" s="1493" t="s">
        <v>13</v>
      </c>
      <c r="G94" s="1495"/>
      <c r="H94" s="1495"/>
      <c r="I94" s="3296" t="s">
        <v>7233</v>
      </c>
      <c r="J94" s="3009" t="s">
        <v>49</v>
      </c>
      <c r="K94" s="1495" t="s">
        <v>148</v>
      </c>
      <c r="L94" s="2878" t="s">
        <v>7619</v>
      </c>
      <c r="M94" s="2357">
        <v>3500</v>
      </c>
      <c r="N94" s="2907" t="s">
        <v>7489</v>
      </c>
      <c r="O94" s="1493"/>
      <c r="P94" s="1859"/>
      <c r="Q94" s="3414" t="s">
        <v>7362</v>
      </c>
    </row>
    <row r="95" spans="1:35" s="1467" customFormat="1" ht="58.6" customHeight="1">
      <c r="A95" s="3773"/>
      <c r="B95" s="3291" t="str">
        <f t="shared" si="3"/>
        <v>2000003471</v>
      </c>
      <c r="C95" s="1493" t="s">
        <v>4439</v>
      </c>
      <c r="D95" s="3496"/>
      <c r="E95" s="1495" t="s">
        <v>7616</v>
      </c>
      <c r="F95" s="1493" t="s">
        <v>13</v>
      </c>
      <c r="G95" s="1851"/>
      <c r="H95" s="1851"/>
      <c r="I95" s="3296" t="s">
        <v>7233</v>
      </c>
      <c r="J95" s="3009" t="s">
        <v>49</v>
      </c>
      <c r="K95" s="1495" t="s">
        <v>90</v>
      </c>
      <c r="L95" s="2878" t="s">
        <v>7620</v>
      </c>
      <c r="M95" s="2357">
        <v>4015</v>
      </c>
      <c r="N95" s="3016" t="s">
        <v>7489</v>
      </c>
      <c r="O95" s="1493"/>
      <c r="P95" s="1859"/>
      <c r="Q95" s="3414" t="s">
        <v>7362</v>
      </c>
      <c r="R95" s="1548"/>
      <c r="S95" s="1548"/>
      <c r="T95" s="1548"/>
      <c r="U95" s="1548"/>
      <c r="V95" s="1548"/>
      <c r="W95" s="1548"/>
      <c r="X95" s="1548"/>
      <c r="Y95" s="1548"/>
      <c r="Z95" s="1548"/>
      <c r="AA95" s="1548"/>
    </row>
    <row r="96" spans="1:35" s="1548" customFormat="1" ht="58.6" customHeight="1">
      <c r="A96" s="3773"/>
      <c r="B96" s="3007" t="str">
        <f t="shared" si="3"/>
        <v>2000003490</v>
      </c>
      <c r="C96" s="1493" t="s">
        <v>4439</v>
      </c>
      <c r="D96" s="2325"/>
      <c r="E96" s="1495" t="s">
        <v>7616</v>
      </c>
      <c r="F96" s="1493" t="s">
        <v>13</v>
      </c>
      <c r="G96" s="1495"/>
      <c r="H96" s="1495"/>
      <c r="I96" s="3296" t="s">
        <v>7233</v>
      </c>
      <c r="J96" s="3009" t="s">
        <v>49</v>
      </c>
      <c r="K96" s="1495" t="s">
        <v>148</v>
      </c>
      <c r="L96" s="1600" t="s">
        <v>7621</v>
      </c>
      <c r="M96" s="2357">
        <v>300</v>
      </c>
      <c r="N96" s="3016" t="s">
        <v>7489</v>
      </c>
      <c r="O96" s="1493"/>
      <c r="P96" s="1859"/>
      <c r="Q96" s="3414" t="s">
        <v>7362</v>
      </c>
    </row>
    <row r="97" spans="1:35" s="1548" customFormat="1" ht="58.6" customHeight="1">
      <c r="A97" s="3773"/>
      <c r="B97" s="3007" t="str">
        <f t="shared" si="3"/>
        <v>2000003550</v>
      </c>
      <c r="C97" s="1493" t="s">
        <v>4439</v>
      </c>
      <c r="D97" s="2325"/>
      <c r="E97" s="1495" t="s">
        <v>7616</v>
      </c>
      <c r="F97" s="1493" t="s">
        <v>13</v>
      </c>
      <c r="G97" s="1495"/>
      <c r="H97" s="1495"/>
      <c r="I97" s="1787">
        <v>45819</v>
      </c>
      <c r="J97" s="3009" t="s">
        <v>49</v>
      </c>
      <c r="K97" s="1495" t="s">
        <v>90</v>
      </c>
      <c r="L97" s="2878" t="s">
        <v>7622</v>
      </c>
      <c r="M97" s="2357">
        <v>200</v>
      </c>
      <c r="N97" s="3016" t="s">
        <v>7489</v>
      </c>
      <c r="O97" s="1493"/>
      <c r="P97" s="1859"/>
      <c r="Q97" s="3414" t="s">
        <v>7362</v>
      </c>
    </row>
    <row r="98" spans="1:35" s="1548" customFormat="1" ht="58.6" customHeight="1">
      <c r="A98" s="3773"/>
      <c r="B98" s="3007" t="str">
        <f t="shared" si="3"/>
        <v>2000003500</v>
      </c>
      <c r="C98" s="1493" t="s">
        <v>4439</v>
      </c>
      <c r="D98" s="2325"/>
      <c r="E98" s="1495" t="s">
        <v>7616</v>
      </c>
      <c r="F98" s="1493" t="s">
        <v>13</v>
      </c>
      <c r="G98" s="1495"/>
      <c r="H98" s="1495"/>
      <c r="I98" s="1767" t="s">
        <v>7623</v>
      </c>
      <c r="J98" s="3009" t="s">
        <v>49</v>
      </c>
      <c r="K98" s="1495" t="s">
        <v>90</v>
      </c>
      <c r="L98" s="1600" t="s">
        <v>7624</v>
      </c>
      <c r="M98" s="2357">
        <v>500</v>
      </c>
      <c r="N98" s="3016" t="s">
        <v>7489</v>
      </c>
      <c r="O98" s="1493"/>
      <c r="P98" s="1859" t="s">
        <v>7552</v>
      </c>
      <c r="Q98" s="3414" t="s">
        <v>7362</v>
      </c>
    </row>
    <row r="99" spans="1:35" s="1548" customFormat="1" ht="77.3" customHeight="1">
      <c r="A99" s="3773"/>
      <c r="B99" s="3007" t="str">
        <f t="shared" si="3"/>
        <v>2000003472</v>
      </c>
      <c r="C99" s="1493" t="s">
        <v>4439</v>
      </c>
      <c r="D99" s="3480"/>
      <c r="E99" s="1495" t="s">
        <v>7616</v>
      </c>
      <c r="F99" s="1493" t="s">
        <v>13</v>
      </c>
      <c r="G99" s="3007"/>
      <c r="H99" s="3007"/>
      <c r="I99" s="3296" t="s">
        <v>7233</v>
      </c>
      <c r="J99" s="3009" t="s">
        <v>49</v>
      </c>
      <c r="K99" s="3007" t="s">
        <v>90</v>
      </c>
      <c r="L99" s="2878" t="s">
        <v>7625</v>
      </c>
      <c r="M99" s="3218">
        <v>3418</v>
      </c>
      <c r="N99" s="3016" t="s">
        <v>7626</v>
      </c>
      <c r="O99" s="3009"/>
      <c r="P99" s="3219" t="s">
        <v>7552</v>
      </c>
      <c r="Q99" s="3414" t="s">
        <v>7362</v>
      </c>
      <c r="W99" s="2150"/>
      <c r="X99" s="2150"/>
      <c r="Y99" s="2150"/>
      <c r="Z99" s="2150"/>
      <c r="AA99" s="2150"/>
      <c r="AB99" s="2150"/>
      <c r="AC99" s="2150"/>
      <c r="AD99" s="2150"/>
      <c r="AE99" s="2150"/>
      <c r="AF99" s="2150"/>
      <c r="AG99" s="2150"/>
      <c r="AH99" s="2150"/>
      <c r="AI99" s="2150"/>
    </row>
    <row r="100" spans="1:35" s="2150" customFormat="1" ht="58.6" customHeight="1">
      <c r="A100" s="3773"/>
      <c r="B100" s="3007" t="str">
        <f t="shared" si="3"/>
        <v>2000003492</v>
      </c>
      <c r="C100" s="1493" t="s">
        <v>4439</v>
      </c>
      <c r="D100" s="2325"/>
      <c r="E100" s="1495" t="s">
        <v>7616</v>
      </c>
      <c r="F100" s="1493" t="s">
        <v>13</v>
      </c>
      <c r="G100" s="1495"/>
      <c r="H100" s="1748"/>
      <c r="I100" s="1495" t="s">
        <v>7233</v>
      </c>
      <c r="J100" s="3009" t="s">
        <v>49</v>
      </c>
      <c r="K100" s="1495" t="s">
        <v>5384</v>
      </c>
      <c r="L100" s="3091" t="s">
        <v>7627</v>
      </c>
      <c r="M100" s="2357">
        <v>6074</v>
      </c>
      <c r="N100" s="3016" t="s">
        <v>7526</v>
      </c>
      <c r="O100" s="1493"/>
      <c r="P100" s="1859"/>
      <c r="Q100" s="3414" t="s">
        <v>7362</v>
      </c>
      <c r="R100" s="1548"/>
      <c r="S100" s="1548"/>
      <c r="T100" s="1548"/>
      <c r="U100" s="1548"/>
      <c r="V100" s="1548"/>
    </row>
    <row r="101" spans="1:35" s="2150" customFormat="1" ht="58.6" customHeight="1">
      <c r="A101" s="3774"/>
      <c r="B101" s="3007" t="str">
        <f t="shared" si="3"/>
        <v>2000003504</v>
      </c>
      <c r="C101" s="1493" t="s">
        <v>4439</v>
      </c>
      <c r="D101" s="2325"/>
      <c r="E101" s="1495" t="s">
        <v>7616</v>
      </c>
      <c r="F101" s="1493" t="s">
        <v>13</v>
      </c>
      <c r="G101" s="1495"/>
      <c r="H101" s="1495"/>
      <c r="I101" s="1495" t="s">
        <v>7233</v>
      </c>
      <c r="J101" s="3009" t="s">
        <v>49</v>
      </c>
      <c r="K101" s="1495" t="s">
        <v>7628</v>
      </c>
      <c r="L101" s="2878" t="s">
        <v>7629</v>
      </c>
      <c r="M101" s="2357">
        <v>3300</v>
      </c>
      <c r="N101" s="2907" t="s">
        <v>7397</v>
      </c>
      <c r="O101" s="1493"/>
      <c r="P101" s="1859"/>
      <c r="Q101" s="3414" t="s">
        <v>7362</v>
      </c>
      <c r="R101" s="1548"/>
      <c r="S101" s="1548"/>
      <c r="T101" s="1548"/>
      <c r="U101" s="1548"/>
      <c r="V101" s="1548"/>
    </row>
    <row r="102" spans="1:35" s="2150" customFormat="1" ht="58.6" customHeight="1">
      <c r="A102" s="3217"/>
      <c r="B102" s="3021" t="str">
        <f t="shared" si="3"/>
        <v>2200002310</v>
      </c>
      <c r="C102" s="1902" t="s">
        <v>3492</v>
      </c>
      <c r="D102" s="2488">
        <v>4280</v>
      </c>
      <c r="E102" s="1921" t="s">
        <v>7630</v>
      </c>
      <c r="F102" s="1902" t="s">
        <v>19</v>
      </c>
      <c r="G102" s="1921"/>
      <c r="H102" s="1921"/>
      <c r="I102" s="1921" t="s">
        <v>7233</v>
      </c>
      <c r="J102" s="3019" t="s">
        <v>49</v>
      </c>
      <c r="K102" s="1921" t="s">
        <v>101</v>
      </c>
      <c r="L102" s="1845" t="s">
        <v>7631</v>
      </c>
      <c r="M102" s="2583">
        <v>974</v>
      </c>
      <c r="N102" s="3189" t="s">
        <v>7632</v>
      </c>
      <c r="O102" s="1902">
        <v>32</v>
      </c>
      <c r="P102" s="1775"/>
      <c r="Q102" s="3414" t="s">
        <v>7362</v>
      </c>
    </row>
    <row r="103" spans="1:35" s="1548" customFormat="1" ht="58.6" customHeight="1">
      <c r="A103" s="1542"/>
      <c r="B103" s="3007" t="str">
        <f t="shared" si="3"/>
        <v>2000003473</v>
      </c>
      <c r="C103" s="1493" t="s">
        <v>3492</v>
      </c>
      <c r="D103" s="2325"/>
      <c r="E103" s="1495"/>
      <c r="F103" s="1493" t="s">
        <v>19</v>
      </c>
      <c r="G103" s="1495"/>
      <c r="H103" s="1495"/>
      <c r="I103" s="1766" t="s">
        <v>7233</v>
      </c>
      <c r="J103" s="3009" t="s">
        <v>49</v>
      </c>
      <c r="K103" s="1495" t="s">
        <v>101</v>
      </c>
      <c r="L103" s="1843" t="s">
        <v>7633</v>
      </c>
      <c r="M103" s="2646">
        <v>3200</v>
      </c>
      <c r="N103" s="2196" t="s">
        <v>7526</v>
      </c>
      <c r="O103" s="1493"/>
      <c r="P103" s="1859" t="s">
        <v>7563</v>
      </c>
      <c r="Q103" s="3320" t="s">
        <v>7362</v>
      </c>
    </row>
    <row r="104" spans="1:35" s="1548" customFormat="1" ht="58.6" customHeight="1">
      <c r="A104" s="1542"/>
      <c r="B104" s="3007" t="str">
        <f t="shared" si="3"/>
        <v>2000003474</v>
      </c>
      <c r="C104" s="1902" t="s">
        <v>5262</v>
      </c>
      <c r="D104" s="2488">
        <v>4350</v>
      </c>
      <c r="E104" s="1921" t="s">
        <v>7634</v>
      </c>
      <c r="F104" s="1902" t="s">
        <v>17</v>
      </c>
      <c r="G104" s="1495"/>
      <c r="H104" s="1495"/>
      <c r="I104" s="1766" t="s">
        <v>7233</v>
      </c>
      <c r="J104" s="3009" t="s">
        <v>49</v>
      </c>
      <c r="K104" s="1495" t="s">
        <v>101</v>
      </c>
      <c r="L104" s="3091" t="s">
        <v>7635</v>
      </c>
      <c r="M104" s="2357">
        <v>4350</v>
      </c>
      <c r="N104" s="2196" t="s">
        <v>7526</v>
      </c>
      <c r="O104" s="1493"/>
      <c r="P104" s="1859" t="s">
        <v>7563</v>
      </c>
      <c r="Q104" s="3320" t="s">
        <v>7362</v>
      </c>
    </row>
    <row r="105" spans="1:35" s="2150" customFormat="1" ht="58.6" customHeight="1">
      <c r="A105" s="2436"/>
      <c r="B105" s="3021" t="str">
        <f t="shared" si="3"/>
        <v>2000003492</v>
      </c>
      <c r="C105" s="1902" t="s">
        <v>4808</v>
      </c>
      <c r="D105" s="2488">
        <v>5820</v>
      </c>
      <c r="E105" s="1921" t="s">
        <v>7597</v>
      </c>
      <c r="F105" s="1902" t="s">
        <v>16</v>
      </c>
      <c r="G105" s="1921"/>
      <c r="H105" s="1909"/>
      <c r="I105" s="1921" t="s">
        <v>7233</v>
      </c>
      <c r="J105" s="3019" t="s">
        <v>49</v>
      </c>
      <c r="K105" s="1921" t="s">
        <v>5384</v>
      </c>
      <c r="L105" s="2194" t="s">
        <v>7636</v>
      </c>
      <c r="M105" s="2583">
        <f>7251-6074</f>
        <v>1177</v>
      </c>
      <c r="N105" s="2907" t="s">
        <v>7526</v>
      </c>
      <c r="O105" s="1902"/>
      <c r="P105" s="1775"/>
      <c r="Q105" s="3414" t="s">
        <v>7362</v>
      </c>
    </row>
    <row r="106" spans="1:35" s="2150" customFormat="1" ht="58.6" customHeight="1">
      <c r="A106" s="2436"/>
      <c r="B106" s="3021" t="str">
        <f t="shared" si="3"/>
        <v>2000003494</v>
      </c>
      <c r="C106" s="1902" t="s">
        <v>4808</v>
      </c>
      <c r="E106" s="1921"/>
      <c r="F106" s="1902" t="s">
        <v>16</v>
      </c>
      <c r="G106" s="1921"/>
      <c r="H106" s="1921"/>
      <c r="I106" s="1921" t="s">
        <v>7233</v>
      </c>
      <c r="J106" s="3019" t="s">
        <v>49</v>
      </c>
      <c r="K106" s="1921" t="s">
        <v>7628</v>
      </c>
      <c r="L106" s="1845" t="s">
        <v>7637</v>
      </c>
      <c r="M106" s="2583">
        <v>1060</v>
      </c>
      <c r="N106" s="2907" t="s">
        <v>7526</v>
      </c>
      <c r="O106" s="1902"/>
      <c r="P106" s="1775"/>
      <c r="Q106" s="3414" t="s">
        <v>7362</v>
      </c>
    </row>
    <row r="107" spans="1:35" s="1548" customFormat="1" ht="58.6" customHeight="1">
      <c r="A107" s="1542"/>
      <c r="B107" s="3007" t="str">
        <f t="shared" si="3"/>
        <v>2000003432</v>
      </c>
      <c r="C107" s="1493" t="s">
        <v>4808</v>
      </c>
      <c r="D107" s="2325"/>
      <c r="E107" s="1921"/>
      <c r="F107" s="1493" t="s">
        <v>16</v>
      </c>
      <c r="G107" s="1495"/>
      <c r="H107" s="1495"/>
      <c r="I107" s="1495" t="s">
        <v>7233</v>
      </c>
      <c r="J107" s="1493" t="s">
        <v>49</v>
      </c>
      <c r="K107" s="1495" t="s">
        <v>5384</v>
      </c>
      <c r="L107" s="1600" t="s">
        <v>7638</v>
      </c>
      <c r="M107" s="2357">
        <v>300</v>
      </c>
      <c r="N107" s="2196" t="s">
        <v>7639</v>
      </c>
      <c r="O107" s="1493"/>
      <c r="P107" s="1859"/>
      <c r="Q107" s="3320" t="s">
        <v>7362</v>
      </c>
    </row>
    <row r="108" spans="1:35" s="1548" customFormat="1" ht="58.6" customHeight="1">
      <c r="A108" s="1542"/>
      <c r="B108" s="3007" t="str">
        <f t="shared" si="3"/>
        <v>2000003433</v>
      </c>
      <c r="C108" s="1493" t="s">
        <v>4808</v>
      </c>
      <c r="D108" s="2325"/>
      <c r="E108" s="1921"/>
      <c r="F108" s="1493" t="s">
        <v>16</v>
      </c>
      <c r="G108" s="1495"/>
      <c r="H108" s="1495"/>
      <c r="I108" s="1495" t="s">
        <v>7233</v>
      </c>
      <c r="J108" s="1493" t="s">
        <v>49</v>
      </c>
      <c r="K108" s="1495" t="s">
        <v>5384</v>
      </c>
      <c r="L108" s="1600" t="s">
        <v>7640</v>
      </c>
      <c r="M108" s="2357">
        <v>125</v>
      </c>
      <c r="N108" s="2907" t="s">
        <v>7526</v>
      </c>
      <c r="O108" s="1493"/>
      <c r="P108" s="1859"/>
      <c r="Q108" s="3320" t="s">
        <v>7362</v>
      </c>
    </row>
    <row r="109" spans="1:35" s="1548" customFormat="1" ht="58.6" customHeight="1">
      <c r="A109" s="1542"/>
      <c r="B109" s="3007" t="str">
        <f t="shared" si="3"/>
        <v>2000003507</v>
      </c>
      <c r="C109" s="1493" t="s">
        <v>4808</v>
      </c>
      <c r="E109" s="1495"/>
      <c r="F109" s="1493" t="s">
        <v>16</v>
      </c>
      <c r="G109" s="1495"/>
      <c r="H109" s="1495"/>
      <c r="I109" s="1495" t="s">
        <v>7233</v>
      </c>
      <c r="J109" s="3009" t="s">
        <v>49</v>
      </c>
      <c r="K109" s="1495" t="s">
        <v>5384</v>
      </c>
      <c r="L109" s="1600" t="s">
        <v>7641</v>
      </c>
      <c r="M109" s="2357">
        <v>2500</v>
      </c>
      <c r="N109" s="3016" t="s">
        <v>7642</v>
      </c>
      <c r="O109" s="1493"/>
      <c r="P109" s="1859"/>
      <c r="Q109" s="3320" t="s">
        <v>7362</v>
      </c>
    </row>
    <row r="110" spans="1:35" s="1548" customFormat="1" ht="58.6" customHeight="1">
      <c r="A110" s="1542"/>
      <c r="B110" s="3007" t="str">
        <f t="shared" si="3"/>
        <v>2000003549</v>
      </c>
      <c r="C110" s="1493" t="s">
        <v>4808</v>
      </c>
      <c r="E110" s="1495"/>
      <c r="F110" s="1493" t="s">
        <v>16</v>
      </c>
      <c r="G110" s="1495"/>
      <c r="H110" s="1921"/>
      <c r="I110" s="1495" t="s">
        <v>7233</v>
      </c>
      <c r="J110" s="1493" t="s">
        <v>49</v>
      </c>
      <c r="K110" s="1495" t="s">
        <v>5384</v>
      </c>
      <c r="L110" s="1600" t="s">
        <v>7643</v>
      </c>
      <c r="M110" s="2357">
        <v>700</v>
      </c>
      <c r="N110" s="2907" t="s">
        <v>7526</v>
      </c>
      <c r="O110" s="1493"/>
      <c r="P110" s="1859"/>
      <c r="Q110" s="3320" t="s">
        <v>7362</v>
      </c>
    </row>
    <row r="111" spans="1:35" s="2150" customFormat="1" ht="58.6" customHeight="1">
      <c r="A111" s="2436"/>
      <c r="B111" s="3021" t="str">
        <f t="shared" si="3"/>
        <v>2000003474</v>
      </c>
      <c r="C111" s="1902" t="s">
        <v>5319</v>
      </c>
      <c r="D111" s="2488">
        <v>4350</v>
      </c>
      <c r="E111" s="1921" t="s">
        <v>7644</v>
      </c>
      <c r="F111" s="1902" t="s">
        <v>18</v>
      </c>
      <c r="G111" s="1921"/>
      <c r="H111" s="1921"/>
      <c r="I111" s="2789" t="s">
        <v>7233</v>
      </c>
      <c r="J111" s="3019" t="s">
        <v>49</v>
      </c>
      <c r="K111" s="1921" t="s">
        <v>101</v>
      </c>
      <c r="L111" s="2900" t="s">
        <v>7645</v>
      </c>
      <c r="M111" s="2583">
        <v>4350</v>
      </c>
      <c r="N111" s="2196" t="s">
        <v>7526</v>
      </c>
      <c r="O111" s="1902">
        <v>34</v>
      </c>
      <c r="P111" s="1775" t="s">
        <v>7563</v>
      </c>
      <c r="Q111" s="3414" t="s">
        <v>7362</v>
      </c>
    </row>
    <row r="112" spans="1:35" s="2150" customFormat="1" ht="58.6" customHeight="1">
      <c r="A112" s="2436"/>
      <c r="B112" s="3021" t="str">
        <f t="shared" si="3"/>
        <v>2000003523</v>
      </c>
      <c r="C112" s="2667" t="s">
        <v>7646</v>
      </c>
      <c r="D112" s="3490">
        <v>10500</v>
      </c>
      <c r="E112" s="1921" t="s">
        <v>7647</v>
      </c>
      <c r="F112" s="1902" t="s">
        <v>7648</v>
      </c>
      <c r="G112" s="1921"/>
      <c r="H112" s="1921"/>
      <c r="I112" s="1921" t="s">
        <v>7233</v>
      </c>
      <c r="J112" s="1561" t="s">
        <v>49</v>
      </c>
      <c r="K112" s="1921" t="s">
        <v>50</v>
      </c>
      <c r="L112" s="1862" t="s">
        <v>7649</v>
      </c>
      <c r="M112" s="2480">
        <v>4000</v>
      </c>
      <c r="N112" s="2907" t="s">
        <v>7489</v>
      </c>
      <c r="O112" s="1902"/>
      <c r="P112" s="1775"/>
      <c r="Q112" s="3414" t="s">
        <v>7362</v>
      </c>
    </row>
    <row r="113" spans="1:35" s="1548" customFormat="1" ht="58.6" customHeight="1">
      <c r="A113" s="1542"/>
      <c r="B113" s="3007" t="str">
        <f t="shared" si="3"/>
        <v>2200002291</v>
      </c>
      <c r="C113" s="1782" t="s">
        <v>7646</v>
      </c>
      <c r="D113" s="2578"/>
      <c r="E113" s="1495" t="s">
        <v>7647</v>
      </c>
      <c r="F113" s="1902" t="s">
        <v>13</v>
      </c>
      <c r="G113" s="1495"/>
      <c r="H113" s="1495"/>
      <c r="I113" s="1495" t="s">
        <v>7233</v>
      </c>
      <c r="J113" s="3491" t="s">
        <v>49</v>
      </c>
      <c r="K113" s="1495" t="s">
        <v>1163</v>
      </c>
      <c r="L113" s="3091" t="s">
        <v>7650</v>
      </c>
      <c r="M113" s="2483">
        <v>2315</v>
      </c>
      <c r="N113" s="3016" t="s">
        <v>7651</v>
      </c>
      <c r="O113" s="1493"/>
      <c r="P113" s="1859"/>
      <c r="Q113" s="3320" t="s">
        <v>7362</v>
      </c>
    </row>
    <row r="114" spans="1:35" s="1548" customFormat="1" ht="58.6" customHeight="1">
      <c r="A114" s="1542"/>
      <c r="B114" s="3007" t="str">
        <f t="shared" si="3"/>
        <v>2000003512</v>
      </c>
      <c r="C114" s="1782" t="s">
        <v>7646</v>
      </c>
      <c r="D114" s="2325"/>
      <c r="E114" s="1495" t="s">
        <v>7647</v>
      </c>
      <c r="F114" s="1902" t="s">
        <v>13</v>
      </c>
      <c r="G114" s="1495"/>
      <c r="H114" s="1495"/>
      <c r="I114" s="1495" t="s">
        <v>7233</v>
      </c>
      <c r="J114" s="3491" t="s">
        <v>49</v>
      </c>
      <c r="K114" s="1495" t="s">
        <v>1163</v>
      </c>
      <c r="L114" s="2878" t="s">
        <v>7652</v>
      </c>
      <c r="M114" s="2483">
        <v>4185</v>
      </c>
      <c r="N114" s="2196" t="s">
        <v>7489</v>
      </c>
      <c r="O114" s="1493"/>
      <c r="P114" s="1859"/>
      <c r="Q114" s="3320" t="s">
        <v>7362</v>
      </c>
    </row>
    <row r="115" spans="1:35" s="2150" customFormat="1" ht="58.6" customHeight="1">
      <c r="A115" s="2436"/>
      <c r="B115" s="3021" t="str">
        <f t="shared" si="3"/>
        <v>2000003466</v>
      </c>
      <c r="C115" s="1902" t="s">
        <v>3980</v>
      </c>
      <c r="D115" s="2488">
        <v>12900</v>
      </c>
      <c r="E115" s="1921" t="s">
        <v>7644</v>
      </c>
      <c r="F115" s="1902" t="s">
        <v>16</v>
      </c>
      <c r="G115" s="3270"/>
      <c r="H115" s="1909"/>
      <c r="I115" s="1495" t="s">
        <v>7233</v>
      </c>
      <c r="J115" s="1493" t="s">
        <v>49</v>
      </c>
      <c r="K115" s="2118" t="s">
        <v>1163</v>
      </c>
      <c r="L115" s="3504" t="s">
        <v>7653</v>
      </c>
      <c r="M115" s="2583">
        <v>6735</v>
      </c>
      <c r="N115" s="2907" t="s">
        <v>7489</v>
      </c>
      <c r="O115" s="1902"/>
      <c r="P115" s="1862"/>
      <c r="Q115" s="3320" t="s">
        <v>7362</v>
      </c>
      <c r="R115" s="2429"/>
    </row>
    <row r="116" spans="1:35" s="1548" customFormat="1" ht="58.6" customHeight="1">
      <c r="A116" s="3370"/>
      <c r="B116" s="3007" t="str">
        <f t="shared" si="3"/>
        <v>2000003468</v>
      </c>
      <c r="C116" s="1493" t="s">
        <v>3980</v>
      </c>
      <c r="D116" s="2325"/>
      <c r="E116" s="1780"/>
      <c r="F116" s="1493" t="s">
        <v>16</v>
      </c>
      <c r="G116" s="1787"/>
      <c r="H116" s="1748"/>
      <c r="I116" s="1495" t="s">
        <v>7233</v>
      </c>
      <c r="J116" s="3009" t="s">
        <v>49</v>
      </c>
      <c r="K116" s="1495" t="s">
        <v>1163</v>
      </c>
      <c r="L116" s="1600" t="s">
        <v>7654</v>
      </c>
      <c r="M116" s="2357">
        <v>2945</v>
      </c>
      <c r="N116" s="2907" t="s">
        <v>7397</v>
      </c>
      <c r="O116" s="1493"/>
      <c r="P116" s="1843"/>
      <c r="Q116" s="3320" t="s">
        <v>7362</v>
      </c>
      <c r="R116" s="1790"/>
      <c r="W116" s="2150"/>
      <c r="X116" s="2150"/>
      <c r="Y116" s="2150"/>
      <c r="Z116" s="2150"/>
      <c r="AA116" s="2150"/>
      <c r="AB116" s="2150"/>
      <c r="AC116" s="2150"/>
      <c r="AD116" s="2150"/>
      <c r="AE116" s="2150"/>
      <c r="AF116" s="2150"/>
      <c r="AG116" s="2150"/>
      <c r="AH116" s="2150"/>
      <c r="AI116" s="2150"/>
    </row>
    <row r="117" spans="1:35" s="1548" customFormat="1" ht="58.6" customHeight="1">
      <c r="A117" s="3370"/>
      <c r="B117" s="3007" t="str">
        <f t="shared" si="3"/>
        <v>2000003467</v>
      </c>
      <c r="C117" s="1493" t="s">
        <v>3980</v>
      </c>
      <c r="D117" s="2325"/>
      <c r="E117" s="1780"/>
      <c r="F117" s="1493" t="s">
        <v>16</v>
      </c>
      <c r="G117" s="1787"/>
      <c r="H117" s="1748"/>
      <c r="I117" s="1495" t="s">
        <v>7233</v>
      </c>
      <c r="J117" s="3009" t="s">
        <v>49</v>
      </c>
      <c r="K117" s="1495" t="s">
        <v>1163</v>
      </c>
      <c r="L117" s="1845" t="s">
        <v>7655</v>
      </c>
      <c r="M117" s="2357">
        <v>1270</v>
      </c>
      <c r="N117" s="2907" t="s">
        <v>7489</v>
      </c>
      <c r="O117" s="1493"/>
      <c r="P117" s="1843"/>
      <c r="Q117" s="3320" t="s">
        <v>7362</v>
      </c>
      <c r="R117" s="1790"/>
      <c r="W117" s="2150"/>
      <c r="X117" s="2150"/>
      <c r="Y117" s="2150"/>
      <c r="Z117" s="2150"/>
      <c r="AA117" s="2150"/>
      <c r="AB117" s="2150"/>
      <c r="AC117" s="2150"/>
      <c r="AD117" s="2150"/>
      <c r="AE117" s="2150"/>
      <c r="AF117" s="2150"/>
      <c r="AG117" s="2150"/>
      <c r="AH117" s="2150"/>
      <c r="AI117" s="2150"/>
    </row>
    <row r="118" spans="1:35" s="1548" customFormat="1" ht="58.6" customHeight="1">
      <c r="A118" s="1542"/>
      <c r="B118" s="3007" t="str">
        <f t="shared" si="3"/>
        <v>2000003391</v>
      </c>
      <c r="C118" s="1493" t="s">
        <v>3980</v>
      </c>
      <c r="D118" s="2488"/>
      <c r="E118" s="1921"/>
      <c r="F118" s="1493" t="s">
        <v>16</v>
      </c>
      <c r="G118" s="1495"/>
      <c r="H118" s="1495"/>
      <c r="I118" s="1495" t="s">
        <v>7233</v>
      </c>
      <c r="J118" s="1495" t="s">
        <v>49</v>
      </c>
      <c r="K118" s="1495" t="s">
        <v>1163</v>
      </c>
      <c r="L118" s="3505" t="s">
        <v>7656</v>
      </c>
      <c r="M118" s="2357">
        <v>190</v>
      </c>
      <c r="N118" s="2907" t="s">
        <v>7489</v>
      </c>
      <c r="O118" s="1493"/>
      <c r="P118" s="1859"/>
      <c r="Q118" s="3320" t="s">
        <v>7362</v>
      </c>
    </row>
    <row r="119" spans="1:35" s="1548" customFormat="1" ht="58.6" customHeight="1">
      <c r="A119" s="1542"/>
      <c r="B119" s="3007" t="str">
        <f t="shared" si="3"/>
        <v>2200002297</v>
      </c>
      <c r="C119" s="1493" t="s">
        <v>3980</v>
      </c>
      <c r="D119" s="2488"/>
      <c r="E119" s="1921"/>
      <c r="F119" s="1493" t="s">
        <v>16</v>
      </c>
      <c r="G119" s="1495"/>
      <c r="H119" s="1495"/>
      <c r="I119" s="1495" t="s">
        <v>7233</v>
      </c>
      <c r="J119" s="1495" t="s">
        <v>49</v>
      </c>
      <c r="K119" s="1495" t="s">
        <v>1163</v>
      </c>
      <c r="L119" s="1547" t="s">
        <v>7657</v>
      </c>
      <c r="M119" s="2357">
        <v>510</v>
      </c>
      <c r="N119" s="2907" t="s">
        <v>7489</v>
      </c>
      <c r="O119" s="1493"/>
      <c r="P119" s="1859"/>
      <c r="Q119" s="3320" t="s">
        <v>7362</v>
      </c>
    </row>
    <row r="120" spans="1:35" s="1548" customFormat="1" ht="58.6" customHeight="1">
      <c r="A120" s="1542"/>
      <c r="B120" s="3007" t="str">
        <f t="shared" si="3"/>
        <v>2200002319</v>
      </c>
      <c r="C120" s="1493" t="s">
        <v>3980</v>
      </c>
      <c r="D120" s="2488"/>
      <c r="E120" s="1921"/>
      <c r="F120" s="1493" t="s">
        <v>16</v>
      </c>
      <c r="G120" s="1495"/>
      <c r="H120" s="1495"/>
      <c r="I120" s="1495" t="s">
        <v>7233</v>
      </c>
      <c r="J120" s="1495" t="s">
        <v>49</v>
      </c>
      <c r="K120" s="1495" t="s">
        <v>1163</v>
      </c>
      <c r="L120" s="1600" t="s">
        <v>7658</v>
      </c>
      <c r="M120" s="2357">
        <v>1250</v>
      </c>
      <c r="N120" s="2196" t="s">
        <v>7659</v>
      </c>
      <c r="O120" s="1493"/>
      <c r="P120" s="1859"/>
      <c r="Q120" s="3320" t="s">
        <v>7362</v>
      </c>
    </row>
    <row r="121" spans="1:35" s="2150" customFormat="1" ht="58.6" customHeight="1">
      <c r="A121" s="2436"/>
      <c r="B121" s="3007" t="str">
        <f t="shared" si="3"/>
        <v>2000003523</v>
      </c>
      <c r="C121" s="1902" t="s">
        <v>3300</v>
      </c>
      <c r="D121" s="2488">
        <v>10500</v>
      </c>
      <c r="E121" s="1921" t="s">
        <v>7584</v>
      </c>
      <c r="F121" s="1902" t="s">
        <v>15</v>
      </c>
      <c r="G121" s="1921"/>
      <c r="H121" s="1909"/>
      <c r="I121" s="1921" t="s">
        <v>7233</v>
      </c>
      <c r="J121" s="1921" t="s">
        <v>49</v>
      </c>
      <c r="K121" s="1921" t="s">
        <v>50</v>
      </c>
      <c r="L121" s="1600" t="s">
        <v>7660</v>
      </c>
      <c r="M121" s="2583">
        <v>1600</v>
      </c>
      <c r="N121" s="2907" t="s">
        <v>7489</v>
      </c>
      <c r="O121" s="1902"/>
      <c r="P121" s="1775"/>
      <c r="Q121" s="3414" t="s">
        <v>7362</v>
      </c>
    </row>
    <row r="122" spans="1:35" s="1548" customFormat="1" ht="58.6" customHeight="1">
      <c r="A122" s="1542"/>
      <c r="B122" s="3007" t="str">
        <f t="shared" ref="B122:B153" si="4">TEXT(LEFT(L122,10),"0000000000")</f>
        <v>2000003563</v>
      </c>
      <c r="C122" s="1493" t="s">
        <v>3300</v>
      </c>
      <c r="D122" s="2325"/>
      <c r="E122" s="1495"/>
      <c r="F122" s="1493" t="s">
        <v>15</v>
      </c>
      <c r="G122" s="1495"/>
      <c r="H122" s="1495"/>
      <c r="I122" s="1921" t="s">
        <v>7233</v>
      </c>
      <c r="J122" s="3009" t="s">
        <v>49</v>
      </c>
      <c r="K122" s="1495" t="s">
        <v>50</v>
      </c>
      <c r="L122" s="2666" t="s">
        <v>7661</v>
      </c>
      <c r="M122" s="2665">
        <v>1320</v>
      </c>
      <c r="N122" s="2196" t="s">
        <v>7489</v>
      </c>
      <c r="O122" s="1493"/>
      <c r="P122" s="1859"/>
      <c r="Q122" s="3320" t="s">
        <v>7362</v>
      </c>
    </row>
    <row r="123" spans="1:35" s="1548" customFormat="1" ht="58.6" customHeight="1">
      <c r="A123" s="1542"/>
      <c r="B123" s="3007" t="str">
        <f t="shared" si="4"/>
        <v>2000003535</v>
      </c>
      <c r="C123" s="1493" t="s">
        <v>3300</v>
      </c>
      <c r="D123" s="2325"/>
      <c r="E123" s="1495"/>
      <c r="F123" s="1493" t="s">
        <v>15</v>
      </c>
      <c r="G123" s="1495"/>
      <c r="H123" s="1495"/>
      <c r="I123" s="1495" t="s">
        <v>7233</v>
      </c>
      <c r="J123" s="3009" t="s">
        <v>49</v>
      </c>
      <c r="K123" s="1495" t="s">
        <v>50</v>
      </c>
      <c r="L123" s="1862" t="s">
        <v>7662</v>
      </c>
      <c r="M123" s="2645">
        <v>7580</v>
      </c>
      <c r="N123" s="2907" t="s">
        <v>7397</v>
      </c>
      <c r="O123" s="1493"/>
      <c r="P123" s="1547"/>
      <c r="Q123" s="3523" t="s">
        <v>7362</v>
      </c>
    </row>
    <row r="124" spans="1:35" s="2150" customFormat="1" ht="58.6" customHeight="1">
      <c r="A124" s="2436"/>
      <c r="B124" s="3007" t="str">
        <f t="shared" si="4"/>
        <v>2000003562</v>
      </c>
      <c r="C124" s="1902" t="s">
        <v>7293</v>
      </c>
      <c r="D124" s="2488">
        <v>4700</v>
      </c>
      <c r="E124" s="1921" t="s">
        <v>7663</v>
      </c>
      <c r="F124" s="1902" t="s">
        <v>15</v>
      </c>
      <c r="G124" s="1921"/>
      <c r="H124" s="1921"/>
      <c r="I124" s="1495" t="s">
        <v>7233</v>
      </c>
      <c r="J124" s="3019" t="s">
        <v>49</v>
      </c>
      <c r="K124" s="1921" t="s">
        <v>148</v>
      </c>
      <c r="L124" s="1845" t="s">
        <v>7664</v>
      </c>
      <c r="M124" s="2583">
        <v>1120</v>
      </c>
      <c r="N124" s="2196" t="s">
        <v>7665</v>
      </c>
      <c r="O124" s="1902"/>
      <c r="P124" s="1775"/>
      <c r="Q124" s="3414" t="s">
        <v>7362</v>
      </c>
    </row>
    <row r="125" spans="1:35" s="1548" customFormat="1" ht="58.6" customHeight="1">
      <c r="A125" s="1542"/>
      <c r="B125" s="3007" t="str">
        <f t="shared" si="4"/>
        <v>2000003511</v>
      </c>
      <c r="C125" s="1493" t="s">
        <v>7293</v>
      </c>
      <c r="D125" s="3482"/>
      <c r="F125" s="1493" t="s">
        <v>15</v>
      </c>
      <c r="G125" s="1495"/>
      <c r="H125" s="1495"/>
      <c r="I125" s="1495" t="s">
        <v>7233</v>
      </c>
      <c r="J125" s="3009" t="s">
        <v>49</v>
      </c>
      <c r="K125" s="1495" t="s">
        <v>148</v>
      </c>
      <c r="L125" s="1600" t="s">
        <v>7666</v>
      </c>
      <c r="M125" s="2357">
        <v>810</v>
      </c>
      <c r="N125" s="2196" t="s">
        <v>7526</v>
      </c>
      <c r="O125" s="1493"/>
      <c r="P125" s="1859"/>
      <c r="Q125" s="3320" t="s">
        <v>7362</v>
      </c>
    </row>
    <row r="126" spans="1:35" s="1548" customFormat="1" ht="58.6" customHeight="1">
      <c r="A126" s="1542"/>
      <c r="B126" s="3007" t="str">
        <f t="shared" si="4"/>
        <v>2000003525</v>
      </c>
      <c r="C126" s="1493" t="s">
        <v>7293</v>
      </c>
      <c r="D126" s="2325"/>
      <c r="E126" s="1495"/>
      <c r="F126" s="1493" t="s">
        <v>15</v>
      </c>
      <c r="G126" s="1495"/>
      <c r="H126" s="1495"/>
      <c r="I126" s="1495" t="s">
        <v>7233</v>
      </c>
      <c r="J126" s="3009" t="s">
        <v>49</v>
      </c>
      <c r="K126" s="1495" t="s">
        <v>148</v>
      </c>
      <c r="L126" s="1600" t="s">
        <v>7667</v>
      </c>
      <c r="M126" s="2357">
        <v>1700</v>
      </c>
      <c r="N126" s="2196" t="s">
        <v>5376</v>
      </c>
      <c r="O126" s="1493"/>
      <c r="P126" s="1859"/>
      <c r="Q126" s="3320" t="s">
        <v>7362</v>
      </c>
    </row>
    <row r="127" spans="1:35" s="1548" customFormat="1" ht="58.6" customHeight="1">
      <c r="A127" s="1542"/>
      <c r="B127" s="3007" t="str">
        <f t="shared" si="4"/>
        <v>2000003533</v>
      </c>
      <c r="C127" s="1493" t="s">
        <v>7293</v>
      </c>
      <c r="D127" s="2325"/>
      <c r="E127" s="1495"/>
      <c r="F127" s="1493" t="s">
        <v>15</v>
      </c>
      <c r="G127" s="1495"/>
      <c r="H127" s="1495"/>
      <c r="I127" s="1495" t="s">
        <v>7233</v>
      </c>
      <c r="J127" s="3009" t="s">
        <v>49</v>
      </c>
      <c r="K127" s="1495" t="s">
        <v>148</v>
      </c>
      <c r="L127" s="1859" t="s">
        <v>7668</v>
      </c>
      <c r="M127" s="2357">
        <v>40</v>
      </c>
      <c r="N127" s="3189" t="s">
        <v>7397</v>
      </c>
      <c r="O127" s="1493"/>
      <c r="P127" s="1859"/>
      <c r="Q127" s="3320" t="s">
        <v>7362</v>
      </c>
    </row>
    <row r="128" spans="1:35" s="1548" customFormat="1" ht="58.6" customHeight="1">
      <c r="A128" s="1542"/>
      <c r="B128" s="3007" t="str">
        <f t="shared" si="4"/>
        <v>2000003595</v>
      </c>
      <c r="C128" s="1493" t="s">
        <v>7293</v>
      </c>
      <c r="D128" s="2325"/>
      <c r="E128" s="1495"/>
      <c r="F128" s="1493" t="s">
        <v>15</v>
      </c>
      <c r="G128" s="1495"/>
      <c r="H128" s="1495"/>
      <c r="I128" s="1495" t="s">
        <v>7233</v>
      </c>
      <c r="J128" s="3009" t="s">
        <v>49</v>
      </c>
      <c r="K128" s="1495" t="s">
        <v>148</v>
      </c>
      <c r="L128" s="1600" t="s">
        <v>7669</v>
      </c>
      <c r="M128" s="2357">
        <v>1030</v>
      </c>
      <c r="N128" s="2196" t="s">
        <v>5376</v>
      </c>
      <c r="O128" s="1493"/>
      <c r="P128" s="1859"/>
      <c r="Q128" s="3320" t="s">
        <v>7362</v>
      </c>
    </row>
    <row r="129" spans="1:35" s="2150" customFormat="1" ht="58.6" customHeight="1">
      <c r="A129" s="3772"/>
      <c r="B129" s="3021" t="str">
        <f t="shared" si="4"/>
        <v>2200002321</v>
      </c>
      <c r="C129" s="1902" t="s">
        <v>7231</v>
      </c>
      <c r="D129" s="2488">
        <v>12300</v>
      </c>
      <c r="E129" s="1921" t="s">
        <v>7670</v>
      </c>
      <c r="F129" s="1902" t="s">
        <v>18</v>
      </c>
      <c r="G129" s="1921"/>
      <c r="H129" s="1921"/>
      <c r="I129" s="1921" t="s">
        <v>1202</v>
      </c>
      <c r="J129" s="1921" t="s">
        <v>49</v>
      </c>
      <c r="K129" s="1921" t="s">
        <v>1163</v>
      </c>
      <c r="L129" s="1862" t="s">
        <v>7671</v>
      </c>
      <c r="M129" s="2583">
        <v>1540</v>
      </c>
      <c r="N129" s="2196" t="s">
        <v>7672</v>
      </c>
      <c r="O129" s="1902"/>
      <c r="P129" s="1775"/>
      <c r="Q129" s="3414" t="s">
        <v>7362</v>
      </c>
    </row>
    <row r="130" spans="1:35" s="1548" customFormat="1" ht="58.6" customHeight="1">
      <c r="A130" s="3773"/>
      <c r="B130" s="3007" t="str">
        <f t="shared" si="4"/>
        <v>2000003594</v>
      </c>
      <c r="C130" s="1493" t="s">
        <v>7231</v>
      </c>
      <c r="D130" s="2325"/>
      <c r="E130" s="1921" t="s">
        <v>7670</v>
      </c>
      <c r="F130" s="1493" t="s">
        <v>18</v>
      </c>
      <c r="G130" s="1495"/>
      <c r="H130" s="3045"/>
      <c r="I130" s="1495" t="s">
        <v>7233</v>
      </c>
      <c r="J130" s="3009" t="s">
        <v>49</v>
      </c>
      <c r="K130" s="1495" t="s">
        <v>1163</v>
      </c>
      <c r="L130" s="3091" t="s">
        <v>7673</v>
      </c>
      <c r="M130" s="3284">
        <v>1700</v>
      </c>
      <c r="N130" s="3007" t="s">
        <v>7674</v>
      </c>
      <c r="O130" s="1493"/>
      <c r="P130" s="1859"/>
      <c r="Q130" s="3320" t="s">
        <v>7362</v>
      </c>
    </row>
    <row r="131" spans="1:35" s="1548" customFormat="1" ht="58.6" customHeight="1">
      <c r="A131" s="3773"/>
      <c r="B131" s="3007" t="str">
        <f t="shared" si="4"/>
        <v>2000003493</v>
      </c>
      <c r="C131" s="1493" t="s">
        <v>7231</v>
      </c>
      <c r="D131" s="3482"/>
      <c r="E131" s="1921" t="s">
        <v>7670</v>
      </c>
      <c r="F131" s="1493" t="s">
        <v>18</v>
      </c>
      <c r="I131" s="1495" t="s">
        <v>7233</v>
      </c>
      <c r="J131" s="1493" t="s">
        <v>49</v>
      </c>
      <c r="K131" s="1495" t="s">
        <v>1163</v>
      </c>
      <c r="L131" s="1496" t="s">
        <v>7675</v>
      </c>
      <c r="M131" s="1548">
        <v>2200</v>
      </c>
      <c r="N131" s="2196" t="s">
        <v>7489</v>
      </c>
      <c r="P131" s="2590" t="s">
        <v>7676</v>
      </c>
      <c r="Q131" s="3414" t="s">
        <v>7362</v>
      </c>
    </row>
    <row r="132" spans="1:35" s="1548" customFormat="1" ht="58.6" customHeight="1">
      <c r="A132" s="3773"/>
      <c r="B132" s="3007" t="str">
        <f t="shared" si="4"/>
        <v>2000003592</v>
      </c>
      <c r="C132" s="1493" t="s">
        <v>7231</v>
      </c>
      <c r="E132" s="1921" t="s">
        <v>7670</v>
      </c>
      <c r="F132" s="1493" t="s">
        <v>18</v>
      </c>
      <c r="G132" s="1787"/>
      <c r="H132" s="1748"/>
      <c r="I132" s="1495" t="s">
        <v>7233</v>
      </c>
      <c r="J132" s="1493" t="s">
        <v>49</v>
      </c>
      <c r="K132" s="1495" t="s">
        <v>1163</v>
      </c>
      <c r="L132" s="1496" t="s">
        <v>7677</v>
      </c>
      <c r="M132" s="2357">
        <v>2500</v>
      </c>
      <c r="N132" s="2907" t="s">
        <v>7397</v>
      </c>
      <c r="O132" s="1493"/>
      <c r="P132" s="1843"/>
      <c r="Q132" s="3320" t="s">
        <v>7362</v>
      </c>
      <c r="R132" s="1790"/>
    </row>
    <row r="133" spans="1:35" s="1548" customFormat="1" ht="58.6" customHeight="1">
      <c r="A133" s="3773"/>
      <c r="B133" s="3007" t="str">
        <f t="shared" si="4"/>
        <v>2200002293</v>
      </c>
      <c r="C133" s="1493" t="s">
        <v>7231</v>
      </c>
      <c r="D133" s="2325"/>
      <c r="E133" s="1921" t="s">
        <v>7670</v>
      </c>
      <c r="F133" s="1493" t="s">
        <v>18</v>
      </c>
      <c r="G133" s="1495"/>
      <c r="H133" s="1495"/>
      <c r="I133" s="1495" t="s">
        <v>14</v>
      </c>
      <c r="J133" s="3009" t="s">
        <v>49</v>
      </c>
      <c r="K133" s="1495" t="s">
        <v>1163</v>
      </c>
      <c r="L133" s="1496" t="s">
        <v>7678</v>
      </c>
      <c r="M133" s="2357">
        <v>1890</v>
      </c>
      <c r="N133" s="2907" t="s">
        <v>7397</v>
      </c>
      <c r="O133" s="1493"/>
      <c r="P133" s="1859"/>
      <c r="Q133" s="3320" t="s">
        <v>7362</v>
      </c>
    </row>
    <row r="134" spans="1:35" s="1548" customFormat="1" ht="58.6" customHeight="1">
      <c r="A134" s="3773"/>
      <c r="B134" s="3007" t="str">
        <f t="shared" si="4"/>
        <v>2200002323</v>
      </c>
      <c r="C134" s="1493" t="s">
        <v>7231</v>
      </c>
      <c r="D134" s="2325"/>
      <c r="E134" s="1921" t="s">
        <v>7670</v>
      </c>
      <c r="F134" s="1493" t="s">
        <v>18</v>
      </c>
      <c r="G134" s="1495"/>
      <c r="H134" s="1495"/>
      <c r="I134" s="1495" t="s">
        <v>1202</v>
      </c>
      <c r="J134" s="1495" t="s">
        <v>49</v>
      </c>
      <c r="K134" s="1495" t="s">
        <v>1163</v>
      </c>
      <c r="L134" s="1496" t="s">
        <v>7679</v>
      </c>
      <c r="M134" s="2357">
        <v>140</v>
      </c>
      <c r="N134" s="2196" t="s">
        <v>7672</v>
      </c>
      <c r="O134" s="1493"/>
      <c r="P134" s="1859"/>
      <c r="Q134" s="3320" t="s">
        <v>7362</v>
      </c>
    </row>
    <row r="135" spans="1:35" s="1548" customFormat="1" ht="58.6" customHeight="1">
      <c r="A135" s="3773"/>
      <c r="B135" s="3007" t="str">
        <f t="shared" si="4"/>
        <v>2200002324</v>
      </c>
      <c r="C135" s="1493" t="s">
        <v>7231</v>
      </c>
      <c r="D135" s="2325"/>
      <c r="E135" s="1921" t="s">
        <v>7670</v>
      </c>
      <c r="F135" s="1493" t="s">
        <v>18</v>
      </c>
      <c r="G135" s="1495"/>
      <c r="H135" s="1495"/>
      <c r="I135" s="1495" t="s">
        <v>1202</v>
      </c>
      <c r="J135" s="1495" t="s">
        <v>49</v>
      </c>
      <c r="K135" s="1495" t="s">
        <v>1163</v>
      </c>
      <c r="L135" s="1496" t="s">
        <v>7680</v>
      </c>
      <c r="M135" s="2357">
        <v>95</v>
      </c>
      <c r="N135" s="2196" t="s">
        <v>7672</v>
      </c>
      <c r="O135" s="1493"/>
      <c r="P135" s="1859"/>
      <c r="Q135" s="3320" t="s">
        <v>7362</v>
      </c>
    </row>
    <row r="136" spans="1:35" s="1548" customFormat="1" ht="58.6" customHeight="1">
      <c r="A136" s="3773"/>
      <c r="B136" s="3007" t="str">
        <f t="shared" si="4"/>
        <v>2000003548</v>
      </c>
      <c r="C136" s="1493" t="s">
        <v>7231</v>
      </c>
      <c r="D136" s="2325"/>
      <c r="E136" s="1921" t="s">
        <v>7670</v>
      </c>
      <c r="F136" s="1493" t="s">
        <v>18</v>
      </c>
      <c r="G136" s="1495"/>
      <c r="H136" s="1495"/>
      <c r="I136" s="1495" t="s">
        <v>7233</v>
      </c>
      <c r="J136" s="3009" t="s">
        <v>49</v>
      </c>
      <c r="K136" s="1495" t="s">
        <v>1163</v>
      </c>
      <c r="L136" s="1496" t="s">
        <v>7681</v>
      </c>
      <c r="M136" s="2357">
        <v>400</v>
      </c>
      <c r="N136" s="2196" t="s">
        <v>7489</v>
      </c>
      <c r="O136" s="1493"/>
      <c r="P136" s="1859"/>
      <c r="Q136" s="3320" t="s">
        <v>7236</v>
      </c>
    </row>
    <row r="137" spans="1:35" s="1548" customFormat="1" ht="58.6" customHeight="1">
      <c r="A137" s="3773"/>
      <c r="B137" s="3007" t="str">
        <f t="shared" si="4"/>
        <v>2000003544</v>
      </c>
      <c r="C137" s="1493" t="s">
        <v>7231</v>
      </c>
      <c r="D137" s="2325"/>
      <c r="E137" s="1921" t="s">
        <v>7670</v>
      </c>
      <c r="F137" s="1493" t="s">
        <v>18</v>
      </c>
      <c r="G137" s="1495"/>
      <c r="H137" s="1495"/>
      <c r="I137" s="1495" t="s">
        <v>7233</v>
      </c>
      <c r="J137" s="1495" t="s">
        <v>49</v>
      </c>
      <c r="K137" s="1495" t="s">
        <v>1163</v>
      </c>
      <c r="L137" s="1546" t="s">
        <v>7682</v>
      </c>
      <c r="M137" s="2357">
        <v>1000</v>
      </c>
      <c r="N137" s="2196" t="s">
        <v>7489</v>
      </c>
      <c r="O137" s="1493"/>
      <c r="P137" s="1859"/>
      <c r="Q137" s="3320" t="s">
        <v>7236</v>
      </c>
    </row>
    <row r="138" spans="1:35" s="2150" customFormat="1" ht="58.6" customHeight="1">
      <c r="A138" s="3774"/>
      <c r="B138" s="3007" t="str">
        <f t="shared" si="4"/>
        <v>2200002291</v>
      </c>
      <c r="C138" s="1493" t="s">
        <v>7231</v>
      </c>
      <c r="D138" s="2325"/>
      <c r="E138" s="1495"/>
      <c r="F138" s="1493" t="s">
        <v>18</v>
      </c>
      <c r="G138" s="1495"/>
      <c r="H138" s="1495"/>
      <c r="I138" s="1495" t="s">
        <v>7233</v>
      </c>
      <c r="J138" s="1495" t="s">
        <v>49</v>
      </c>
      <c r="K138" s="1495" t="s">
        <v>1163</v>
      </c>
      <c r="L138" s="1546" t="s">
        <v>7683</v>
      </c>
      <c r="M138" s="2357">
        <v>835</v>
      </c>
      <c r="N138" s="2385" t="s">
        <v>7651</v>
      </c>
      <c r="O138" s="1493"/>
      <c r="P138" s="1859"/>
      <c r="Q138" s="3320" t="s">
        <v>7236</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6" customHeight="1">
      <c r="A139" s="3772"/>
      <c r="B139" s="3007" t="str">
        <f t="shared" si="4"/>
        <v>2000003474</v>
      </c>
      <c r="C139" s="1902" t="s">
        <v>6593</v>
      </c>
      <c r="D139" s="2488">
        <v>4300</v>
      </c>
      <c r="E139" s="1921" t="s">
        <v>7684</v>
      </c>
      <c r="F139" s="1902" t="s">
        <v>16</v>
      </c>
      <c r="G139" s="1921"/>
      <c r="H139" s="1921"/>
      <c r="I139" s="2789" t="s">
        <v>7233</v>
      </c>
      <c r="J139" s="3019" t="s">
        <v>49</v>
      </c>
      <c r="K139" s="1921" t="s">
        <v>101</v>
      </c>
      <c r="L139" s="2900" t="s">
        <v>7685</v>
      </c>
      <c r="M139" s="2583">
        <v>817</v>
      </c>
      <c r="N139" s="2196" t="s">
        <v>7526</v>
      </c>
      <c r="O139" s="1902"/>
      <c r="P139" s="1775" t="s">
        <v>7563</v>
      </c>
      <c r="Q139" s="3320" t="s">
        <v>7362</v>
      </c>
    </row>
    <row r="140" spans="1:35" s="1548" customFormat="1" ht="58.6" customHeight="1">
      <c r="A140" s="3773"/>
      <c r="B140" s="3007" t="str">
        <f t="shared" si="4"/>
        <v>2000003508</v>
      </c>
      <c r="C140" s="1493" t="s">
        <v>6593</v>
      </c>
      <c r="F140" s="1493" t="s">
        <v>16</v>
      </c>
      <c r="G140" s="1495"/>
      <c r="H140" s="1495"/>
      <c r="I140" s="1495" t="s">
        <v>7233</v>
      </c>
      <c r="J140" s="3009" t="s">
        <v>49</v>
      </c>
      <c r="K140" s="1495" t="s">
        <v>101</v>
      </c>
      <c r="L140" s="2878" t="s">
        <v>7686</v>
      </c>
      <c r="M140" s="2357">
        <v>3085</v>
      </c>
      <c r="N140" s="2196" t="s">
        <v>7687</v>
      </c>
      <c r="O140" s="1493"/>
      <c r="P140" s="1859"/>
      <c r="Q140" s="3320" t="s">
        <v>7362</v>
      </c>
    </row>
    <row r="141" spans="1:35" s="2150" customFormat="1" ht="58.6" customHeight="1">
      <c r="A141" s="3774"/>
      <c r="B141" s="3007" t="str">
        <f t="shared" si="4"/>
        <v>2200002322</v>
      </c>
      <c r="C141" s="1493" t="s">
        <v>6593</v>
      </c>
      <c r="D141" s="1548"/>
      <c r="E141" s="1548"/>
      <c r="F141" s="1493" t="s">
        <v>16</v>
      </c>
      <c r="G141" s="1495"/>
      <c r="H141" s="1495"/>
      <c r="I141" s="1495" t="s">
        <v>7233</v>
      </c>
      <c r="J141" s="3009" t="s">
        <v>49</v>
      </c>
      <c r="K141" s="1495" t="s">
        <v>101</v>
      </c>
      <c r="L141" s="3131" t="s">
        <v>7688</v>
      </c>
      <c r="M141" s="2357">
        <v>398</v>
      </c>
      <c r="N141" s="3294" t="s">
        <v>7689</v>
      </c>
      <c r="O141" s="1493"/>
      <c r="P141" s="1859"/>
      <c r="Q141" s="3320" t="s">
        <v>7362</v>
      </c>
      <c r="R141" s="1548"/>
      <c r="S141" s="1548"/>
      <c r="T141" s="1548"/>
      <c r="U141" s="1548"/>
      <c r="V141" s="1548"/>
    </row>
    <row r="142" spans="1:35" s="2150" customFormat="1" ht="58.6" customHeight="1">
      <c r="A142" s="3772"/>
      <c r="B142" s="3021" t="str">
        <f t="shared" si="4"/>
        <v>2000003513</v>
      </c>
      <c r="C142" s="1902" t="s">
        <v>7690</v>
      </c>
      <c r="D142" s="2488">
        <v>10675</v>
      </c>
      <c r="E142" s="1921" t="s">
        <v>7691</v>
      </c>
      <c r="F142" s="1902" t="s">
        <v>15</v>
      </c>
      <c r="G142" s="1921" t="s">
        <v>7692</v>
      </c>
      <c r="H142" s="1921"/>
      <c r="I142" s="3296" t="s">
        <v>7233</v>
      </c>
      <c r="J142" s="3019" t="s">
        <v>49</v>
      </c>
      <c r="K142" s="1921" t="s">
        <v>90</v>
      </c>
      <c r="L142" s="1845" t="s">
        <v>7693</v>
      </c>
      <c r="M142" s="2583">
        <v>5800</v>
      </c>
      <c r="N142" s="2196" t="s">
        <v>7694</v>
      </c>
      <c r="O142" s="1902"/>
      <c r="P142" s="1775"/>
      <c r="Q142" s="3414" t="s">
        <v>7362</v>
      </c>
    </row>
    <row r="143" spans="1:35" s="1548" customFormat="1" ht="58.6" customHeight="1">
      <c r="A143" s="3773"/>
      <c r="B143" s="3021" t="str">
        <f t="shared" si="4"/>
        <v>2000003596</v>
      </c>
      <c r="C143" s="1493" t="s">
        <v>7690</v>
      </c>
      <c r="D143" s="2325"/>
      <c r="E143" s="1921"/>
      <c r="F143" s="1493" t="s">
        <v>15</v>
      </c>
      <c r="G143" s="1495"/>
      <c r="H143" s="1495"/>
      <c r="I143" s="3296" t="s">
        <v>7233</v>
      </c>
      <c r="J143" s="1495" t="s">
        <v>49</v>
      </c>
      <c r="K143" s="1495" t="s">
        <v>90</v>
      </c>
      <c r="L143" s="1547" t="s">
        <v>7695</v>
      </c>
      <c r="M143" s="2357">
        <v>360</v>
      </c>
      <c r="N143" s="2196" t="s">
        <v>7696</v>
      </c>
      <c r="O143" s="1493"/>
      <c r="P143" s="3219" t="s">
        <v>7552</v>
      </c>
      <c r="Q143" s="3320" t="s">
        <v>7362</v>
      </c>
    </row>
    <row r="144" spans="1:35" s="1548" customFormat="1" ht="58.6" customHeight="1">
      <c r="A144" s="3773"/>
      <c r="B144" s="3007" t="str">
        <f t="shared" si="4"/>
        <v>2000003526</v>
      </c>
      <c r="C144" s="1493" t="s">
        <v>7690</v>
      </c>
      <c r="D144" s="2325"/>
      <c r="E144" s="1921"/>
      <c r="F144" s="1493" t="s">
        <v>15</v>
      </c>
      <c r="G144" s="1495"/>
      <c r="H144" s="1495"/>
      <c r="I144" s="3296" t="s">
        <v>7233</v>
      </c>
      <c r="J144" s="1495" t="s">
        <v>49</v>
      </c>
      <c r="K144" s="1495" t="s">
        <v>90</v>
      </c>
      <c r="L144" s="1496" t="s">
        <v>7697</v>
      </c>
      <c r="M144" s="2357">
        <v>850</v>
      </c>
      <c r="N144" s="2907" t="s">
        <v>7397</v>
      </c>
      <c r="O144" s="1493"/>
      <c r="P144" s="3219" t="s">
        <v>7552</v>
      </c>
      <c r="Q144" s="3320" t="s">
        <v>7362</v>
      </c>
    </row>
    <row r="145" spans="1:35" s="1548" customFormat="1" ht="58.6" customHeight="1">
      <c r="A145" s="3773"/>
      <c r="B145" s="3007" t="str">
        <f t="shared" si="4"/>
        <v>2000003527</v>
      </c>
      <c r="C145" s="1493" t="s">
        <v>7690</v>
      </c>
      <c r="D145" s="2325"/>
      <c r="E145" s="1921"/>
      <c r="F145" s="1493" t="s">
        <v>15</v>
      </c>
      <c r="G145" s="1495"/>
      <c r="H145" s="1495"/>
      <c r="I145" s="3296" t="s">
        <v>7233</v>
      </c>
      <c r="J145" s="1495" t="s">
        <v>49</v>
      </c>
      <c r="K145" s="1495" t="s">
        <v>90</v>
      </c>
      <c r="L145" s="1843" t="s">
        <v>7698</v>
      </c>
      <c r="M145" s="2357">
        <v>1550</v>
      </c>
      <c r="N145" s="2907" t="s">
        <v>7699</v>
      </c>
      <c r="O145" s="1493"/>
      <c r="P145" s="3219" t="s">
        <v>7552</v>
      </c>
      <c r="Q145" s="3320" t="s">
        <v>7362</v>
      </c>
    </row>
    <row r="146" spans="1:35" s="1548" customFormat="1" ht="79.5" customHeight="1">
      <c r="A146" s="3773"/>
      <c r="B146" s="3007" t="str">
        <f t="shared" si="4"/>
        <v>2000003472</v>
      </c>
      <c r="C146" s="1493" t="s">
        <v>7690</v>
      </c>
      <c r="D146" s="2325"/>
      <c r="E146" s="1921"/>
      <c r="F146" s="1493" t="s">
        <v>15</v>
      </c>
      <c r="G146" s="3007"/>
      <c r="H146" s="3007"/>
      <c r="I146" s="3296" t="s">
        <v>7233</v>
      </c>
      <c r="J146" s="3009" t="s">
        <v>49</v>
      </c>
      <c r="K146" s="3008" t="s">
        <v>90</v>
      </c>
      <c r="L146" s="3056" t="s">
        <v>7700</v>
      </c>
      <c r="M146" s="3218">
        <v>728</v>
      </c>
      <c r="N146" s="3007" t="s">
        <v>7701</v>
      </c>
      <c r="O146" s="3009"/>
      <c r="P146" s="3219" t="s">
        <v>7552</v>
      </c>
      <c r="Q146" s="3414" t="s">
        <v>7362</v>
      </c>
      <c r="W146" s="2150"/>
      <c r="X146" s="2150"/>
      <c r="Y146" s="2150"/>
      <c r="Z146" s="2150"/>
      <c r="AA146" s="2150"/>
      <c r="AB146" s="2150"/>
      <c r="AC146" s="2150"/>
      <c r="AD146" s="2150"/>
      <c r="AE146" s="2150"/>
      <c r="AF146" s="2150"/>
      <c r="AG146" s="2150"/>
      <c r="AH146" s="2150"/>
      <c r="AI146" s="2150"/>
    </row>
    <row r="147" spans="1:35" s="1548" customFormat="1" ht="79.5" customHeight="1">
      <c r="A147" s="3774"/>
      <c r="B147" s="3007" t="str">
        <f t="shared" si="4"/>
        <v>2000003585</v>
      </c>
      <c r="C147" s="1493" t="s">
        <v>7690</v>
      </c>
      <c r="D147" s="2325"/>
      <c r="E147" s="1921"/>
      <c r="F147" s="1493" t="s">
        <v>15</v>
      </c>
      <c r="G147" s="1495"/>
      <c r="H147" s="1495"/>
      <c r="I147" s="3296" t="s">
        <v>7233</v>
      </c>
      <c r="J147" s="1495" t="s">
        <v>49</v>
      </c>
      <c r="K147" s="1495" t="s">
        <v>90</v>
      </c>
      <c r="L147" s="1547" t="s">
        <v>7702</v>
      </c>
      <c r="M147" s="2357">
        <v>1580</v>
      </c>
      <c r="N147" s="2385" t="s">
        <v>7703</v>
      </c>
      <c r="O147" s="1493"/>
      <c r="P147" s="3219" t="s">
        <v>7552</v>
      </c>
      <c r="Q147" s="3320" t="s">
        <v>7362</v>
      </c>
    </row>
    <row r="148" spans="1:35" s="2150" customFormat="1" ht="79.5" customHeight="1">
      <c r="A148" s="2436"/>
      <c r="B148" s="3021" t="str">
        <f t="shared" si="4"/>
        <v>2000003590</v>
      </c>
      <c r="C148" s="1902" t="s">
        <v>4919</v>
      </c>
      <c r="D148" s="2488">
        <v>3600</v>
      </c>
      <c r="E148" s="1921" t="s">
        <v>7644</v>
      </c>
      <c r="F148" s="1902" t="s">
        <v>17</v>
      </c>
      <c r="G148" s="1921"/>
      <c r="H148" s="1921"/>
      <c r="I148" s="1921" t="s">
        <v>7704</v>
      </c>
      <c r="J148" s="1921" t="s">
        <v>49</v>
      </c>
      <c r="K148" s="1921" t="s">
        <v>984</v>
      </c>
      <c r="L148" s="3526" t="s">
        <v>7705</v>
      </c>
      <c r="M148" s="2583">
        <v>500</v>
      </c>
      <c r="N148" s="1921" t="s">
        <v>7706</v>
      </c>
      <c r="O148" s="1902"/>
      <c r="P148" s="1775"/>
      <c r="Q148" s="3414" t="s">
        <v>7362</v>
      </c>
    </row>
    <row r="149" spans="1:35" s="1548" customFormat="1" ht="58.6" customHeight="1">
      <c r="A149" s="1542"/>
      <c r="B149" s="3007" t="str">
        <f t="shared" si="4"/>
        <v>2000003593</v>
      </c>
      <c r="C149" s="1493" t="s">
        <v>4919</v>
      </c>
      <c r="D149" s="2325"/>
      <c r="E149" s="1495"/>
      <c r="F149" s="1493" t="s">
        <v>17</v>
      </c>
      <c r="G149" s="1495"/>
      <c r="H149" s="1495"/>
      <c r="I149" s="1495" t="s">
        <v>7704</v>
      </c>
      <c r="J149" s="3009" t="s">
        <v>49</v>
      </c>
      <c r="K149" s="1495" t="s">
        <v>984</v>
      </c>
      <c r="L149" s="1496" t="s">
        <v>7707</v>
      </c>
      <c r="M149" s="2357">
        <v>3100</v>
      </c>
      <c r="N149" s="2196" t="s">
        <v>7526</v>
      </c>
      <c r="O149" s="1493"/>
      <c r="P149" s="1859"/>
      <c r="Q149" s="3320" t="s">
        <v>7362</v>
      </c>
    </row>
    <row r="150" spans="1:35" s="2150" customFormat="1" ht="58.6" customHeight="1">
      <c r="A150" s="2436"/>
      <c r="B150" s="3021" t="str">
        <f t="shared" si="4"/>
        <v>2000003612</v>
      </c>
      <c r="C150" s="1902" t="s">
        <v>7708</v>
      </c>
      <c r="D150" s="2488">
        <v>4450</v>
      </c>
      <c r="E150" s="1921" t="s">
        <v>7709</v>
      </c>
      <c r="F150" s="1902" t="s">
        <v>20</v>
      </c>
      <c r="G150" s="1921"/>
      <c r="H150" s="1921"/>
      <c r="I150" s="1921" t="s">
        <v>7233</v>
      </c>
      <c r="J150" s="1921" t="s">
        <v>49</v>
      </c>
      <c r="K150" s="1921" t="s">
        <v>101</v>
      </c>
      <c r="L150" s="1845" t="s">
        <v>7710</v>
      </c>
      <c r="M150" s="2583">
        <v>2450</v>
      </c>
      <c r="N150" s="2196" t="s">
        <v>7711</v>
      </c>
      <c r="O150" s="1902"/>
      <c r="P150" s="1775" t="s">
        <v>7712</v>
      </c>
      <c r="Q150" s="3414" t="s">
        <v>7236</v>
      </c>
    </row>
    <row r="151" spans="1:35" s="1548" customFormat="1" ht="58.6" customHeight="1">
      <c r="A151" s="1542"/>
      <c r="B151" s="3007" t="str">
        <f t="shared" si="4"/>
        <v>2000003520</v>
      </c>
      <c r="C151" s="1493" t="s">
        <v>7708</v>
      </c>
      <c r="D151" s="2325"/>
      <c r="E151" s="1495"/>
      <c r="F151" s="1493" t="s">
        <v>20</v>
      </c>
      <c r="G151" s="1495"/>
      <c r="H151" s="1495"/>
      <c r="I151" s="1921" t="s">
        <v>7233</v>
      </c>
      <c r="J151" s="3009" t="s">
        <v>49</v>
      </c>
      <c r="K151" s="1773" t="s">
        <v>101</v>
      </c>
      <c r="L151" s="2223" t="s">
        <v>7713</v>
      </c>
      <c r="M151" s="2483">
        <v>1300</v>
      </c>
      <c r="N151" s="2907" t="s">
        <v>7714</v>
      </c>
      <c r="O151" s="1493"/>
      <c r="P151" s="1775" t="s">
        <v>7712</v>
      </c>
      <c r="Q151" s="3320" t="s">
        <v>7236</v>
      </c>
    </row>
    <row r="152" spans="1:35" s="1548" customFormat="1" ht="58.6" customHeight="1">
      <c r="A152" s="1542"/>
      <c r="B152" s="3007" t="str">
        <f t="shared" si="4"/>
        <v>2000003521</v>
      </c>
      <c r="C152" s="1493" t="s">
        <v>7708</v>
      </c>
      <c r="D152" s="2325"/>
      <c r="E152" s="1495"/>
      <c r="F152" s="1493" t="s">
        <v>20</v>
      </c>
      <c r="G152" s="1495"/>
      <c r="H152" s="1495"/>
      <c r="I152" s="1921" t="s">
        <v>7233</v>
      </c>
      <c r="J152" s="3009" t="s">
        <v>49</v>
      </c>
      <c r="K152" s="1773" t="s">
        <v>101</v>
      </c>
      <c r="L152" s="2290" t="s">
        <v>7715</v>
      </c>
      <c r="M152" s="2483">
        <v>700</v>
      </c>
      <c r="N152" s="2196" t="s">
        <v>7716</v>
      </c>
      <c r="O152" s="1493"/>
      <c r="P152" s="1775" t="s">
        <v>7712</v>
      </c>
      <c r="Q152" s="3320" t="s">
        <v>7236</v>
      </c>
    </row>
    <row r="153" spans="1:35" s="2150" customFormat="1" ht="58.6" customHeight="1">
      <c r="A153" s="2436"/>
      <c r="B153" s="3021" t="str">
        <f t="shared" si="4"/>
        <v>2000003534</v>
      </c>
      <c r="C153" s="1902" t="s">
        <v>3756</v>
      </c>
      <c r="D153" s="2325">
        <v>8800</v>
      </c>
      <c r="E153" s="1902" t="s">
        <v>7717</v>
      </c>
      <c r="F153" s="1902" t="s">
        <v>15</v>
      </c>
      <c r="G153" s="1921"/>
      <c r="H153" s="1921"/>
      <c r="I153" s="1921" t="s">
        <v>7233</v>
      </c>
      <c r="J153" s="3019" t="s">
        <v>49</v>
      </c>
      <c r="K153" s="1921" t="s">
        <v>148</v>
      </c>
      <c r="L153" s="1862" t="s">
        <v>7718</v>
      </c>
      <c r="M153" s="2583">
        <v>1985</v>
      </c>
      <c r="N153" s="3189" t="s">
        <v>7719</v>
      </c>
      <c r="O153" s="1902"/>
      <c r="P153" s="1775"/>
      <c r="Q153" s="3414" t="s">
        <v>7236</v>
      </c>
    </row>
    <row r="154" spans="1:35" s="1548" customFormat="1" ht="58.6" customHeight="1">
      <c r="A154" s="1542"/>
      <c r="B154" s="3007" t="str">
        <f t="shared" ref="B154:B176" si="5">TEXT(LEFT(L154,10),"0000000000")</f>
        <v>2000003525</v>
      </c>
      <c r="C154" s="1493" t="s">
        <v>3756</v>
      </c>
      <c r="D154" s="2325"/>
      <c r="E154" s="1495"/>
      <c r="F154" s="1493" t="s">
        <v>15</v>
      </c>
      <c r="G154" s="1495"/>
      <c r="H154" s="1495"/>
      <c r="I154" s="1495" t="s">
        <v>7233</v>
      </c>
      <c r="J154" s="3009" t="s">
        <v>49</v>
      </c>
      <c r="K154" s="1495" t="s">
        <v>148</v>
      </c>
      <c r="L154" s="2878" t="s">
        <v>7720</v>
      </c>
      <c r="M154" s="2357">
        <v>586</v>
      </c>
      <c r="N154" s="2196" t="s">
        <v>7721</v>
      </c>
      <c r="O154" s="1493"/>
      <c r="P154" s="1859"/>
      <c r="Q154" s="3320" t="s">
        <v>7236</v>
      </c>
    </row>
    <row r="155" spans="1:35" s="1548" customFormat="1" ht="58.6" customHeight="1">
      <c r="A155" s="1542"/>
      <c r="B155" s="3007" t="str">
        <f t="shared" si="5"/>
        <v>2000003532</v>
      </c>
      <c r="C155" s="1493" t="s">
        <v>3756</v>
      </c>
      <c r="D155" s="2325"/>
      <c r="E155" s="1495"/>
      <c r="F155" s="1493" t="s">
        <v>15</v>
      </c>
      <c r="G155" s="1495"/>
      <c r="H155" s="1495"/>
      <c r="I155" s="1495" t="s">
        <v>7233</v>
      </c>
      <c r="J155" s="3009" t="s">
        <v>49</v>
      </c>
      <c r="K155" s="1495" t="s">
        <v>148</v>
      </c>
      <c r="L155" s="1600" t="s">
        <v>7722</v>
      </c>
      <c r="M155" s="2357">
        <v>90</v>
      </c>
      <c r="N155" s="3189" t="s">
        <v>7723</v>
      </c>
      <c r="O155" s="1493"/>
      <c r="P155" s="1859"/>
      <c r="Q155" s="3320" t="s">
        <v>7236</v>
      </c>
    </row>
    <row r="156" spans="1:35" s="1548" customFormat="1" ht="58.6" customHeight="1">
      <c r="A156" s="1542"/>
      <c r="B156" s="3007" t="str">
        <f t="shared" si="5"/>
        <v>2000003531</v>
      </c>
      <c r="C156" s="1493" t="s">
        <v>3756</v>
      </c>
      <c r="D156" s="2325"/>
      <c r="E156" s="1495"/>
      <c r="F156" s="1493" t="s">
        <v>15</v>
      </c>
      <c r="G156" s="1495"/>
      <c r="H156" s="1495"/>
      <c r="I156" s="1495" t="s">
        <v>7233</v>
      </c>
      <c r="J156" s="3009" t="s">
        <v>49</v>
      </c>
      <c r="K156" s="1495" t="s">
        <v>148</v>
      </c>
      <c r="L156" s="1600" t="s">
        <v>7724</v>
      </c>
      <c r="M156" s="2357">
        <v>3249</v>
      </c>
      <c r="N156" s="3189" t="s">
        <v>7725</v>
      </c>
      <c r="O156" s="1493"/>
      <c r="P156" s="1859"/>
      <c r="Q156" s="3320" t="s">
        <v>7236</v>
      </c>
    </row>
    <row r="157" spans="1:35" s="1548" customFormat="1" ht="58.6" customHeight="1">
      <c r="A157" s="1542"/>
      <c r="B157" s="3007" t="str">
        <f t="shared" si="5"/>
        <v>2000003560</v>
      </c>
      <c r="C157" s="1493" t="s">
        <v>3756</v>
      </c>
      <c r="D157" s="3482"/>
      <c r="F157" s="1493" t="s">
        <v>15</v>
      </c>
      <c r="G157" s="1495"/>
      <c r="H157" s="1495"/>
      <c r="I157" s="1495" t="s">
        <v>7233</v>
      </c>
      <c r="J157" s="3009" t="s">
        <v>49</v>
      </c>
      <c r="K157" s="1495" t="s">
        <v>148</v>
      </c>
      <c r="L157" s="1600" t="s">
        <v>7726</v>
      </c>
      <c r="M157" s="2357">
        <v>2900</v>
      </c>
      <c r="N157" s="2196" t="s">
        <v>7727</v>
      </c>
      <c r="O157" s="1493"/>
      <c r="P157" s="1859"/>
      <c r="Q157" s="3320" t="s">
        <v>7236</v>
      </c>
    </row>
    <row r="158" spans="1:35" s="1958" customFormat="1" ht="58.6" customHeight="1">
      <c r="A158" s="1954"/>
      <c r="B158" s="3391" t="str">
        <f t="shared" si="5"/>
        <v>2200002331</v>
      </c>
      <c r="C158" s="3585" t="s">
        <v>3424</v>
      </c>
      <c r="D158" s="3586">
        <v>8800</v>
      </c>
      <c r="E158" s="3587" t="s">
        <v>7728</v>
      </c>
      <c r="F158" s="423" t="s">
        <v>15</v>
      </c>
      <c r="G158" s="427"/>
      <c r="H158" s="427"/>
      <c r="I158" s="3588" t="s">
        <v>7233</v>
      </c>
      <c r="J158" s="3349" t="s">
        <v>49</v>
      </c>
      <c r="K158" s="427" t="s">
        <v>1163</v>
      </c>
      <c r="L158" s="425" t="s">
        <v>7729</v>
      </c>
      <c r="M158" s="3452">
        <v>520</v>
      </c>
      <c r="N158" s="3589" t="s">
        <v>7730</v>
      </c>
      <c r="O158" s="423"/>
      <c r="P158" s="3582"/>
      <c r="Q158" s="3473" t="s">
        <v>7236</v>
      </c>
    </row>
    <row r="159" spans="1:35" s="1958" customFormat="1" ht="58.6" customHeight="1">
      <c r="A159" s="1954"/>
      <c r="B159" s="3391" t="str">
        <f t="shared" si="5"/>
        <v>2000003590</v>
      </c>
      <c r="C159" s="423" t="s">
        <v>3424</v>
      </c>
      <c r="F159" s="423" t="s">
        <v>15</v>
      </c>
      <c r="G159" s="427"/>
      <c r="H159" s="427"/>
      <c r="I159" s="3590" t="s">
        <v>7233</v>
      </c>
      <c r="J159" s="427" t="s">
        <v>49</v>
      </c>
      <c r="K159" s="427" t="s">
        <v>1163</v>
      </c>
      <c r="L159" s="3591" t="s">
        <v>7731</v>
      </c>
      <c r="M159" s="3452">
        <v>4500</v>
      </c>
      <c r="N159" s="3489" t="s">
        <v>7732</v>
      </c>
      <c r="O159" s="423"/>
      <c r="P159" s="1956"/>
      <c r="Q159" s="3584" t="s">
        <v>7236</v>
      </c>
    </row>
    <row r="160" spans="1:35" s="1958" customFormat="1" ht="58.6" customHeight="1">
      <c r="A160" s="1954"/>
      <c r="B160" s="3391" t="str">
        <f t="shared" si="5"/>
        <v>2200002292</v>
      </c>
      <c r="C160" s="423" t="s">
        <v>3424</v>
      </c>
      <c r="D160" s="3451"/>
      <c r="E160" s="427"/>
      <c r="F160" s="423" t="s">
        <v>15</v>
      </c>
      <c r="G160" s="427"/>
      <c r="H160" s="3592"/>
      <c r="I160" s="3588" t="s">
        <v>7233</v>
      </c>
      <c r="J160" s="3349" t="s">
        <v>49</v>
      </c>
      <c r="K160" s="427" t="s">
        <v>1163</v>
      </c>
      <c r="L160" s="3593" t="s">
        <v>7733</v>
      </c>
      <c r="M160" s="3452">
        <v>330</v>
      </c>
      <c r="N160" s="3489" t="s">
        <v>7734</v>
      </c>
      <c r="O160" s="423"/>
      <c r="P160" s="3582"/>
      <c r="Q160" s="3450" t="s">
        <v>7236</v>
      </c>
    </row>
    <row r="161" spans="1:17" s="1958" customFormat="1" ht="58.6" customHeight="1">
      <c r="A161" s="1954"/>
      <c r="B161" s="3391" t="str">
        <f t="shared" si="5"/>
        <v>2000003547</v>
      </c>
      <c r="C161" s="423" t="s">
        <v>3424</v>
      </c>
      <c r="D161" s="3451"/>
      <c r="E161" s="427"/>
      <c r="F161" s="423" t="s">
        <v>15</v>
      </c>
      <c r="G161" s="427"/>
      <c r="H161" s="427"/>
      <c r="I161" s="427" t="s">
        <v>7233</v>
      </c>
      <c r="J161" s="3349" t="s">
        <v>49</v>
      </c>
      <c r="K161" s="427" t="s">
        <v>1163</v>
      </c>
      <c r="L161" s="3594" t="s">
        <v>7735</v>
      </c>
      <c r="M161" s="3452">
        <v>390</v>
      </c>
      <c r="N161" s="3489" t="s">
        <v>7736</v>
      </c>
      <c r="O161" s="423"/>
      <c r="P161" s="3582"/>
      <c r="Q161" s="3450" t="s">
        <v>7236</v>
      </c>
    </row>
    <row r="162" spans="1:17" s="1958" customFormat="1" ht="58.6" customHeight="1">
      <c r="A162" s="1954"/>
      <c r="B162" s="3391" t="str">
        <f t="shared" si="5"/>
        <v>2200002321</v>
      </c>
      <c r="C162" s="423" t="s">
        <v>3424</v>
      </c>
      <c r="D162" s="3451"/>
      <c r="E162" s="427"/>
      <c r="F162" s="423" t="s">
        <v>15</v>
      </c>
      <c r="G162" s="427"/>
      <c r="H162" s="427"/>
      <c r="I162" s="3588" t="s">
        <v>7233</v>
      </c>
      <c r="J162" s="427" t="s">
        <v>49</v>
      </c>
      <c r="K162" s="427" t="s">
        <v>1163</v>
      </c>
      <c r="L162" s="3497" t="s">
        <v>7737</v>
      </c>
      <c r="M162" s="3452">
        <v>140</v>
      </c>
      <c r="N162" s="3489" t="s">
        <v>7672</v>
      </c>
      <c r="O162" s="423"/>
      <c r="P162" s="3582"/>
      <c r="Q162" s="3450" t="s">
        <v>7236</v>
      </c>
    </row>
    <row r="163" spans="1:17" s="1958" customFormat="1" ht="58.6" customHeight="1">
      <c r="A163" s="1954"/>
      <c r="B163" s="3391" t="str">
        <f t="shared" si="5"/>
        <v>2000003519</v>
      </c>
      <c r="C163" s="423" t="s">
        <v>3424</v>
      </c>
      <c r="D163" s="3451"/>
      <c r="E163" s="427"/>
      <c r="F163" s="423" t="s">
        <v>15</v>
      </c>
      <c r="G163" s="427"/>
      <c r="H163" s="3595"/>
      <c r="I163" s="3588" t="s">
        <v>7233</v>
      </c>
      <c r="J163" s="3349" t="s">
        <v>49</v>
      </c>
      <c r="K163" s="427" t="s">
        <v>1163</v>
      </c>
      <c r="L163" s="3497" t="s">
        <v>7738</v>
      </c>
      <c r="M163" s="3452">
        <v>1000</v>
      </c>
      <c r="N163" s="3489" t="s">
        <v>7739</v>
      </c>
      <c r="O163" s="423"/>
      <c r="P163" s="3582"/>
      <c r="Q163" s="3450" t="s">
        <v>7236</v>
      </c>
    </row>
    <row r="164" spans="1:17" s="1958" customFormat="1" ht="58.6" customHeight="1">
      <c r="A164" s="1954"/>
      <c r="B164" s="3391" t="str">
        <f t="shared" si="5"/>
        <v>2200002332</v>
      </c>
      <c r="C164" s="423" t="s">
        <v>3424</v>
      </c>
      <c r="D164" s="3451"/>
      <c r="E164" s="427"/>
      <c r="F164" s="423" t="s">
        <v>15</v>
      </c>
      <c r="G164" s="427"/>
      <c r="H164" s="427"/>
      <c r="I164" s="3588" t="s">
        <v>7233</v>
      </c>
      <c r="J164" s="3349" t="s">
        <v>49</v>
      </c>
      <c r="K164" s="427" t="s">
        <v>1163</v>
      </c>
      <c r="L164" s="3497" t="s">
        <v>7740</v>
      </c>
      <c r="M164" s="3452">
        <v>1720</v>
      </c>
      <c r="N164" s="3489" t="s">
        <v>7741</v>
      </c>
      <c r="O164" s="423"/>
      <c r="P164" s="3582"/>
      <c r="Q164" s="3450" t="s">
        <v>7236</v>
      </c>
    </row>
    <row r="165" spans="1:17" s="1958" customFormat="1" ht="58.6" customHeight="1">
      <c r="A165" s="1954"/>
      <c r="B165" s="3391" t="str">
        <f t="shared" si="5"/>
        <v>2200002333</v>
      </c>
      <c r="C165" s="423" t="s">
        <v>3424</v>
      </c>
      <c r="D165" s="3451"/>
      <c r="E165" s="427"/>
      <c r="F165" s="423" t="s">
        <v>15</v>
      </c>
      <c r="G165" s="427"/>
      <c r="H165" s="427"/>
      <c r="I165" s="3588" t="s">
        <v>7233</v>
      </c>
      <c r="J165" s="3349" t="s">
        <v>49</v>
      </c>
      <c r="K165" s="427" t="s">
        <v>1163</v>
      </c>
      <c r="L165" s="3497" t="s">
        <v>7742</v>
      </c>
      <c r="M165" s="3452">
        <v>200</v>
      </c>
      <c r="N165" s="3489" t="s">
        <v>7531</v>
      </c>
      <c r="O165" s="423"/>
      <c r="P165" s="3582"/>
      <c r="Q165" s="3450" t="s">
        <v>7236</v>
      </c>
    </row>
    <row r="166" spans="1:17" s="2430" customFormat="1" ht="58.6" customHeight="1">
      <c r="A166" s="3580"/>
      <c r="B166" s="3093" t="str">
        <f t="shared" si="5"/>
        <v>2000003585</v>
      </c>
      <c r="C166" s="3471" t="s">
        <v>3134</v>
      </c>
      <c r="D166" s="3469">
        <v>18500</v>
      </c>
      <c r="E166" s="3471" t="s">
        <v>7717</v>
      </c>
      <c r="F166" s="3470" t="s">
        <v>15</v>
      </c>
      <c r="G166" s="3471"/>
      <c r="H166" s="3471"/>
      <c r="I166" s="3583" t="s">
        <v>7233</v>
      </c>
      <c r="J166" s="3471" t="s">
        <v>49</v>
      </c>
      <c r="K166" s="3471" t="s">
        <v>90</v>
      </c>
      <c r="L166" s="425" t="s">
        <v>7743</v>
      </c>
      <c r="M166" s="3472">
        <v>4073</v>
      </c>
      <c r="N166" s="3609" t="s">
        <v>7703</v>
      </c>
      <c r="O166" s="3470"/>
      <c r="P166" s="3412" t="s">
        <v>7744</v>
      </c>
      <c r="Q166" s="3473" t="s">
        <v>7236</v>
      </c>
    </row>
    <row r="167" spans="1:17" s="2430" customFormat="1" ht="58.6" customHeight="1">
      <c r="A167" s="3580"/>
      <c r="B167" s="3093" t="str">
        <f t="shared" si="5"/>
        <v>2000003587</v>
      </c>
      <c r="C167" s="427" t="s">
        <v>3134</v>
      </c>
      <c r="D167" s="3469"/>
      <c r="E167" s="3471"/>
      <c r="F167" s="3470"/>
      <c r="G167" s="3471"/>
      <c r="H167" s="3471"/>
      <c r="I167" s="3583" t="s">
        <v>7233</v>
      </c>
      <c r="J167" s="427" t="s">
        <v>49</v>
      </c>
      <c r="K167" s="427" t="s">
        <v>90</v>
      </c>
      <c r="L167" s="3601" t="s">
        <v>7745</v>
      </c>
      <c r="M167" s="3472">
        <v>693</v>
      </c>
      <c r="N167" s="3489" t="s">
        <v>7746</v>
      </c>
      <c r="O167" s="3470"/>
      <c r="P167" s="3412" t="s">
        <v>7744</v>
      </c>
      <c r="Q167" s="3450" t="s">
        <v>7236</v>
      </c>
    </row>
    <row r="168" spans="1:17" s="1958" customFormat="1" ht="58.6" customHeight="1">
      <c r="A168" s="1954" t="s">
        <v>2076</v>
      </c>
      <c r="B168" s="3391" t="str">
        <f t="shared" si="5"/>
        <v>2000003580</v>
      </c>
      <c r="C168" s="423" t="s">
        <v>3134</v>
      </c>
      <c r="D168" s="3451"/>
      <c r="E168" s="427"/>
      <c r="F168" s="423" t="s">
        <v>15</v>
      </c>
      <c r="G168" s="427"/>
      <c r="H168" s="427"/>
      <c r="I168" s="427" t="s">
        <v>7233</v>
      </c>
      <c r="J168" s="427" t="s">
        <v>49</v>
      </c>
      <c r="K168" s="427" t="s">
        <v>90</v>
      </c>
      <c r="L168" s="424" t="s">
        <v>7747</v>
      </c>
      <c r="M168" s="3452">
        <v>1550</v>
      </c>
      <c r="N168" s="3489" t="s">
        <v>7748</v>
      </c>
      <c r="O168" s="423"/>
      <c r="P168" s="3582"/>
      <c r="Q168" s="3450" t="s">
        <v>7236</v>
      </c>
    </row>
    <row r="169" spans="1:17" s="1958" customFormat="1" ht="58.6" customHeight="1">
      <c r="A169" s="1954"/>
      <c r="B169" s="3391" t="str">
        <f t="shared" si="5"/>
        <v>2000003552</v>
      </c>
      <c r="C169" s="423" t="s">
        <v>3134</v>
      </c>
      <c r="D169" s="3451"/>
      <c r="E169" s="427"/>
      <c r="F169" s="423" t="s">
        <v>15</v>
      </c>
      <c r="G169" s="427"/>
      <c r="H169" s="427"/>
      <c r="I169" s="427" t="s">
        <v>7233</v>
      </c>
      <c r="J169" s="427" t="s">
        <v>49</v>
      </c>
      <c r="K169" s="427" t="s">
        <v>90</v>
      </c>
      <c r="L169" s="1956" t="s">
        <v>7749</v>
      </c>
      <c r="M169" s="3452">
        <v>250</v>
      </c>
      <c r="N169" s="3489" t="s">
        <v>7750</v>
      </c>
      <c r="O169" s="423"/>
      <c r="P169" s="3582"/>
      <c r="Q169" s="3450" t="s">
        <v>7236</v>
      </c>
    </row>
    <row r="170" spans="1:17" s="1958" customFormat="1" ht="58.6" customHeight="1">
      <c r="A170" s="1954"/>
      <c r="B170" s="3391" t="str">
        <f t="shared" si="5"/>
        <v>2000003578</v>
      </c>
      <c r="C170" s="423" t="s">
        <v>3134</v>
      </c>
      <c r="D170" s="3451"/>
      <c r="E170" s="427"/>
      <c r="F170" s="423" t="s">
        <v>15</v>
      </c>
      <c r="G170" s="427"/>
      <c r="H170" s="427"/>
      <c r="I170" s="427" t="s">
        <v>7233</v>
      </c>
      <c r="J170" s="423" t="s">
        <v>49</v>
      </c>
      <c r="K170" s="427" t="s">
        <v>4370</v>
      </c>
      <c r="L170" s="3581" t="s">
        <v>7751</v>
      </c>
      <c r="M170" s="3452">
        <v>3027</v>
      </c>
      <c r="N170" s="3489" t="s">
        <v>7752</v>
      </c>
      <c r="O170" s="423"/>
      <c r="P170" s="3582"/>
      <c r="Q170" s="3450" t="s">
        <v>7236</v>
      </c>
    </row>
    <row r="171" spans="1:17" s="1958" customFormat="1" ht="58.6" customHeight="1">
      <c r="A171" s="1954"/>
      <c r="B171" s="3391" t="str">
        <f t="shared" si="5"/>
        <v>2000003558</v>
      </c>
      <c r="C171" s="423" t="s">
        <v>3134</v>
      </c>
      <c r="D171" s="3451"/>
      <c r="E171" s="427"/>
      <c r="F171" s="423" t="s">
        <v>15</v>
      </c>
      <c r="G171" s="427"/>
      <c r="H171" s="427"/>
      <c r="I171" s="427" t="s">
        <v>7233</v>
      </c>
      <c r="J171" s="3349" t="s">
        <v>49</v>
      </c>
      <c r="K171" s="427" t="s">
        <v>148</v>
      </c>
      <c r="L171" s="1956" t="s">
        <v>7753</v>
      </c>
      <c r="M171" s="3452">
        <v>3620</v>
      </c>
      <c r="N171" s="3610" t="s">
        <v>7754</v>
      </c>
      <c r="O171" s="423"/>
      <c r="P171" s="1956"/>
      <c r="Q171" s="3584" t="s">
        <v>7236</v>
      </c>
    </row>
    <row r="172" spans="1:17" s="1958" customFormat="1" ht="58.6" customHeight="1">
      <c r="A172" s="1954"/>
      <c r="B172" s="3391" t="str">
        <f t="shared" si="5"/>
        <v>2000003598</v>
      </c>
      <c r="C172" s="423" t="s">
        <v>3134</v>
      </c>
      <c r="D172" s="3451"/>
      <c r="E172" s="427"/>
      <c r="F172" s="423" t="s">
        <v>15</v>
      </c>
      <c r="G172" s="427"/>
      <c r="H172" s="427"/>
      <c r="I172" s="427" t="s">
        <v>7233</v>
      </c>
      <c r="J172" s="427" t="s">
        <v>49</v>
      </c>
      <c r="K172" s="427" t="s">
        <v>148</v>
      </c>
      <c r="L172" s="424" t="s">
        <v>7755</v>
      </c>
      <c r="M172" s="3452">
        <v>90</v>
      </c>
      <c r="N172" s="3489" t="s">
        <v>7756</v>
      </c>
      <c r="O172" s="423"/>
      <c r="P172" s="3582"/>
      <c r="Q172" s="3450" t="s">
        <v>7236</v>
      </c>
    </row>
    <row r="173" spans="1:17" s="1958" customFormat="1" ht="58.6" customHeight="1">
      <c r="A173" s="1954"/>
      <c r="B173" s="3391" t="str">
        <f t="shared" si="5"/>
        <v>2000003525</v>
      </c>
      <c r="C173" s="423" t="s">
        <v>3134</v>
      </c>
      <c r="D173" s="3469"/>
      <c r="E173" s="3471"/>
      <c r="F173" s="423" t="s">
        <v>15</v>
      </c>
      <c r="G173" s="427"/>
      <c r="H173" s="427"/>
      <c r="I173" s="427" t="s">
        <v>7233</v>
      </c>
      <c r="J173" s="3349" t="s">
        <v>49</v>
      </c>
      <c r="K173" s="427" t="s">
        <v>148</v>
      </c>
      <c r="L173" s="424" t="s">
        <v>7757</v>
      </c>
      <c r="M173" s="3452">
        <v>1047</v>
      </c>
      <c r="N173" s="3489" t="s">
        <v>7721</v>
      </c>
      <c r="O173" s="423"/>
      <c r="P173" s="3582"/>
      <c r="Q173" s="3450" t="s">
        <v>7236</v>
      </c>
    </row>
    <row r="174" spans="1:17" s="1958" customFormat="1" ht="58.6" customHeight="1">
      <c r="A174" s="1954"/>
      <c r="B174" s="3391" t="str">
        <f t="shared" si="5"/>
        <v>2000003562</v>
      </c>
      <c r="C174" s="423" t="s">
        <v>3134</v>
      </c>
      <c r="D174" s="3451"/>
      <c r="E174" s="427"/>
      <c r="F174" s="423" t="s">
        <v>15</v>
      </c>
      <c r="G174" s="427"/>
      <c r="H174" s="427"/>
      <c r="I174" s="427" t="s">
        <v>7233</v>
      </c>
      <c r="J174" s="3349" t="s">
        <v>49</v>
      </c>
      <c r="K174" s="427" t="s">
        <v>148</v>
      </c>
      <c r="L174" s="1956" t="s">
        <v>7758</v>
      </c>
      <c r="M174" s="3452">
        <v>4150</v>
      </c>
      <c r="N174" s="3489" t="s">
        <v>7759</v>
      </c>
      <c r="O174" s="423"/>
      <c r="P174" s="3582"/>
      <c r="Q174" s="3450" t="s">
        <v>7236</v>
      </c>
    </row>
    <row r="175" spans="1:17" s="2150" customFormat="1" ht="58.6" customHeight="1">
      <c r="A175" s="2436"/>
      <c r="B175" s="3021" t="str">
        <f t="shared" si="5"/>
        <v>2000003514</v>
      </c>
      <c r="C175" s="1902" t="s">
        <v>7293</v>
      </c>
      <c r="D175" s="2488">
        <v>4700</v>
      </c>
      <c r="E175" s="1921" t="s">
        <v>7760</v>
      </c>
      <c r="F175" s="1902" t="s">
        <v>15</v>
      </c>
      <c r="G175" s="1921"/>
      <c r="H175" s="1921"/>
      <c r="I175" s="1495" t="s">
        <v>7233</v>
      </c>
      <c r="J175" s="3019" t="s">
        <v>49</v>
      </c>
      <c r="K175" s="1921" t="s">
        <v>7761</v>
      </c>
      <c r="L175" s="1775" t="s">
        <v>7762</v>
      </c>
      <c r="M175" s="2583">
        <v>536</v>
      </c>
      <c r="N175" s="3189" t="s">
        <v>7763</v>
      </c>
      <c r="O175" s="1902"/>
      <c r="P175" s="1775" t="s">
        <v>7764</v>
      </c>
      <c r="Q175" s="3414" t="s">
        <v>7236</v>
      </c>
    </row>
    <row r="176" spans="1:17" s="1548" customFormat="1" ht="58.6" customHeight="1">
      <c r="A176" s="1542"/>
      <c r="B176" s="3007" t="str">
        <f t="shared" si="5"/>
        <v>2000003575</v>
      </c>
      <c r="C176" s="1493" t="s">
        <v>7293</v>
      </c>
      <c r="D176" s="2325"/>
      <c r="E176" s="1495"/>
      <c r="F176" s="1493" t="s">
        <v>15</v>
      </c>
      <c r="G176" s="1495"/>
      <c r="H176" s="1495"/>
      <c r="I176" s="1495" t="s">
        <v>7233</v>
      </c>
      <c r="J176" s="3009" t="s">
        <v>49</v>
      </c>
      <c r="K176" s="1495" t="s">
        <v>7761</v>
      </c>
      <c r="L176" s="1600" t="s">
        <v>7765</v>
      </c>
      <c r="M176" s="2357">
        <v>4164</v>
      </c>
      <c r="N176" s="2196" t="s">
        <v>7766</v>
      </c>
      <c r="O176" s="1493"/>
      <c r="P176" s="1859" t="s">
        <v>7764</v>
      </c>
      <c r="Q176" s="3320" t="s">
        <v>7236</v>
      </c>
    </row>
    <row r="177" spans="1:35" s="2430" customFormat="1" ht="58.6" customHeight="1">
      <c r="A177" s="3538"/>
      <c r="B177" s="3539">
        <v>2200002342</v>
      </c>
      <c r="C177" s="3542" t="s">
        <v>5464</v>
      </c>
      <c r="D177" s="3541">
        <v>24000</v>
      </c>
      <c r="E177" s="3542" t="s">
        <v>7767</v>
      </c>
      <c r="F177" s="3540" t="s">
        <v>13</v>
      </c>
      <c r="G177" s="3548"/>
      <c r="H177" s="3535" t="s">
        <v>7768</v>
      </c>
      <c r="I177" s="3612" t="s">
        <v>7769</v>
      </c>
      <c r="J177" s="3542" t="s">
        <v>49</v>
      </c>
      <c r="K177" s="3542" t="s">
        <v>984</v>
      </c>
      <c r="L177" s="313" t="s">
        <v>7234</v>
      </c>
      <c r="M177" s="3544">
        <v>1480</v>
      </c>
      <c r="N177" s="3562" t="s">
        <v>7770</v>
      </c>
      <c r="O177" s="3540"/>
      <c r="P177" s="3572"/>
      <c r="Q177" s="3573" t="s">
        <v>7236</v>
      </c>
      <c r="R177" s="3548"/>
      <c r="S177" s="3548"/>
      <c r="T177" s="3548"/>
      <c r="U177" s="3548"/>
      <c r="V177" s="3548"/>
      <c r="W177" s="3548"/>
      <c r="X177" s="3548"/>
      <c r="Y177" s="3548"/>
      <c r="Z177" s="3548"/>
      <c r="AA177" s="3548"/>
      <c r="AB177" s="3548"/>
      <c r="AC177" s="3548"/>
      <c r="AD177" s="3548"/>
      <c r="AE177" s="3548"/>
      <c r="AF177" s="3548"/>
      <c r="AG177" s="3548"/>
      <c r="AH177" s="3548"/>
      <c r="AI177" s="3548"/>
    </row>
    <row r="178" spans="1:35" s="3548" customFormat="1" ht="58.6" customHeight="1">
      <c r="A178" s="3538"/>
      <c r="B178" s="3539" t="str">
        <f t="shared" ref="B178:B209" si="6">TEXT(LEFT(L178,10),"0000000000")</f>
        <v>2000003638</v>
      </c>
      <c r="C178" s="1244" t="s">
        <v>5464</v>
      </c>
      <c r="D178" s="3541"/>
      <c r="E178" s="3542"/>
      <c r="F178" s="3540" t="s">
        <v>13</v>
      </c>
      <c r="I178" s="3638" t="s">
        <v>7771</v>
      </c>
      <c r="J178" s="1244" t="s">
        <v>49</v>
      </c>
      <c r="K178" s="1244" t="s">
        <v>984</v>
      </c>
      <c r="L178" s="1252" t="s">
        <v>7772</v>
      </c>
      <c r="M178" s="3561">
        <v>2430</v>
      </c>
      <c r="N178" s="3545" t="s">
        <v>7773</v>
      </c>
      <c r="O178" s="3540"/>
      <c r="P178" s="3572"/>
      <c r="Q178" s="3573" t="s">
        <v>7236</v>
      </c>
    </row>
    <row r="179" spans="1:35" s="3557" customFormat="1" ht="58.6" customHeight="1">
      <c r="A179" s="1242"/>
      <c r="B179" s="3549" t="str">
        <f t="shared" si="6"/>
        <v>2000003530</v>
      </c>
      <c r="C179" s="1244" t="s">
        <v>5464</v>
      </c>
      <c r="D179" s="3541"/>
      <c r="E179" s="3542"/>
      <c r="F179" s="3540" t="s">
        <v>13</v>
      </c>
      <c r="G179" s="1244"/>
      <c r="H179" s="3549"/>
      <c r="I179" s="3638" t="s">
        <v>7771</v>
      </c>
      <c r="J179" s="1244" t="s">
        <v>49</v>
      </c>
      <c r="K179" s="1244" t="s">
        <v>984</v>
      </c>
      <c r="L179" s="161" t="s">
        <v>7774</v>
      </c>
      <c r="M179" s="3561">
        <v>2660</v>
      </c>
      <c r="N179" s="3545" t="s">
        <v>7775</v>
      </c>
      <c r="O179" s="158"/>
      <c r="P179" s="161"/>
      <c r="Q179" s="3566" t="s">
        <v>7236</v>
      </c>
    </row>
    <row r="180" spans="1:35" s="3557" customFormat="1" ht="58.6" customHeight="1">
      <c r="A180" s="1242"/>
      <c r="B180" s="3549" t="str">
        <f t="shared" si="6"/>
        <v>2000003588</v>
      </c>
      <c r="C180" s="1244" t="s">
        <v>5464</v>
      </c>
      <c r="D180" s="3541"/>
      <c r="E180" s="3542"/>
      <c r="F180" s="3540" t="s">
        <v>13</v>
      </c>
      <c r="G180" s="3542"/>
      <c r="H180" s="3535" t="s">
        <v>7768</v>
      </c>
      <c r="I180" s="3564" t="s">
        <v>7233</v>
      </c>
      <c r="J180" s="1244" t="s">
        <v>49</v>
      </c>
      <c r="K180" s="1244" t="s">
        <v>984</v>
      </c>
      <c r="L180" s="3574" t="s">
        <v>7776</v>
      </c>
      <c r="M180" s="3561">
        <v>3000</v>
      </c>
      <c r="N180" s="1244" t="s">
        <v>7777</v>
      </c>
      <c r="O180" s="158"/>
      <c r="P180" s="161"/>
      <c r="Q180" s="3566" t="s">
        <v>7236</v>
      </c>
    </row>
    <row r="181" spans="1:35" s="3557" customFormat="1" ht="58.6" customHeight="1">
      <c r="A181" s="1242"/>
      <c r="B181" s="3549" t="str">
        <f t="shared" si="6"/>
        <v>2000003590</v>
      </c>
      <c r="C181" s="1244" t="s">
        <v>5464</v>
      </c>
      <c r="D181" s="3550"/>
      <c r="E181" s="1244"/>
      <c r="F181" s="158" t="s">
        <v>13</v>
      </c>
      <c r="G181" s="1244"/>
      <c r="H181" s="1244"/>
      <c r="I181" s="3564" t="s">
        <v>7233</v>
      </c>
      <c r="J181" s="1244" t="s">
        <v>49</v>
      </c>
      <c r="K181" s="1244" t="s">
        <v>984</v>
      </c>
      <c r="L181" s="3565" t="s">
        <v>7778</v>
      </c>
      <c r="M181" s="3561">
        <v>500</v>
      </c>
      <c r="N181" s="3545" t="s">
        <v>7779</v>
      </c>
      <c r="O181" s="158"/>
      <c r="P181" s="161"/>
      <c r="Q181" s="3566" t="s">
        <v>7236</v>
      </c>
    </row>
    <row r="182" spans="1:35" s="3557" customFormat="1" ht="58.6" customHeight="1">
      <c r="A182" s="1242"/>
      <c r="B182" s="3549" t="str">
        <f t="shared" si="6"/>
        <v>2000003619</v>
      </c>
      <c r="C182" s="1244" t="s">
        <v>5464</v>
      </c>
      <c r="D182" s="3550"/>
      <c r="E182" s="1244"/>
      <c r="F182" s="158" t="s">
        <v>13</v>
      </c>
      <c r="G182" s="1244"/>
      <c r="H182" s="1244"/>
      <c r="I182" s="1244" t="s">
        <v>7233</v>
      </c>
      <c r="J182" s="1244" t="s">
        <v>49</v>
      </c>
      <c r="K182" s="1244" t="s">
        <v>984</v>
      </c>
      <c r="L182" s="1252" t="s">
        <v>7780</v>
      </c>
      <c r="M182" s="3561">
        <v>4000</v>
      </c>
      <c r="N182" s="1244" t="s">
        <v>7781</v>
      </c>
      <c r="O182" s="158"/>
      <c r="P182" s="161"/>
      <c r="Q182" s="3566" t="s">
        <v>7236</v>
      </c>
    </row>
    <row r="183" spans="1:35" s="3557" customFormat="1" ht="58.6" customHeight="1">
      <c r="B183" s="3549" t="str">
        <f t="shared" si="6"/>
        <v>2000003594</v>
      </c>
      <c r="C183" s="1244" t="s">
        <v>5464</v>
      </c>
      <c r="D183" s="3550"/>
      <c r="E183" s="1244"/>
      <c r="F183" s="158" t="s">
        <v>13</v>
      </c>
      <c r="G183" s="1244"/>
      <c r="H183" s="3549"/>
      <c r="I183" s="1244" t="s">
        <v>7233</v>
      </c>
      <c r="J183" s="3551" t="s">
        <v>49</v>
      </c>
      <c r="K183" s="1244" t="s">
        <v>984</v>
      </c>
      <c r="L183" s="3560" t="s">
        <v>7782</v>
      </c>
      <c r="M183" s="3561">
        <v>200</v>
      </c>
      <c r="N183" s="3567" t="s">
        <v>7783</v>
      </c>
      <c r="O183" s="158"/>
      <c r="P183" s="161"/>
      <c r="Q183" s="3566" t="s">
        <v>7236</v>
      </c>
    </row>
    <row r="184" spans="1:35" s="3557" customFormat="1" ht="58.6" customHeight="1">
      <c r="A184" s="1242"/>
      <c r="B184" s="3549" t="str">
        <f t="shared" si="6"/>
        <v>2200002331</v>
      </c>
      <c r="C184" s="1244" t="s">
        <v>5464</v>
      </c>
      <c r="D184" s="3550"/>
      <c r="E184" s="1244"/>
      <c r="F184" s="158" t="s">
        <v>13</v>
      </c>
      <c r="G184" s="1244"/>
      <c r="H184" s="1244"/>
      <c r="I184" s="3563" t="s">
        <v>7233</v>
      </c>
      <c r="J184" s="3551" t="s">
        <v>49</v>
      </c>
      <c r="K184" s="1244" t="s">
        <v>984</v>
      </c>
      <c r="L184" s="1252" t="s">
        <v>7784</v>
      </c>
      <c r="M184" s="3561">
        <v>400</v>
      </c>
      <c r="N184" s="3559" t="s">
        <v>7730</v>
      </c>
      <c r="O184" s="158"/>
      <c r="P184" s="161"/>
      <c r="Q184" s="3566" t="s">
        <v>7236</v>
      </c>
    </row>
    <row r="185" spans="1:35" s="3557" customFormat="1" ht="58.6" customHeight="1">
      <c r="A185" s="1242"/>
      <c r="B185" s="3549" t="str">
        <f t="shared" si="6"/>
        <v>2000003589</v>
      </c>
      <c r="C185" s="1244" t="s">
        <v>5464</v>
      </c>
      <c r="D185" s="3550"/>
      <c r="E185" s="1244"/>
      <c r="F185" s="158" t="s">
        <v>13</v>
      </c>
      <c r="G185" s="1244"/>
      <c r="H185" s="1244"/>
      <c r="I185" s="3564" t="s">
        <v>7233</v>
      </c>
      <c r="J185" s="1244" t="s">
        <v>49</v>
      </c>
      <c r="K185" s="1244" t="s">
        <v>984</v>
      </c>
      <c r="L185" s="3565" t="s">
        <v>7785</v>
      </c>
      <c r="M185" s="3561">
        <v>4000</v>
      </c>
      <c r="N185" s="1244" t="s">
        <v>7786</v>
      </c>
      <c r="O185" s="158"/>
      <c r="P185" s="161"/>
      <c r="Q185" s="3566" t="s">
        <v>7236</v>
      </c>
    </row>
    <row r="186" spans="1:35" s="3557" customFormat="1" ht="58.6" customHeight="1">
      <c r="A186" s="1242"/>
      <c r="B186" s="3549" t="str">
        <f t="shared" si="6"/>
        <v>2200002345</v>
      </c>
      <c r="C186" s="1244" t="s">
        <v>5464</v>
      </c>
      <c r="D186" s="3550"/>
      <c r="E186" s="1244"/>
      <c r="F186" s="158" t="s">
        <v>13</v>
      </c>
      <c r="G186" s="1244"/>
      <c r="H186" s="1244"/>
      <c r="I186" s="1244" t="s">
        <v>7233</v>
      </c>
      <c r="J186" s="3551" t="s">
        <v>49</v>
      </c>
      <c r="K186" s="1244" t="s">
        <v>984</v>
      </c>
      <c r="L186" s="1252" t="s">
        <v>7787</v>
      </c>
      <c r="M186" s="3561">
        <v>1500</v>
      </c>
      <c r="N186" s="3545" t="s">
        <v>7788</v>
      </c>
      <c r="O186" s="158"/>
      <c r="P186" s="3546"/>
      <c r="Q186" s="3566" t="s">
        <v>7236</v>
      </c>
    </row>
    <row r="187" spans="1:35" s="3557" customFormat="1" ht="58.6" customHeight="1">
      <c r="A187" s="1242"/>
      <c r="B187" s="3549" t="str">
        <f t="shared" si="6"/>
        <v>2200002343</v>
      </c>
      <c r="C187" s="1244" t="s">
        <v>5464</v>
      </c>
      <c r="D187" s="3550"/>
      <c r="E187" s="1244"/>
      <c r="F187" s="158" t="s">
        <v>13</v>
      </c>
      <c r="G187" s="1244"/>
      <c r="H187" s="1244"/>
      <c r="I187" s="1244" t="s">
        <v>7233</v>
      </c>
      <c r="J187" s="1244" t="s">
        <v>49</v>
      </c>
      <c r="K187" s="1244" t="s">
        <v>984</v>
      </c>
      <c r="L187" s="1252" t="s">
        <v>7789</v>
      </c>
      <c r="M187" s="3561">
        <v>3830</v>
      </c>
      <c r="N187" s="3545" t="s">
        <v>7790</v>
      </c>
      <c r="O187" s="158"/>
      <c r="P187" s="3546"/>
      <c r="Q187" s="3566" t="s">
        <v>7236</v>
      </c>
    </row>
    <row r="188" spans="1:35" s="2430" customFormat="1" ht="58.6" customHeight="1">
      <c r="A188" s="3580"/>
      <c r="B188" s="3093" t="str">
        <f t="shared" si="6"/>
        <v>2000003585</v>
      </c>
      <c r="C188" s="3470" t="s">
        <v>218</v>
      </c>
      <c r="D188" s="3469">
        <v>11700</v>
      </c>
      <c r="E188" s="3471" t="s">
        <v>7791</v>
      </c>
      <c r="F188" s="3470" t="s">
        <v>15</v>
      </c>
      <c r="G188" s="3471"/>
      <c r="H188" s="3471"/>
      <c r="I188" s="3583" t="s">
        <v>7233</v>
      </c>
      <c r="J188" s="3471" t="s">
        <v>49</v>
      </c>
      <c r="K188" s="3471" t="s">
        <v>90</v>
      </c>
      <c r="L188" s="425" t="s">
        <v>7792</v>
      </c>
      <c r="M188" s="3472">
        <v>2350</v>
      </c>
      <c r="N188" s="3489" t="s">
        <v>7703</v>
      </c>
      <c r="O188" s="3470"/>
      <c r="P188" s="3412" t="s">
        <v>7744</v>
      </c>
      <c r="Q188" s="3473" t="s">
        <v>7236</v>
      </c>
    </row>
    <row r="189" spans="1:35" s="1958" customFormat="1" ht="58.6" customHeight="1">
      <c r="A189" s="1954"/>
      <c r="B189" s="3391" t="str">
        <f t="shared" si="6"/>
        <v>2000003576</v>
      </c>
      <c r="C189" s="423" t="s">
        <v>218</v>
      </c>
      <c r="D189" s="3451"/>
      <c r="E189" s="3471" t="s">
        <v>7791</v>
      </c>
      <c r="F189" s="423" t="s">
        <v>15</v>
      </c>
      <c r="G189" s="427"/>
      <c r="H189" s="427"/>
      <c r="I189" s="3595" t="s">
        <v>7793</v>
      </c>
      <c r="J189" s="3349" t="s">
        <v>49</v>
      </c>
      <c r="K189" s="427" t="s">
        <v>90</v>
      </c>
      <c r="L189" s="424" t="s">
        <v>7794</v>
      </c>
      <c r="M189" s="3452">
        <v>2850</v>
      </c>
      <c r="N189" s="3489" t="s">
        <v>7795</v>
      </c>
      <c r="O189" s="423"/>
      <c r="P189" s="3582"/>
      <c r="Q189" s="3450" t="s">
        <v>7236</v>
      </c>
    </row>
    <row r="190" spans="1:35" s="1958" customFormat="1" ht="58.6" customHeight="1">
      <c r="A190" s="1954"/>
      <c r="B190" s="3391" t="str">
        <f t="shared" si="6"/>
        <v>2000003620</v>
      </c>
      <c r="C190" s="423" t="s">
        <v>218</v>
      </c>
      <c r="D190" s="3451"/>
      <c r="E190" s="3471" t="s">
        <v>7791</v>
      </c>
      <c r="F190" s="423" t="s">
        <v>15</v>
      </c>
      <c r="G190" s="427"/>
      <c r="H190" s="427"/>
      <c r="I190" s="3595" t="s">
        <v>7793</v>
      </c>
      <c r="J190" s="427" t="s">
        <v>49</v>
      </c>
      <c r="K190" s="427" t="s">
        <v>90</v>
      </c>
      <c r="L190" s="1956" t="s">
        <v>7796</v>
      </c>
      <c r="M190" s="3452">
        <v>600</v>
      </c>
      <c r="N190" s="3595" t="s">
        <v>7797</v>
      </c>
      <c r="O190" s="423"/>
      <c r="P190" s="3582"/>
      <c r="Q190" s="3450" t="s">
        <v>7236</v>
      </c>
    </row>
    <row r="191" spans="1:35" s="1958" customFormat="1" ht="58.6" customHeight="1">
      <c r="A191" s="1954"/>
      <c r="B191" s="3391" t="str">
        <f t="shared" si="6"/>
        <v>2000003577</v>
      </c>
      <c r="C191" s="423" t="s">
        <v>218</v>
      </c>
      <c r="E191" s="3471" t="s">
        <v>7791</v>
      </c>
      <c r="F191" s="423" t="s">
        <v>15</v>
      </c>
      <c r="G191" s="427"/>
      <c r="H191" s="427"/>
      <c r="I191" s="3595" t="s">
        <v>7793</v>
      </c>
      <c r="J191" s="3349" t="s">
        <v>49</v>
      </c>
      <c r="K191" s="427" t="s">
        <v>90</v>
      </c>
      <c r="L191" s="1958" t="s">
        <v>7798</v>
      </c>
      <c r="M191" s="3452">
        <v>700</v>
      </c>
      <c r="N191" s="3489" t="s">
        <v>7799</v>
      </c>
      <c r="O191" s="423"/>
      <c r="P191" s="3582"/>
      <c r="Q191" s="3450" t="s">
        <v>7236</v>
      </c>
    </row>
    <row r="192" spans="1:35" s="1958" customFormat="1" ht="58.6" customHeight="1">
      <c r="A192" s="1954"/>
      <c r="B192" s="3391" t="str">
        <f t="shared" si="6"/>
        <v>2000003574</v>
      </c>
      <c r="C192" s="423" t="s">
        <v>218</v>
      </c>
      <c r="D192" s="3451"/>
      <c r="E192" s="3471" t="s">
        <v>7791</v>
      </c>
      <c r="F192" s="423" t="s">
        <v>15</v>
      </c>
      <c r="G192" s="427"/>
      <c r="H192" s="427"/>
      <c r="I192" s="3595" t="s">
        <v>7793</v>
      </c>
      <c r="J192" s="3349" t="s">
        <v>49</v>
      </c>
      <c r="K192" s="427" t="s">
        <v>90</v>
      </c>
      <c r="L192" s="1956" t="s">
        <v>7800</v>
      </c>
      <c r="M192" s="3452">
        <v>300</v>
      </c>
      <c r="N192" s="3489" t="s">
        <v>7801</v>
      </c>
      <c r="O192" s="423"/>
      <c r="P192" s="3582"/>
      <c r="Q192" s="3450" t="s">
        <v>7236</v>
      </c>
    </row>
    <row r="193" spans="1:17" s="1958" customFormat="1" ht="58.6" customHeight="1">
      <c r="A193" s="1954"/>
      <c r="B193" s="3391" t="str">
        <f t="shared" si="6"/>
        <v>2000003508</v>
      </c>
      <c r="C193" s="423" t="s">
        <v>218</v>
      </c>
      <c r="D193" s="3451"/>
      <c r="E193" s="3471" t="s">
        <v>7791</v>
      </c>
      <c r="F193" s="423" t="s">
        <v>15</v>
      </c>
      <c r="G193" s="427"/>
      <c r="H193" s="427"/>
      <c r="I193" s="427" t="s">
        <v>7233</v>
      </c>
      <c r="J193" s="3349" t="s">
        <v>49</v>
      </c>
      <c r="K193" s="427" t="s">
        <v>5384</v>
      </c>
      <c r="L193" s="424" t="s">
        <v>7802</v>
      </c>
      <c r="M193" s="3452">
        <v>3055</v>
      </c>
      <c r="N193" s="3489" t="s">
        <v>7687</v>
      </c>
      <c r="O193" s="423">
        <v>34</v>
      </c>
      <c r="P193" s="3582"/>
      <c r="Q193" s="3450" t="s">
        <v>7236</v>
      </c>
    </row>
    <row r="194" spans="1:17" s="1958" customFormat="1" ht="58.6" customHeight="1">
      <c r="A194" s="1954"/>
      <c r="B194" s="3391" t="str">
        <f t="shared" si="6"/>
        <v>2000003549</v>
      </c>
      <c r="C194" s="423" t="s">
        <v>218</v>
      </c>
      <c r="D194" s="3451"/>
      <c r="E194" s="3471" t="s">
        <v>7791</v>
      </c>
      <c r="F194" s="423" t="s">
        <v>15</v>
      </c>
      <c r="G194" s="427"/>
      <c r="H194" s="427"/>
      <c r="I194" s="427" t="s">
        <v>7233</v>
      </c>
      <c r="J194" s="423" t="s">
        <v>49</v>
      </c>
      <c r="K194" s="427" t="s">
        <v>5384</v>
      </c>
      <c r="L194" s="424" t="s">
        <v>7803</v>
      </c>
      <c r="M194" s="3452">
        <v>1845</v>
      </c>
      <c r="N194" s="3673" t="s">
        <v>7804</v>
      </c>
      <c r="O194" s="423"/>
      <c r="P194" s="3582"/>
      <c r="Q194" s="3450" t="s">
        <v>7236</v>
      </c>
    </row>
    <row r="195" spans="1:17" s="3548" customFormat="1" ht="58.6" customHeight="1">
      <c r="A195" s="3538"/>
      <c r="B195" s="3539" t="str">
        <f t="shared" si="6"/>
        <v>2000003268</v>
      </c>
      <c r="C195" s="3540" t="s">
        <v>5554</v>
      </c>
      <c r="D195" s="3611">
        <v>4350</v>
      </c>
      <c r="E195" s="3540" t="s">
        <v>7805</v>
      </c>
      <c r="F195" s="3540" t="s">
        <v>18</v>
      </c>
      <c r="G195" s="3542"/>
      <c r="H195" s="3542"/>
      <c r="I195" s="3612" t="s">
        <v>7233</v>
      </c>
      <c r="J195" s="3613" t="s">
        <v>49</v>
      </c>
      <c r="K195" s="3542" t="s">
        <v>101</v>
      </c>
      <c r="L195" s="3543" t="s">
        <v>7806</v>
      </c>
      <c r="M195" s="3544">
        <v>3861</v>
      </c>
      <c r="N195" s="3554" t="s">
        <v>7807</v>
      </c>
      <c r="O195" s="3540"/>
      <c r="P195" s="3546"/>
      <c r="Q195" s="3547" t="s">
        <v>7236</v>
      </c>
    </row>
    <row r="196" spans="1:17" s="3557" customFormat="1" ht="58.6" customHeight="1">
      <c r="A196" s="1242"/>
      <c r="B196" s="3549" t="str">
        <f t="shared" si="6"/>
        <v>2000003582</v>
      </c>
      <c r="C196" s="158" t="s">
        <v>5554</v>
      </c>
      <c r="D196" s="3615"/>
      <c r="E196" s="158"/>
      <c r="F196" s="158" t="s">
        <v>18</v>
      </c>
      <c r="G196" s="1244"/>
      <c r="H196" s="1244"/>
      <c r="I196" s="3616" t="s">
        <v>7233</v>
      </c>
      <c r="J196" s="3551" t="s">
        <v>49</v>
      </c>
      <c r="K196" s="1244" t="s">
        <v>101</v>
      </c>
      <c r="L196" s="1252" t="s">
        <v>7808</v>
      </c>
      <c r="M196" s="3561">
        <v>489</v>
      </c>
      <c r="N196" s="3554" t="s">
        <v>7809</v>
      </c>
      <c r="O196" s="158"/>
      <c r="P196" s="3555" t="s">
        <v>7810</v>
      </c>
      <c r="Q196" s="3556" t="s">
        <v>7236</v>
      </c>
    </row>
    <row r="197" spans="1:17" s="3548" customFormat="1" ht="58.6" customHeight="1">
      <c r="A197" s="3538"/>
      <c r="B197" s="3539" t="str">
        <f t="shared" si="6"/>
        <v>2000003586</v>
      </c>
      <c r="C197" s="3540" t="s">
        <v>3140</v>
      </c>
      <c r="D197" s="3541">
        <v>9900</v>
      </c>
      <c r="E197" s="3542" t="s">
        <v>7805</v>
      </c>
      <c r="F197" s="3540" t="s">
        <v>13</v>
      </c>
      <c r="G197" s="3542"/>
      <c r="H197" s="3542"/>
      <c r="I197" s="3568" t="s">
        <v>7233</v>
      </c>
      <c r="J197" s="3542" t="s">
        <v>49</v>
      </c>
      <c r="K197" s="3542" t="s">
        <v>90</v>
      </c>
      <c r="L197" s="3596" t="s">
        <v>7811</v>
      </c>
      <c r="M197" s="3544">
        <v>3265</v>
      </c>
      <c r="N197" s="3545" t="s">
        <v>7812</v>
      </c>
      <c r="O197" s="3540"/>
      <c r="P197" s="3569" t="s">
        <v>7744</v>
      </c>
      <c r="Q197" s="3547" t="s">
        <v>7236</v>
      </c>
    </row>
    <row r="198" spans="1:17" s="3557" customFormat="1" ht="58.6" customHeight="1">
      <c r="A198" s="1242"/>
      <c r="B198" s="3549" t="str">
        <f t="shared" si="6"/>
        <v>2000003585</v>
      </c>
      <c r="C198" s="158" t="s">
        <v>3140</v>
      </c>
      <c r="D198" s="3550"/>
      <c r="E198" s="1244"/>
      <c r="F198" s="158" t="s">
        <v>13</v>
      </c>
      <c r="G198" s="1244"/>
      <c r="H198" s="1244"/>
      <c r="I198" s="3563" t="s">
        <v>7233</v>
      </c>
      <c r="J198" s="1244" t="s">
        <v>49</v>
      </c>
      <c r="K198" s="1244" t="s">
        <v>90</v>
      </c>
      <c r="L198" s="3560" t="s">
        <v>7813</v>
      </c>
      <c r="M198" s="3561">
        <v>3744</v>
      </c>
      <c r="N198" s="1244" t="s">
        <v>7703</v>
      </c>
      <c r="O198" s="158"/>
      <c r="P198" s="3569" t="s">
        <v>7744</v>
      </c>
      <c r="Q198" s="3556" t="s">
        <v>7236</v>
      </c>
    </row>
    <row r="199" spans="1:17" s="3557" customFormat="1" ht="58.6" customHeight="1">
      <c r="A199" s="3597"/>
      <c r="B199" s="3549" t="str">
        <f t="shared" si="6"/>
        <v>2200002311</v>
      </c>
      <c r="C199" s="158" t="s">
        <v>3140</v>
      </c>
      <c r="D199" s="3550"/>
      <c r="E199" s="1244"/>
      <c r="F199" s="158" t="s">
        <v>13</v>
      </c>
      <c r="G199" s="1244"/>
      <c r="H199" s="1253"/>
      <c r="I199" s="1244" t="s">
        <v>7233</v>
      </c>
      <c r="J199" s="3551" t="s">
        <v>49</v>
      </c>
      <c r="K199" s="1244" t="s">
        <v>90</v>
      </c>
      <c r="L199" s="1252" t="s">
        <v>7814</v>
      </c>
      <c r="M199" s="3561">
        <v>70</v>
      </c>
      <c r="N199" s="3559" t="s">
        <v>7815</v>
      </c>
      <c r="O199" s="158">
        <v>34</v>
      </c>
      <c r="P199" s="1244" t="s">
        <v>7816</v>
      </c>
      <c r="Q199" s="3556" t="s">
        <v>7236</v>
      </c>
    </row>
    <row r="200" spans="1:17" s="3557" customFormat="1" ht="58.6" customHeight="1">
      <c r="A200" s="3597"/>
      <c r="B200" s="3549" t="str">
        <f t="shared" si="6"/>
        <v>2200002314</v>
      </c>
      <c r="C200" s="158" t="s">
        <v>3140</v>
      </c>
      <c r="D200" s="3598"/>
      <c r="E200" s="1244"/>
      <c r="F200" s="158" t="s">
        <v>13</v>
      </c>
      <c r="G200" s="1244"/>
      <c r="H200" s="1253"/>
      <c r="I200" s="1244" t="s">
        <v>7233</v>
      </c>
      <c r="J200" s="3551" t="s">
        <v>49</v>
      </c>
      <c r="K200" s="1244" t="s">
        <v>90</v>
      </c>
      <c r="L200" s="1252" t="s">
        <v>7817</v>
      </c>
      <c r="M200" s="3561">
        <v>170</v>
      </c>
      <c r="N200" s="3545" t="s">
        <v>7818</v>
      </c>
      <c r="O200" s="158"/>
      <c r="P200" s="1244" t="s">
        <v>7816</v>
      </c>
      <c r="Q200" s="3556" t="s">
        <v>7236</v>
      </c>
    </row>
    <row r="201" spans="1:17" s="3557" customFormat="1" ht="58.6" customHeight="1">
      <c r="A201" s="3597"/>
      <c r="B201" s="3549" t="str">
        <f t="shared" si="6"/>
        <v>2200002289</v>
      </c>
      <c r="C201" s="158" t="s">
        <v>3140</v>
      </c>
      <c r="F201" s="158" t="s">
        <v>13</v>
      </c>
      <c r="G201" s="1244"/>
      <c r="H201" s="1253"/>
      <c r="I201" s="1244" t="s">
        <v>7233</v>
      </c>
      <c r="J201" s="3551" t="s">
        <v>49</v>
      </c>
      <c r="K201" s="1244" t="s">
        <v>90</v>
      </c>
      <c r="L201" s="1252" t="s">
        <v>7819</v>
      </c>
      <c r="M201" s="3561">
        <v>421</v>
      </c>
      <c r="N201" s="3559" t="s">
        <v>7572</v>
      </c>
      <c r="O201" s="158"/>
      <c r="P201" s="1244" t="s">
        <v>7816</v>
      </c>
      <c r="Q201" s="3556" t="s">
        <v>7236</v>
      </c>
    </row>
    <row r="202" spans="1:17" s="3557" customFormat="1" ht="58.6" customHeight="1">
      <c r="A202" s="1242"/>
      <c r="B202" s="3549" t="str">
        <f t="shared" si="6"/>
        <v>2200002245</v>
      </c>
      <c r="C202" s="158" t="s">
        <v>3140</v>
      </c>
      <c r="D202" s="3550"/>
      <c r="E202" s="1244"/>
      <c r="F202" s="158" t="s">
        <v>13</v>
      </c>
      <c r="G202" s="1244"/>
      <c r="H202" s="1253"/>
      <c r="I202" s="1244" t="s">
        <v>7233</v>
      </c>
      <c r="J202" s="3551" t="s">
        <v>49</v>
      </c>
      <c r="K202" s="1244" t="s">
        <v>90</v>
      </c>
      <c r="L202" s="1252" t="s">
        <v>7820</v>
      </c>
      <c r="M202" s="3561">
        <v>2250</v>
      </c>
      <c r="N202" s="3545" t="s">
        <v>7821</v>
      </c>
      <c r="O202" s="158"/>
      <c r="P202" s="1244" t="s">
        <v>120</v>
      </c>
      <c r="Q202" s="3556" t="s">
        <v>7236</v>
      </c>
    </row>
    <row r="203" spans="1:17" s="3548" customFormat="1" ht="58.6" customHeight="1">
      <c r="A203" s="3538"/>
      <c r="B203" s="3539" t="str">
        <f t="shared" si="6"/>
        <v>2000003587</v>
      </c>
      <c r="C203" s="3540" t="s">
        <v>3731</v>
      </c>
      <c r="D203" s="3541">
        <v>5900</v>
      </c>
      <c r="E203" s="3542" t="s">
        <v>7805</v>
      </c>
      <c r="F203" s="3540" t="s">
        <v>13</v>
      </c>
      <c r="G203" s="3542"/>
      <c r="H203" s="3542"/>
      <c r="I203" s="3568" t="s">
        <v>7233</v>
      </c>
      <c r="J203" s="3542" t="s">
        <v>49</v>
      </c>
      <c r="K203" s="3542" t="s">
        <v>90</v>
      </c>
      <c r="L203" s="3572" t="s">
        <v>7822</v>
      </c>
      <c r="M203" s="3544">
        <v>657</v>
      </c>
      <c r="N203" s="3545" t="s">
        <v>7746</v>
      </c>
      <c r="O203" s="3540"/>
      <c r="P203" s="3555" t="s">
        <v>7272</v>
      </c>
      <c r="Q203" s="3547" t="s">
        <v>7236</v>
      </c>
    </row>
    <row r="204" spans="1:17" s="3548" customFormat="1" ht="58.6" customHeight="1">
      <c r="A204" s="3538"/>
      <c r="B204" s="3539" t="str">
        <f t="shared" si="6"/>
        <v>2000003585</v>
      </c>
      <c r="C204" s="158" t="s">
        <v>3731</v>
      </c>
      <c r="D204" s="3541"/>
      <c r="E204" s="3542"/>
      <c r="F204" s="158" t="s">
        <v>13</v>
      </c>
      <c r="G204" s="3542"/>
      <c r="H204" s="3542"/>
      <c r="I204" s="3568" t="s">
        <v>7233</v>
      </c>
      <c r="J204" s="1244" t="s">
        <v>49</v>
      </c>
      <c r="K204" s="1244" t="s">
        <v>90</v>
      </c>
      <c r="L204" s="3602" t="s">
        <v>7823</v>
      </c>
      <c r="M204" s="3544">
        <v>693</v>
      </c>
      <c r="N204" s="1244" t="s">
        <v>7703</v>
      </c>
      <c r="O204" s="3540"/>
      <c r="P204" s="3555"/>
      <c r="Q204" s="3547" t="s">
        <v>7236</v>
      </c>
    </row>
    <row r="205" spans="1:17" s="3557" customFormat="1" ht="58.6" customHeight="1">
      <c r="A205" s="1242"/>
      <c r="B205" s="3549" t="str">
        <f t="shared" si="6"/>
        <v>2000003614</v>
      </c>
      <c r="C205" s="158" t="s">
        <v>3731</v>
      </c>
      <c r="D205" s="3550"/>
      <c r="E205" s="1244"/>
      <c r="F205" s="158" t="s">
        <v>13</v>
      </c>
      <c r="G205" s="1244"/>
      <c r="H205" s="1244"/>
      <c r="I205" s="3563" t="s">
        <v>7233</v>
      </c>
      <c r="J205" s="1244" t="s">
        <v>49</v>
      </c>
      <c r="K205" s="1244" t="s">
        <v>90</v>
      </c>
      <c r="L205" s="1252" t="s">
        <v>7824</v>
      </c>
      <c r="M205" s="3561">
        <v>4500</v>
      </c>
      <c r="N205" s="1244" t="s">
        <v>7825</v>
      </c>
      <c r="O205" s="158"/>
      <c r="P205" s="3555" t="s">
        <v>7272</v>
      </c>
      <c r="Q205" s="3547" t="s">
        <v>7236</v>
      </c>
    </row>
    <row r="206" spans="1:17" s="3548" customFormat="1" ht="58.6" customHeight="1">
      <c r="A206" s="3538"/>
      <c r="B206" s="3539" t="str">
        <f t="shared" si="6"/>
        <v>2000003618</v>
      </c>
      <c r="C206" s="3540" t="s">
        <v>2946</v>
      </c>
      <c r="D206" s="3541">
        <v>6170</v>
      </c>
      <c r="E206" s="3542" t="s">
        <v>7805</v>
      </c>
      <c r="F206" s="3540" t="s">
        <v>13</v>
      </c>
      <c r="G206" s="3542"/>
      <c r="H206" s="3542"/>
      <c r="I206" s="1244" t="s">
        <v>7233</v>
      </c>
      <c r="J206" s="3542" t="s">
        <v>49</v>
      </c>
      <c r="K206" s="3542" t="s">
        <v>5384</v>
      </c>
      <c r="L206" s="3543" t="s">
        <v>7826</v>
      </c>
      <c r="M206" s="3544">
        <v>20</v>
      </c>
      <c r="N206" s="3559" t="s">
        <v>7827</v>
      </c>
      <c r="O206" s="3540"/>
      <c r="P206" s="3546"/>
      <c r="Q206" s="3547" t="s">
        <v>7236</v>
      </c>
    </row>
    <row r="207" spans="1:17" s="3557" customFormat="1" ht="58.6" customHeight="1">
      <c r="A207" s="1242"/>
      <c r="B207" s="3549" t="str">
        <f t="shared" si="6"/>
        <v>2000003507</v>
      </c>
      <c r="C207" s="158" t="s">
        <v>2946</v>
      </c>
      <c r="D207" s="3550"/>
      <c r="E207" s="1244"/>
      <c r="F207" s="158" t="s">
        <v>13</v>
      </c>
      <c r="G207" s="1244"/>
      <c r="H207" s="1244"/>
      <c r="I207" s="1244" t="s">
        <v>7233</v>
      </c>
      <c r="J207" s="3551" t="s">
        <v>49</v>
      </c>
      <c r="K207" s="1244" t="s">
        <v>5384</v>
      </c>
      <c r="L207" s="1252" t="s">
        <v>7828</v>
      </c>
      <c r="M207" s="3561">
        <v>600</v>
      </c>
      <c r="N207" s="3554" t="s">
        <v>7829</v>
      </c>
      <c r="O207" s="158"/>
      <c r="P207" s="3555"/>
      <c r="Q207" s="3547" t="s">
        <v>7236</v>
      </c>
    </row>
    <row r="208" spans="1:17" s="3557" customFormat="1" ht="58.6" customHeight="1">
      <c r="A208" s="1242"/>
      <c r="B208" s="3549" t="str">
        <f t="shared" si="6"/>
        <v>2000003611</v>
      </c>
      <c r="C208" s="158" t="s">
        <v>2946</v>
      </c>
      <c r="D208" s="3550"/>
      <c r="E208" s="1244"/>
      <c r="F208" s="158" t="s">
        <v>13</v>
      </c>
      <c r="G208" s="1244"/>
      <c r="H208" s="1244"/>
      <c r="I208" s="1244" t="s">
        <v>7233</v>
      </c>
      <c r="J208" s="1244" t="s">
        <v>49</v>
      </c>
      <c r="K208" s="1244" t="s">
        <v>5384</v>
      </c>
      <c r="L208" s="1252" t="s">
        <v>7830</v>
      </c>
      <c r="M208" s="3561">
        <v>560</v>
      </c>
      <c r="N208" s="3545" t="s">
        <v>7831</v>
      </c>
      <c r="O208" s="158"/>
      <c r="P208" s="3555"/>
      <c r="Q208" s="3547" t="s">
        <v>7236</v>
      </c>
    </row>
    <row r="209" spans="1:35" s="3557" customFormat="1" ht="58.6" customHeight="1">
      <c r="A209" s="1242"/>
      <c r="B209" s="3549" t="str">
        <f t="shared" si="6"/>
        <v>2000003617</v>
      </c>
      <c r="C209" s="158" t="s">
        <v>2946</v>
      </c>
      <c r="D209" s="3550"/>
      <c r="E209" s="1244"/>
      <c r="F209" s="158" t="s">
        <v>13</v>
      </c>
      <c r="G209" s="1244"/>
      <c r="H209" s="1244"/>
      <c r="I209" s="1244" t="s">
        <v>7233</v>
      </c>
      <c r="J209" s="1244" t="s">
        <v>49</v>
      </c>
      <c r="K209" s="1244" t="s">
        <v>5384</v>
      </c>
      <c r="L209" s="1252" t="s">
        <v>7832</v>
      </c>
      <c r="M209" s="3561">
        <v>200</v>
      </c>
      <c r="N209" s="1253" t="s">
        <v>7833</v>
      </c>
      <c r="O209" s="158"/>
      <c r="P209" s="3555"/>
      <c r="Q209" s="3547" t="s">
        <v>7236</v>
      </c>
    </row>
    <row r="210" spans="1:35" s="3557" customFormat="1" ht="58.6" customHeight="1">
      <c r="A210" s="1242"/>
      <c r="B210" s="3549" t="str">
        <f t="shared" ref="B210:B241" si="7">TEXT(LEFT(L210,10),"0000000000")</f>
        <v>2000003609</v>
      </c>
      <c r="C210" s="158" t="s">
        <v>2946</v>
      </c>
      <c r="D210" s="3550"/>
      <c r="E210" s="1244"/>
      <c r="F210" s="158" t="s">
        <v>13</v>
      </c>
      <c r="G210" s="1244"/>
      <c r="H210" s="1244"/>
      <c r="I210" s="1244" t="s">
        <v>7233</v>
      </c>
      <c r="J210" s="1244" t="s">
        <v>49</v>
      </c>
      <c r="K210" s="1244" t="s">
        <v>5384</v>
      </c>
      <c r="L210" s="1252" t="s">
        <v>7834</v>
      </c>
      <c r="M210" s="3561">
        <v>3030</v>
      </c>
      <c r="N210" s="3559" t="s">
        <v>7835</v>
      </c>
      <c r="O210" s="158"/>
      <c r="P210" s="3555"/>
      <c r="Q210" s="3547" t="s">
        <v>7236</v>
      </c>
    </row>
    <row r="211" spans="1:35" s="3607" customFormat="1" ht="58.6" customHeight="1">
      <c r="A211" s="3605"/>
      <c r="B211" s="3549" t="str">
        <f t="shared" si="7"/>
        <v>2000003610</v>
      </c>
      <c r="C211" s="158" t="s">
        <v>2946</v>
      </c>
      <c r="D211" s="3606"/>
      <c r="E211" s="1253"/>
      <c r="F211" s="158" t="s">
        <v>13</v>
      </c>
      <c r="G211" s="1253"/>
      <c r="H211" s="1253"/>
      <c r="I211" s="1244" t="s">
        <v>7233</v>
      </c>
      <c r="J211" s="1244" t="s">
        <v>49</v>
      </c>
      <c r="K211" s="1244" t="s">
        <v>5384</v>
      </c>
      <c r="L211" s="3608" t="s">
        <v>7836</v>
      </c>
      <c r="M211" s="3561">
        <v>1760</v>
      </c>
      <c r="N211" s="3559" t="s">
        <v>7837</v>
      </c>
      <c r="O211" s="1246"/>
      <c r="P211" s="3555"/>
      <c r="Q211" s="3547" t="s">
        <v>7236</v>
      </c>
    </row>
    <row r="212" spans="1:35" s="3548" customFormat="1" ht="58.6" customHeight="1">
      <c r="A212" s="3538"/>
      <c r="B212" s="3539" t="str">
        <f t="shared" si="7"/>
        <v>2000003668</v>
      </c>
      <c r="C212" s="3542" t="s">
        <v>4439</v>
      </c>
      <c r="D212" s="3541">
        <v>24200</v>
      </c>
      <c r="E212" s="3542" t="s">
        <v>7838</v>
      </c>
      <c r="F212" s="3540" t="s">
        <v>13</v>
      </c>
      <c r="G212" s="3542"/>
      <c r="H212" s="3542"/>
      <c r="I212" s="3542" t="s">
        <v>7233</v>
      </c>
      <c r="J212" s="3613" t="s">
        <v>49</v>
      </c>
      <c r="K212" s="3542" t="s">
        <v>278</v>
      </c>
      <c r="L212" s="3543" t="s">
        <v>7839</v>
      </c>
      <c r="M212" s="3544">
        <v>2592</v>
      </c>
      <c r="N212" s="3545" t="s">
        <v>7840</v>
      </c>
      <c r="O212" s="3540"/>
      <c r="P212" s="3546"/>
      <c r="Q212" s="3547" t="s">
        <v>7236</v>
      </c>
    </row>
    <row r="213" spans="1:35" s="3548" customFormat="1" ht="58.6" customHeight="1">
      <c r="A213" s="3617"/>
      <c r="B213" s="3539" t="str">
        <f t="shared" si="7"/>
        <v>2200002317</v>
      </c>
      <c r="C213" s="1244" t="s">
        <v>4439</v>
      </c>
      <c r="D213" s="3550"/>
      <c r="E213" s="3542" t="s">
        <v>7838</v>
      </c>
      <c r="F213" s="158" t="s">
        <v>13</v>
      </c>
      <c r="G213" s="3542"/>
      <c r="H213" s="3562" t="s">
        <v>7841</v>
      </c>
      <c r="I213" s="3542" t="s">
        <v>7233</v>
      </c>
      <c r="J213" s="3613" t="s">
        <v>49</v>
      </c>
      <c r="K213" s="1244" t="s">
        <v>120</v>
      </c>
      <c r="L213" s="3543" t="s">
        <v>7842</v>
      </c>
      <c r="M213" s="3544">
        <v>250</v>
      </c>
      <c r="N213" s="3545" t="s">
        <v>7843</v>
      </c>
      <c r="O213" s="3540"/>
      <c r="P213" s="3546" t="s">
        <v>7810</v>
      </c>
      <c r="Q213" s="3547" t="s">
        <v>7236</v>
      </c>
    </row>
    <row r="214" spans="1:35" s="3557" customFormat="1" ht="58.6" customHeight="1">
      <c r="A214" s="1242"/>
      <c r="B214" s="3549" t="str">
        <f t="shared" si="7"/>
        <v>2200002344</v>
      </c>
      <c r="C214" s="1244" t="s">
        <v>4439</v>
      </c>
      <c r="D214" s="3550"/>
      <c r="E214" s="3542" t="s">
        <v>7838</v>
      </c>
      <c r="F214" s="158" t="s">
        <v>13</v>
      </c>
      <c r="G214" s="1244"/>
      <c r="H214" s="3562" t="s">
        <v>7841</v>
      </c>
      <c r="I214" s="3618" t="s">
        <v>7233</v>
      </c>
      <c r="J214" s="1244" t="s">
        <v>49</v>
      </c>
      <c r="K214" s="1244" t="s">
        <v>120</v>
      </c>
      <c r="L214" s="161" t="s">
        <v>7844</v>
      </c>
      <c r="M214" s="3561">
        <v>138</v>
      </c>
      <c r="N214" s="3545" t="s">
        <v>7845</v>
      </c>
      <c r="O214" s="158"/>
      <c r="P214" s="3555" t="s">
        <v>7810</v>
      </c>
      <c r="Q214" s="3547" t="s">
        <v>7236</v>
      </c>
    </row>
    <row r="215" spans="1:35" s="3548" customFormat="1" ht="58.6" customHeight="1">
      <c r="A215" s="3617"/>
      <c r="B215" s="3539" t="str">
        <f t="shared" si="7"/>
        <v>2000003528</v>
      </c>
      <c r="C215" s="1244" t="s">
        <v>4439</v>
      </c>
      <c r="D215" s="3550"/>
      <c r="E215" s="3542" t="s">
        <v>7838</v>
      </c>
      <c r="F215" s="158" t="s">
        <v>13</v>
      </c>
      <c r="G215" s="3542"/>
      <c r="H215" s="3562" t="s">
        <v>7841</v>
      </c>
      <c r="I215" s="3619" t="s">
        <v>7233</v>
      </c>
      <c r="J215" s="3613" t="s">
        <v>49</v>
      </c>
      <c r="K215" s="1244" t="s">
        <v>120</v>
      </c>
      <c r="L215" s="3620" t="s">
        <v>7846</v>
      </c>
      <c r="M215" s="3544">
        <v>500</v>
      </c>
      <c r="N215" s="3554" t="s">
        <v>7847</v>
      </c>
      <c r="O215" s="3540"/>
      <c r="P215" s="313" t="s">
        <v>7848</v>
      </c>
      <c r="Q215" s="3547" t="s">
        <v>7236</v>
      </c>
    </row>
    <row r="216" spans="1:35" s="3548" customFormat="1" ht="58.6" customHeight="1">
      <c r="A216" s="1242"/>
      <c r="B216" s="3549" t="str">
        <f t="shared" si="7"/>
        <v>2000003515</v>
      </c>
      <c r="C216" s="1244" t="s">
        <v>4439</v>
      </c>
      <c r="D216" s="3550"/>
      <c r="E216" s="3542" t="s">
        <v>7838</v>
      </c>
      <c r="F216" s="158" t="s">
        <v>13</v>
      </c>
      <c r="G216" s="1244"/>
      <c r="H216" s="3562" t="s">
        <v>7841</v>
      </c>
      <c r="I216" s="1244" t="s">
        <v>7233</v>
      </c>
      <c r="J216" s="3551" t="s">
        <v>49</v>
      </c>
      <c r="K216" s="1244" t="s">
        <v>120</v>
      </c>
      <c r="L216" s="3555" t="s">
        <v>7849</v>
      </c>
      <c r="M216" s="3553">
        <v>5300</v>
      </c>
      <c r="N216" s="3545" t="s">
        <v>7850</v>
      </c>
      <c r="O216" s="158"/>
      <c r="P216" s="3555" t="s">
        <v>7810</v>
      </c>
      <c r="Q216" s="3547" t="s">
        <v>7236</v>
      </c>
      <c r="R216" s="3557"/>
      <c r="S216" s="3557"/>
      <c r="T216" s="3557"/>
      <c r="U216" s="3557"/>
      <c r="V216" s="3557"/>
      <c r="W216" s="3557"/>
      <c r="X216" s="3557"/>
      <c r="Y216" s="3557"/>
      <c r="Z216" s="3557"/>
      <c r="AA216" s="3557"/>
      <c r="AB216" s="3557"/>
      <c r="AC216" s="3557"/>
      <c r="AD216" s="3557"/>
      <c r="AE216" s="3557"/>
      <c r="AF216" s="3557"/>
      <c r="AG216" s="3557"/>
      <c r="AH216" s="3557"/>
      <c r="AI216" s="3557"/>
    </row>
    <row r="217" spans="1:35" s="3548" customFormat="1" ht="58.6" customHeight="1">
      <c r="A217" s="3617"/>
      <c r="B217" s="3539" t="str">
        <f t="shared" si="7"/>
        <v>2200002322</v>
      </c>
      <c r="C217" s="1244" t="s">
        <v>4439</v>
      </c>
      <c r="D217" s="3550"/>
      <c r="E217" s="3542" t="s">
        <v>7838</v>
      </c>
      <c r="F217" s="158" t="s">
        <v>13</v>
      </c>
      <c r="G217" s="3542"/>
      <c r="H217" s="3562" t="s">
        <v>7841</v>
      </c>
      <c r="I217" s="3542" t="s">
        <v>7233</v>
      </c>
      <c r="J217" s="3613" t="s">
        <v>49</v>
      </c>
      <c r="K217" s="1244" t="s">
        <v>120</v>
      </c>
      <c r="L217" s="3620" t="s">
        <v>7851</v>
      </c>
      <c r="M217" s="3544">
        <v>3826</v>
      </c>
      <c r="N217" s="3545" t="s">
        <v>7852</v>
      </c>
      <c r="O217" s="3540">
        <v>30</v>
      </c>
      <c r="P217" s="3555" t="s">
        <v>7810</v>
      </c>
      <c r="Q217" s="3547" t="s">
        <v>7236</v>
      </c>
    </row>
    <row r="218" spans="1:35" s="3557" customFormat="1" ht="58.6" customHeight="1">
      <c r="A218" s="3597"/>
      <c r="B218" s="3549" t="str">
        <f t="shared" si="7"/>
        <v>2200002325</v>
      </c>
      <c r="C218" s="1244" t="s">
        <v>4439</v>
      </c>
      <c r="D218" s="3550"/>
      <c r="E218" s="3542" t="s">
        <v>7838</v>
      </c>
      <c r="F218" s="158" t="s">
        <v>13</v>
      </c>
      <c r="G218" s="1244"/>
      <c r="H218" s="1253" t="s">
        <v>7841</v>
      </c>
      <c r="I218" s="1244" t="s">
        <v>7233</v>
      </c>
      <c r="J218" s="3551" t="s">
        <v>49</v>
      </c>
      <c r="K218" s="1244" t="s">
        <v>120</v>
      </c>
      <c r="L218" s="3621" t="s">
        <v>7853</v>
      </c>
      <c r="M218" s="3561">
        <v>1000</v>
      </c>
      <c r="N218" s="3622" t="s">
        <v>7854</v>
      </c>
      <c r="O218" s="158"/>
      <c r="P218" s="3555" t="s">
        <v>7810</v>
      </c>
      <c r="Q218" s="3547" t="s">
        <v>7236</v>
      </c>
    </row>
    <row r="219" spans="1:35" s="3557" customFormat="1" ht="58.6" customHeight="1">
      <c r="A219" s="1242"/>
      <c r="B219" s="3549" t="str">
        <f t="shared" si="7"/>
        <v>2200002336</v>
      </c>
      <c r="C219" s="1244" t="s">
        <v>4439</v>
      </c>
      <c r="D219" s="3550"/>
      <c r="E219" s="3542" t="s">
        <v>7838</v>
      </c>
      <c r="F219" s="158" t="s">
        <v>13</v>
      </c>
      <c r="G219" s="1244"/>
      <c r="H219" s="1253" t="s">
        <v>7841</v>
      </c>
      <c r="I219" s="1244" t="s">
        <v>7233</v>
      </c>
      <c r="J219" s="3551" t="s">
        <v>49</v>
      </c>
      <c r="K219" s="1244" t="s">
        <v>120</v>
      </c>
      <c r="L219" s="1252" t="s">
        <v>7855</v>
      </c>
      <c r="M219" s="3561">
        <v>4604</v>
      </c>
      <c r="N219" s="3549" t="s">
        <v>7856</v>
      </c>
      <c r="O219" s="158"/>
      <c r="P219" s="3555" t="s">
        <v>7841</v>
      </c>
      <c r="Q219" s="3547" t="s">
        <v>7236</v>
      </c>
    </row>
    <row r="220" spans="1:35" s="3557" customFormat="1" ht="58.6" customHeight="1">
      <c r="A220" s="1242"/>
      <c r="B220" s="3549" t="str">
        <f t="shared" si="7"/>
        <v>2200002337</v>
      </c>
      <c r="C220" s="1244" t="s">
        <v>4439</v>
      </c>
      <c r="D220" s="3550"/>
      <c r="E220" s="3542" t="s">
        <v>7838</v>
      </c>
      <c r="F220" s="158" t="s">
        <v>13</v>
      </c>
      <c r="G220" s="1244"/>
      <c r="H220" s="1253" t="s">
        <v>7841</v>
      </c>
      <c r="I220" s="1244" t="s">
        <v>7233</v>
      </c>
      <c r="J220" s="3551" t="s">
        <v>49</v>
      </c>
      <c r="K220" s="1244" t="s">
        <v>120</v>
      </c>
      <c r="L220" s="1252" t="s">
        <v>7857</v>
      </c>
      <c r="M220" s="3561">
        <v>975</v>
      </c>
      <c r="N220" s="3622" t="s">
        <v>7858</v>
      </c>
      <c r="O220" s="158"/>
      <c r="P220" s="3555" t="s">
        <v>7841</v>
      </c>
      <c r="Q220" s="3547" t="s">
        <v>7236</v>
      </c>
    </row>
    <row r="221" spans="1:35" s="3557" customFormat="1" ht="58.6" customHeight="1">
      <c r="A221" s="1242"/>
      <c r="B221" s="3549" t="str">
        <f t="shared" si="7"/>
        <v>2000003599</v>
      </c>
      <c r="C221" s="1244" t="s">
        <v>4439</v>
      </c>
      <c r="D221" s="3550"/>
      <c r="E221" s="3542" t="s">
        <v>7838</v>
      </c>
      <c r="F221" s="158" t="s">
        <v>13</v>
      </c>
      <c r="G221" s="1244"/>
      <c r="H221" s="1253" t="s">
        <v>7841</v>
      </c>
      <c r="I221" s="1244" t="s">
        <v>7233</v>
      </c>
      <c r="J221" s="158" t="s">
        <v>49</v>
      </c>
      <c r="K221" s="1244" t="s">
        <v>4155</v>
      </c>
      <c r="L221" s="3621" t="s">
        <v>7859</v>
      </c>
      <c r="M221" s="3561">
        <v>4240</v>
      </c>
      <c r="N221" s="1253" t="s">
        <v>7860</v>
      </c>
      <c r="O221" s="158"/>
      <c r="P221" s="3555" t="s">
        <v>7810</v>
      </c>
      <c r="Q221" s="3556" t="s">
        <v>7236</v>
      </c>
    </row>
    <row r="222" spans="1:35" s="3557" customFormat="1" ht="58.6" customHeight="1">
      <c r="A222" s="1242"/>
      <c r="B222" s="3549" t="str">
        <f t="shared" si="7"/>
        <v>2000003566</v>
      </c>
      <c r="C222" s="1244" t="s">
        <v>4439</v>
      </c>
      <c r="D222" s="3550"/>
      <c r="E222" s="3542" t="s">
        <v>7838</v>
      </c>
      <c r="F222" s="158" t="s">
        <v>13</v>
      </c>
      <c r="G222" s="1244"/>
      <c r="H222" s="1253" t="s">
        <v>7841</v>
      </c>
      <c r="I222" s="1244" t="s">
        <v>7233</v>
      </c>
      <c r="J222" s="158" t="s">
        <v>49</v>
      </c>
      <c r="K222" s="1244" t="s">
        <v>4155</v>
      </c>
      <c r="L222" s="1252" t="s">
        <v>7861</v>
      </c>
      <c r="M222" s="3561">
        <v>260</v>
      </c>
      <c r="N222" s="3640" t="s">
        <v>7862</v>
      </c>
      <c r="O222" s="158">
        <v>25</v>
      </c>
      <c r="P222" s="3555" t="s">
        <v>7810</v>
      </c>
      <c r="Q222" s="3556" t="s">
        <v>7236</v>
      </c>
    </row>
    <row r="223" spans="1:35" s="3557" customFormat="1" ht="58.6" customHeight="1">
      <c r="A223" s="1242"/>
      <c r="B223" s="3549" t="str">
        <f t="shared" si="7"/>
        <v>2000003603</v>
      </c>
      <c r="C223" s="1244" t="s">
        <v>4439</v>
      </c>
      <c r="D223" s="3550"/>
      <c r="E223" s="3542" t="s">
        <v>7838</v>
      </c>
      <c r="F223" s="158" t="s">
        <v>13</v>
      </c>
      <c r="G223" s="1244"/>
      <c r="H223" s="1253" t="s">
        <v>7841</v>
      </c>
      <c r="I223" s="1244" t="s">
        <v>7348</v>
      </c>
      <c r="J223" s="1244" t="s">
        <v>49</v>
      </c>
      <c r="K223" s="1244" t="s">
        <v>4155</v>
      </c>
      <c r="L223" s="1252" t="s">
        <v>7863</v>
      </c>
      <c r="M223" s="3561">
        <v>500</v>
      </c>
      <c r="N223" s="3554" t="s">
        <v>7864</v>
      </c>
      <c r="O223" s="158"/>
      <c r="P223" s="3555" t="s">
        <v>7810</v>
      </c>
      <c r="Q223" s="3556" t="s">
        <v>7236</v>
      </c>
    </row>
    <row r="224" spans="1:35" s="3548" customFormat="1" ht="58.6" customHeight="1">
      <c r="A224" s="3538"/>
      <c r="B224" s="3539" t="str">
        <f t="shared" si="7"/>
        <v>2000003581</v>
      </c>
      <c r="C224" s="3540" t="s">
        <v>5816</v>
      </c>
      <c r="D224" s="3611">
        <v>4350</v>
      </c>
      <c r="E224" s="3540" t="s">
        <v>7865</v>
      </c>
      <c r="F224" s="3540" t="s">
        <v>16</v>
      </c>
      <c r="G224" s="3542"/>
      <c r="H224" s="1253"/>
      <c r="I224" s="1244" t="s">
        <v>7233</v>
      </c>
      <c r="J224" s="3542" t="s">
        <v>49</v>
      </c>
      <c r="K224" s="3542" t="s">
        <v>101</v>
      </c>
      <c r="L224" s="3543" t="s">
        <v>7866</v>
      </c>
      <c r="M224" s="3544">
        <v>1323</v>
      </c>
      <c r="N224" s="3554" t="s">
        <v>7867</v>
      </c>
      <c r="O224" s="3540"/>
      <c r="P224" s="3546" t="s">
        <v>7810</v>
      </c>
      <c r="Q224" s="3547" t="s">
        <v>7236</v>
      </c>
    </row>
    <row r="225" spans="1:17" s="3548" customFormat="1" ht="58.6" customHeight="1">
      <c r="A225" s="3538"/>
      <c r="B225" s="3549" t="str">
        <f t="shared" si="7"/>
        <v>2000003591</v>
      </c>
      <c r="C225" s="158" t="s">
        <v>5816</v>
      </c>
      <c r="D225" s="3615"/>
      <c r="E225" s="3540" t="s">
        <v>7865</v>
      </c>
      <c r="F225" s="158" t="s">
        <v>16</v>
      </c>
      <c r="G225" s="3542"/>
      <c r="H225" s="1253"/>
      <c r="I225" s="1244" t="s">
        <v>7233</v>
      </c>
      <c r="J225" s="1244" t="s">
        <v>49</v>
      </c>
      <c r="K225" s="1244" t="s">
        <v>101</v>
      </c>
      <c r="L225" s="313" t="s">
        <v>7868</v>
      </c>
      <c r="M225" s="3544">
        <v>1038</v>
      </c>
      <c r="N225" s="3559" t="s">
        <v>7869</v>
      </c>
      <c r="O225" s="3540"/>
      <c r="P225" s="3546" t="s">
        <v>7810</v>
      </c>
      <c r="Q225" s="3547" t="s">
        <v>7236</v>
      </c>
    </row>
    <row r="226" spans="1:17" s="3557" customFormat="1" ht="58.6" customHeight="1">
      <c r="A226" s="1242"/>
      <c r="B226" s="3549" t="str">
        <f t="shared" si="7"/>
        <v>2000003582</v>
      </c>
      <c r="C226" s="158" t="s">
        <v>5816</v>
      </c>
      <c r="D226" s="3615"/>
      <c r="E226" s="3540" t="s">
        <v>7865</v>
      </c>
      <c r="F226" s="158" t="s">
        <v>16</v>
      </c>
      <c r="G226" s="1244"/>
      <c r="H226" s="1244"/>
      <c r="I226" s="1244" t="s">
        <v>7233</v>
      </c>
      <c r="J226" s="1244" t="s">
        <v>49</v>
      </c>
      <c r="K226" s="1244" t="s">
        <v>101</v>
      </c>
      <c r="L226" s="1252" t="s">
        <v>7870</v>
      </c>
      <c r="M226" s="3561">
        <f>1260-489</f>
        <v>771</v>
      </c>
      <c r="N226" s="1244" t="s">
        <v>7809</v>
      </c>
      <c r="O226" s="158"/>
      <c r="P226" s="3555" t="s">
        <v>7810</v>
      </c>
      <c r="Q226" s="3556" t="s">
        <v>7236</v>
      </c>
    </row>
    <row r="227" spans="1:17" s="3557" customFormat="1" ht="58.6" customHeight="1">
      <c r="A227" s="1242"/>
      <c r="B227" s="3549" t="str">
        <f t="shared" si="7"/>
        <v>2000003554</v>
      </c>
      <c r="C227" s="158" t="s">
        <v>5816</v>
      </c>
      <c r="D227" s="3615"/>
      <c r="E227" s="3540" t="s">
        <v>7865</v>
      </c>
      <c r="F227" s="158" t="s">
        <v>16</v>
      </c>
      <c r="G227" s="1244"/>
      <c r="H227" s="1253"/>
      <c r="I227" s="1244" t="s">
        <v>7871</v>
      </c>
      <c r="J227" s="1244" t="s">
        <v>49</v>
      </c>
      <c r="K227" s="1244" t="s">
        <v>101</v>
      </c>
      <c r="L227" s="1252" t="s">
        <v>7872</v>
      </c>
      <c r="M227" s="3561">
        <v>1168</v>
      </c>
      <c r="N227" s="3545" t="s">
        <v>7873</v>
      </c>
      <c r="O227" s="158"/>
      <c r="P227" s="3555" t="s">
        <v>7874</v>
      </c>
      <c r="Q227" s="3556" t="s">
        <v>7236</v>
      </c>
    </row>
    <row r="228" spans="1:17" s="3548" customFormat="1" ht="58.6" customHeight="1">
      <c r="A228" s="3538"/>
      <c r="B228" s="3539" t="str">
        <f t="shared" si="7"/>
        <v>2000003626</v>
      </c>
      <c r="C228" s="3540" t="s">
        <v>6097</v>
      </c>
      <c r="D228" s="3541">
        <v>28000</v>
      </c>
      <c r="E228" s="3542" t="s">
        <v>7865</v>
      </c>
      <c r="F228" s="3540" t="s">
        <v>15</v>
      </c>
      <c r="G228" s="3542"/>
      <c r="H228" s="3542"/>
      <c r="I228" s="3639" t="s">
        <v>7275</v>
      </c>
      <c r="J228" s="3542" t="s">
        <v>49</v>
      </c>
      <c r="K228" s="3542" t="s">
        <v>148</v>
      </c>
      <c r="L228" s="313" t="s">
        <v>7875</v>
      </c>
      <c r="M228" s="3544">
        <v>2500</v>
      </c>
      <c r="N228" s="3542" t="s">
        <v>7277</v>
      </c>
      <c r="O228" s="3540"/>
      <c r="P228" s="3546"/>
      <c r="Q228" s="3547" t="s">
        <v>7236</v>
      </c>
    </row>
    <row r="229" spans="1:17" s="3557" customFormat="1" ht="58.6" customHeight="1">
      <c r="A229" s="1242"/>
      <c r="B229" s="3549" t="str">
        <f t="shared" si="7"/>
        <v>2000003561</v>
      </c>
      <c r="C229" s="158" t="s">
        <v>6097</v>
      </c>
      <c r="D229" s="3550"/>
      <c r="E229" s="3542" t="s">
        <v>7865</v>
      </c>
      <c r="F229" s="158" t="s">
        <v>15</v>
      </c>
      <c r="G229" s="1244"/>
      <c r="H229" s="1244"/>
      <c r="I229" s="1244" t="s">
        <v>7233</v>
      </c>
      <c r="J229" s="3551" t="s">
        <v>49</v>
      </c>
      <c r="K229" s="1244" t="s">
        <v>148</v>
      </c>
      <c r="L229" s="3560" t="s">
        <v>7876</v>
      </c>
      <c r="M229" s="3561">
        <v>2100</v>
      </c>
      <c r="N229" s="3545" t="s">
        <v>7877</v>
      </c>
      <c r="O229" s="158"/>
      <c r="P229" s="3555"/>
      <c r="Q229" s="3556" t="s">
        <v>7236</v>
      </c>
    </row>
    <row r="230" spans="1:17" s="3548" customFormat="1" ht="58.6" customHeight="1">
      <c r="A230" s="3538"/>
      <c r="B230" s="3539" t="str">
        <f t="shared" si="7"/>
        <v>2000003521</v>
      </c>
      <c r="C230" s="158" t="s">
        <v>6097</v>
      </c>
      <c r="D230" s="3550"/>
      <c r="E230" s="3542" t="s">
        <v>7865</v>
      </c>
      <c r="F230" s="158" t="s">
        <v>15</v>
      </c>
      <c r="G230" s="3542"/>
      <c r="H230" s="1253" t="s">
        <v>7841</v>
      </c>
      <c r="I230" s="3542" t="s">
        <v>7233</v>
      </c>
      <c r="J230" s="3613" t="s">
        <v>49</v>
      </c>
      <c r="K230" s="3625" t="s">
        <v>120</v>
      </c>
      <c r="L230" s="3558" t="s">
        <v>7878</v>
      </c>
      <c r="M230" s="3626">
        <v>2308</v>
      </c>
      <c r="N230" s="3545" t="s">
        <v>7716</v>
      </c>
      <c r="O230" s="3540"/>
      <c r="P230" s="3546" t="s">
        <v>7712</v>
      </c>
      <c r="Q230" s="3547" t="s">
        <v>7236</v>
      </c>
    </row>
    <row r="231" spans="1:17" s="3557" customFormat="1" ht="58.6" customHeight="1">
      <c r="A231" s="1242"/>
      <c r="B231" s="3549" t="str">
        <f t="shared" si="7"/>
        <v>2000003520</v>
      </c>
      <c r="C231" s="158" t="s">
        <v>6097</v>
      </c>
      <c r="D231" s="3550"/>
      <c r="E231" s="3542" t="s">
        <v>7865</v>
      </c>
      <c r="F231" s="158" t="s">
        <v>15</v>
      </c>
      <c r="G231" s="1244"/>
      <c r="H231" s="1253" t="s">
        <v>7841</v>
      </c>
      <c r="I231" s="3542" t="s">
        <v>7233</v>
      </c>
      <c r="J231" s="3551" t="s">
        <v>49</v>
      </c>
      <c r="K231" s="3625" t="s">
        <v>120</v>
      </c>
      <c r="L231" s="3552" t="s">
        <v>7879</v>
      </c>
      <c r="M231" s="3553">
        <v>2000</v>
      </c>
      <c r="N231" s="1244" t="s">
        <v>7880</v>
      </c>
      <c r="O231" s="158"/>
      <c r="P231" s="3546" t="s">
        <v>7712</v>
      </c>
      <c r="Q231" s="3556" t="s">
        <v>7236</v>
      </c>
    </row>
    <row r="232" spans="1:17" s="3548" customFormat="1" ht="58.6" customHeight="1">
      <c r="A232" s="3538"/>
      <c r="B232" s="3539" t="str">
        <f t="shared" si="7"/>
        <v>2000003627</v>
      </c>
      <c r="C232" s="158" t="s">
        <v>6097</v>
      </c>
      <c r="D232" s="3550"/>
      <c r="E232" s="3542" t="s">
        <v>7865</v>
      </c>
      <c r="F232" s="158" t="s">
        <v>15</v>
      </c>
      <c r="G232" s="3542"/>
      <c r="H232" s="1253" t="s">
        <v>7841</v>
      </c>
      <c r="I232" s="3623" t="s">
        <v>7248</v>
      </c>
      <c r="J232" s="3542" t="s">
        <v>49</v>
      </c>
      <c r="K232" s="3625" t="s">
        <v>120</v>
      </c>
      <c r="L232" s="3572" t="s">
        <v>7881</v>
      </c>
      <c r="M232" s="3544">
        <v>4000</v>
      </c>
      <c r="N232" s="3542" t="s">
        <v>7882</v>
      </c>
      <c r="O232" s="3540"/>
      <c r="P232" s="3546" t="s">
        <v>7810</v>
      </c>
      <c r="Q232" s="3547" t="s">
        <v>7236</v>
      </c>
    </row>
    <row r="233" spans="1:17" s="3557" customFormat="1" ht="58.6" customHeight="1">
      <c r="A233" s="1242"/>
      <c r="B233" s="3549" t="str">
        <f t="shared" si="7"/>
        <v>2000003554</v>
      </c>
      <c r="C233" s="158" t="s">
        <v>6097</v>
      </c>
      <c r="D233" s="3550"/>
      <c r="E233" s="3542" t="s">
        <v>7865</v>
      </c>
      <c r="F233" s="158" t="s">
        <v>15</v>
      </c>
      <c r="G233" s="1244"/>
      <c r="H233" s="1253" t="s">
        <v>7841</v>
      </c>
      <c r="I233" s="1244" t="s">
        <v>7871</v>
      </c>
      <c r="J233" s="1244" t="s">
        <v>49</v>
      </c>
      <c r="K233" s="3625" t="s">
        <v>120</v>
      </c>
      <c r="L233" s="1252" t="s">
        <v>7883</v>
      </c>
      <c r="M233" s="3561">
        <f>3100-1168</f>
        <v>1932</v>
      </c>
      <c r="N233" s="1244" t="s">
        <v>7884</v>
      </c>
      <c r="O233" s="158"/>
      <c r="P233" s="3555" t="s">
        <v>7874</v>
      </c>
      <c r="Q233" s="3556" t="s">
        <v>7236</v>
      </c>
    </row>
    <row r="234" spans="1:17" s="3557" customFormat="1" ht="58.6" customHeight="1">
      <c r="A234" s="1242"/>
      <c r="B234" s="3549" t="str">
        <f t="shared" si="7"/>
        <v>2000003556</v>
      </c>
      <c r="C234" s="158" t="s">
        <v>6097</v>
      </c>
      <c r="D234" s="3550"/>
      <c r="E234" s="3542" t="s">
        <v>7865</v>
      </c>
      <c r="F234" s="158" t="s">
        <v>15</v>
      </c>
      <c r="G234" s="1244"/>
      <c r="H234" s="1253" t="s">
        <v>7841</v>
      </c>
      <c r="I234" s="1244" t="s">
        <v>7348</v>
      </c>
      <c r="J234" s="1244" t="s">
        <v>49</v>
      </c>
      <c r="K234" s="3625" t="s">
        <v>120</v>
      </c>
      <c r="L234" s="1252" t="s">
        <v>7885</v>
      </c>
      <c r="M234" s="3561">
        <v>1650</v>
      </c>
      <c r="N234" s="1244" t="s">
        <v>7886</v>
      </c>
      <c r="O234" s="158"/>
      <c r="P234" s="3555" t="s">
        <v>90</v>
      </c>
      <c r="Q234" s="3556" t="s">
        <v>7236</v>
      </c>
    </row>
    <row r="235" spans="1:17" s="3557" customFormat="1" ht="58.6" customHeight="1">
      <c r="A235" s="1242"/>
      <c r="B235" s="3549" t="str">
        <f t="shared" si="7"/>
        <v>2000003553</v>
      </c>
      <c r="C235" s="158" t="s">
        <v>6097</v>
      </c>
      <c r="D235" s="3550"/>
      <c r="E235" s="3542" t="s">
        <v>7865</v>
      </c>
      <c r="F235" s="158" t="s">
        <v>15</v>
      </c>
      <c r="G235" s="1244"/>
      <c r="H235" s="1253" t="s">
        <v>7841</v>
      </c>
      <c r="I235" s="3623" t="s">
        <v>7887</v>
      </c>
      <c r="J235" s="1244" t="s">
        <v>49</v>
      </c>
      <c r="K235" s="3625" t="s">
        <v>120</v>
      </c>
      <c r="L235" s="1252" t="s">
        <v>7888</v>
      </c>
      <c r="M235" s="3561">
        <v>3000</v>
      </c>
      <c r="N235" s="1244" t="s">
        <v>7889</v>
      </c>
      <c r="O235" s="158"/>
      <c r="P235" s="3555" t="s">
        <v>90</v>
      </c>
      <c r="Q235" s="3566" t="s">
        <v>7236</v>
      </c>
    </row>
    <row r="236" spans="1:17" s="3557" customFormat="1" ht="58.6" customHeight="1">
      <c r="A236" s="1242"/>
      <c r="B236" s="3549" t="str">
        <f t="shared" si="7"/>
        <v>2000003613</v>
      </c>
      <c r="C236" s="158" t="s">
        <v>6097</v>
      </c>
      <c r="D236" s="3550"/>
      <c r="E236" s="3542" t="s">
        <v>7865</v>
      </c>
      <c r="F236" s="158" t="s">
        <v>15</v>
      </c>
      <c r="G236" s="1244"/>
      <c r="H236" s="1253" t="s">
        <v>7841</v>
      </c>
      <c r="I236" s="3623" t="s">
        <v>7887</v>
      </c>
      <c r="J236" s="3551" t="s">
        <v>49</v>
      </c>
      <c r="K236" s="3625" t="s">
        <v>120</v>
      </c>
      <c r="L236" s="3552" t="s">
        <v>7890</v>
      </c>
      <c r="M236" s="3553">
        <v>3400</v>
      </c>
      <c r="N236" s="1244" t="s">
        <v>7891</v>
      </c>
      <c r="O236" s="158"/>
      <c r="P236" s="3555" t="s">
        <v>90</v>
      </c>
      <c r="Q236" s="3566" t="s">
        <v>7236</v>
      </c>
    </row>
    <row r="237" spans="1:17" s="3557" customFormat="1" ht="58.6" customHeight="1">
      <c r="A237" s="1242"/>
      <c r="B237" s="3549" t="str">
        <f t="shared" si="7"/>
        <v>2000003602</v>
      </c>
      <c r="C237" s="158" t="s">
        <v>6097</v>
      </c>
      <c r="D237" s="3550"/>
      <c r="E237" s="1244"/>
      <c r="F237" s="158" t="s">
        <v>15</v>
      </c>
      <c r="G237" s="1244"/>
      <c r="H237" s="1253" t="s">
        <v>7841</v>
      </c>
      <c r="I237" s="3623" t="s">
        <v>7892</v>
      </c>
      <c r="J237" s="1244" t="s">
        <v>49</v>
      </c>
      <c r="K237" s="1244" t="s">
        <v>4155</v>
      </c>
      <c r="L237" s="1252" t="s">
        <v>7893</v>
      </c>
      <c r="M237" s="3561">
        <v>153</v>
      </c>
      <c r="N237" s="3559" t="s">
        <v>7894</v>
      </c>
      <c r="O237" s="158"/>
      <c r="P237" s="3555" t="s">
        <v>7810</v>
      </c>
      <c r="Q237" s="3556" t="s">
        <v>7236</v>
      </c>
    </row>
    <row r="238" spans="1:17" s="3557" customFormat="1" ht="58.6" customHeight="1">
      <c r="A238" s="1242"/>
      <c r="B238" s="3549" t="str">
        <f t="shared" si="7"/>
        <v>2000003600</v>
      </c>
      <c r="C238" s="158" t="s">
        <v>6097</v>
      </c>
      <c r="D238" s="3550"/>
      <c r="E238" s="1244"/>
      <c r="F238" s="158" t="s">
        <v>15</v>
      </c>
      <c r="G238" s="1244"/>
      <c r="H238" s="1253" t="s">
        <v>7841</v>
      </c>
      <c r="I238" s="3623" t="s">
        <v>7892</v>
      </c>
      <c r="J238" s="1244" t="s">
        <v>49</v>
      </c>
      <c r="K238" s="1244" t="s">
        <v>4155</v>
      </c>
      <c r="L238" s="1252" t="s">
        <v>7895</v>
      </c>
      <c r="M238" s="3561">
        <v>4847</v>
      </c>
      <c r="N238" s="1244" t="s">
        <v>7896</v>
      </c>
      <c r="O238" s="158"/>
      <c r="P238" s="3555" t="s">
        <v>7810</v>
      </c>
      <c r="Q238" s="3556" t="s">
        <v>7236</v>
      </c>
    </row>
    <row r="239" spans="1:17" s="3548" customFormat="1" ht="58.6" customHeight="1">
      <c r="A239" s="3538"/>
      <c r="B239" s="3539" t="str">
        <f t="shared" si="7"/>
        <v>2400001354</v>
      </c>
      <c r="C239" s="3627" t="s">
        <v>7897</v>
      </c>
      <c r="D239" s="3541">
        <v>35400</v>
      </c>
      <c r="E239" s="3542" t="s">
        <v>7805</v>
      </c>
      <c r="F239" s="3540" t="s">
        <v>23</v>
      </c>
      <c r="G239" s="3542"/>
      <c r="H239" s="3542"/>
      <c r="I239" s="3542"/>
      <c r="J239" s="3542" t="s">
        <v>49</v>
      </c>
      <c r="K239" s="3542" t="s">
        <v>7898</v>
      </c>
      <c r="L239" s="3628" t="s">
        <v>7899</v>
      </c>
      <c r="M239" s="3544">
        <v>35400</v>
      </c>
      <c r="N239" s="3542" t="s">
        <v>7900</v>
      </c>
      <c r="O239" s="3540"/>
      <c r="P239" s="3546"/>
      <c r="Q239" s="3547" t="s">
        <v>7236</v>
      </c>
    </row>
    <row r="240" spans="1:17" s="3557" customFormat="1" ht="58.6" customHeight="1">
      <c r="A240" s="1242"/>
      <c r="B240" s="3549" t="str">
        <f t="shared" si="7"/>
        <v>2000003563</v>
      </c>
      <c r="C240" s="3540" t="s">
        <v>3980</v>
      </c>
      <c r="D240" s="3541">
        <v>12900</v>
      </c>
      <c r="E240" s="3542" t="s">
        <v>7901</v>
      </c>
      <c r="F240" s="3540" t="s">
        <v>15</v>
      </c>
      <c r="G240" s="1244"/>
      <c r="H240" s="1244"/>
      <c r="I240" s="1244" t="s">
        <v>7233</v>
      </c>
      <c r="J240" s="1244" t="s">
        <v>49</v>
      </c>
      <c r="K240" s="1244" t="s">
        <v>50</v>
      </c>
      <c r="L240" s="161" t="s">
        <v>7902</v>
      </c>
      <c r="M240" s="3561">
        <v>1300</v>
      </c>
      <c r="N240" s="1244" t="s">
        <v>7903</v>
      </c>
      <c r="O240" s="158"/>
      <c r="P240" s="3555"/>
      <c r="Q240" s="3556" t="s">
        <v>7236</v>
      </c>
    </row>
    <row r="241" spans="1:35" s="3557" customFormat="1" ht="58.6" customHeight="1">
      <c r="A241" s="1242"/>
      <c r="B241" s="3549" t="str">
        <f t="shared" si="7"/>
        <v>2000003564</v>
      </c>
      <c r="C241" s="158" t="s">
        <v>3980</v>
      </c>
      <c r="D241" s="3550"/>
      <c r="E241" s="3542" t="s">
        <v>7901</v>
      </c>
      <c r="F241" s="158" t="s">
        <v>15</v>
      </c>
      <c r="G241" s="1244"/>
      <c r="H241" s="1244"/>
      <c r="I241" s="1244" t="s">
        <v>7233</v>
      </c>
      <c r="J241" s="1244" t="s">
        <v>49</v>
      </c>
      <c r="K241" s="1244" t="s">
        <v>50</v>
      </c>
      <c r="L241" s="161" t="s">
        <v>7904</v>
      </c>
      <c r="M241" s="3561">
        <v>1630</v>
      </c>
      <c r="N241" s="3559" t="s">
        <v>7905</v>
      </c>
      <c r="O241" s="158"/>
      <c r="P241" s="3555"/>
      <c r="Q241" s="3556" t="s">
        <v>7236</v>
      </c>
    </row>
    <row r="242" spans="1:35" s="3557" customFormat="1" ht="58.6" customHeight="1">
      <c r="A242" s="1242"/>
      <c r="B242" s="3549" t="str">
        <f t="shared" ref="B242:B258" si="8">TEXT(LEFT(L242,10),"0000000000")</f>
        <v>2000003559</v>
      </c>
      <c r="C242" s="158" t="s">
        <v>3980</v>
      </c>
      <c r="D242" s="3550"/>
      <c r="E242" s="3542" t="s">
        <v>7901</v>
      </c>
      <c r="F242" s="158" t="s">
        <v>15</v>
      </c>
      <c r="G242" s="1244"/>
      <c r="H242" s="1244"/>
      <c r="I242" s="3623" t="s">
        <v>7239</v>
      </c>
      <c r="J242" s="3551" t="s">
        <v>49</v>
      </c>
      <c r="K242" s="1244" t="s">
        <v>1163</v>
      </c>
      <c r="L242" s="3552" t="s">
        <v>7240</v>
      </c>
      <c r="M242" s="3553">
        <v>9970</v>
      </c>
      <c r="N242" s="1253" t="s">
        <v>7241</v>
      </c>
      <c r="O242" s="158"/>
      <c r="P242" s="3555" t="s">
        <v>7242</v>
      </c>
      <c r="Q242" s="3556" t="s">
        <v>7236</v>
      </c>
    </row>
    <row r="243" spans="1:35" s="2740" customFormat="1" ht="58.6" customHeight="1">
      <c r="A243" s="2732"/>
      <c r="B243" s="3352" t="str">
        <f t="shared" si="8"/>
        <v>2000003485</v>
      </c>
      <c r="C243" s="2733" t="s">
        <v>2493</v>
      </c>
      <c r="D243" s="3433"/>
      <c r="E243" s="2735"/>
      <c r="F243" s="2733"/>
      <c r="G243" s="2735"/>
      <c r="H243" s="2735" t="s">
        <v>276</v>
      </c>
      <c r="I243" s="2735" t="s">
        <v>7233</v>
      </c>
      <c r="J243" s="3350" t="s">
        <v>49</v>
      </c>
      <c r="K243" s="2735" t="s">
        <v>259</v>
      </c>
      <c r="L243" s="3351" t="s">
        <v>7906</v>
      </c>
      <c r="M243" s="2737">
        <v>1660</v>
      </c>
      <c r="N243" s="3461" t="s">
        <v>7489</v>
      </c>
      <c r="O243" s="2733"/>
      <c r="P243" s="2738"/>
      <c r="Q243" s="3353" t="s">
        <v>7334</v>
      </c>
    </row>
    <row r="244" spans="1:35" s="2740" customFormat="1" ht="58.6" customHeight="1">
      <c r="A244" s="2732"/>
      <c r="B244" s="3352" t="str">
        <f t="shared" si="8"/>
        <v>2000003486</v>
      </c>
      <c r="C244" s="2733" t="s">
        <v>2493</v>
      </c>
      <c r="D244" s="3433"/>
      <c r="E244" s="2735"/>
      <c r="F244" s="2733"/>
      <c r="G244" s="2735"/>
      <c r="H244" s="2735" t="s">
        <v>276</v>
      </c>
      <c r="I244" s="2735" t="s">
        <v>7233</v>
      </c>
      <c r="J244" s="3350" t="s">
        <v>49</v>
      </c>
      <c r="K244" s="2735" t="s">
        <v>259</v>
      </c>
      <c r="L244" s="3351" t="s">
        <v>7907</v>
      </c>
      <c r="M244" s="2737">
        <v>1000</v>
      </c>
      <c r="N244" s="3461" t="s">
        <v>7489</v>
      </c>
      <c r="O244" s="2733"/>
      <c r="P244" s="2738"/>
      <c r="Q244" s="3353" t="s">
        <v>7334</v>
      </c>
    </row>
    <row r="245" spans="1:35" s="2740" customFormat="1" ht="58.6" customHeight="1">
      <c r="A245" s="2732"/>
      <c r="B245" s="3352" t="str">
        <f t="shared" si="8"/>
        <v>2000003487</v>
      </c>
      <c r="C245" s="2733" t="s">
        <v>2493</v>
      </c>
      <c r="D245" s="3433"/>
      <c r="E245" s="2735"/>
      <c r="F245" s="2733"/>
      <c r="G245" s="2735"/>
      <c r="H245" s="2735" t="s">
        <v>276</v>
      </c>
      <c r="I245" s="2735" t="s">
        <v>7233</v>
      </c>
      <c r="J245" s="3350" t="s">
        <v>49</v>
      </c>
      <c r="K245" s="2735" t="s">
        <v>259</v>
      </c>
      <c r="L245" s="3351" t="s">
        <v>7908</v>
      </c>
      <c r="M245" s="2737">
        <v>1250</v>
      </c>
      <c r="N245" s="3461" t="s">
        <v>7489</v>
      </c>
      <c r="O245" s="2733"/>
      <c r="P245" s="2738"/>
      <c r="Q245" s="3353" t="s">
        <v>7334</v>
      </c>
    </row>
    <row r="246" spans="1:35" s="2740" customFormat="1" ht="58.6" customHeight="1">
      <c r="A246" s="2732"/>
      <c r="B246" s="3352" t="str">
        <f t="shared" si="8"/>
        <v>2000003510</v>
      </c>
      <c r="C246" s="2733" t="s">
        <v>2493</v>
      </c>
      <c r="D246" s="3433"/>
      <c r="E246" s="2735"/>
      <c r="F246" s="2733"/>
      <c r="G246" s="2735"/>
      <c r="H246" s="2735" t="s">
        <v>276</v>
      </c>
      <c r="I246" s="2735" t="s">
        <v>7233</v>
      </c>
      <c r="J246" s="3350" t="s">
        <v>49</v>
      </c>
      <c r="K246" s="2735" t="s">
        <v>259</v>
      </c>
      <c r="L246" s="3351" t="s">
        <v>7909</v>
      </c>
      <c r="M246" s="2737">
        <v>600</v>
      </c>
      <c r="N246" s="3461" t="s">
        <v>7489</v>
      </c>
      <c r="O246" s="2733"/>
      <c r="P246" s="2738"/>
      <c r="Q246" s="3353" t="s">
        <v>7334</v>
      </c>
    </row>
    <row r="247" spans="1:35" s="2740" customFormat="1" ht="58.6" customHeight="1">
      <c r="A247" s="2732"/>
      <c r="B247" s="3352" t="str">
        <f t="shared" si="8"/>
        <v>2000003604</v>
      </c>
      <c r="C247" s="2733" t="s">
        <v>2493</v>
      </c>
      <c r="D247" s="3433"/>
      <c r="E247" s="2735"/>
      <c r="F247" s="2733"/>
      <c r="G247" s="2735"/>
      <c r="H247" s="2735"/>
      <c r="I247" s="2735" t="s">
        <v>7233</v>
      </c>
      <c r="J247" s="3350" t="s">
        <v>49</v>
      </c>
      <c r="K247" s="2735" t="s">
        <v>259</v>
      </c>
      <c r="L247" s="3351" t="s">
        <v>7910</v>
      </c>
      <c r="M247" s="2737">
        <v>400</v>
      </c>
      <c r="N247" s="3461" t="s">
        <v>7489</v>
      </c>
      <c r="O247" s="2733"/>
      <c r="P247" s="2738"/>
      <c r="Q247" s="3353" t="s">
        <v>7334</v>
      </c>
    </row>
    <row r="248" spans="1:35" s="2740" customFormat="1" ht="58.6" customHeight="1">
      <c r="A248" s="2732"/>
      <c r="B248" s="3352" t="str">
        <f t="shared" si="8"/>
        <v>2000003489</v>
      </c>
      <c r="C248" s="2733" t="s">
        <v>2493</v>
      </c>
      <c r="D248" s="3433"/>
      <c r="E248" s="2735"/>
      <c r="F248" s="2733"/>
      <c r="G248" s="2735"/>
      <c r="H248" s="2735"/>
      <c r="I248" s="2735"/>
      <c r="J248" s="3350" t="s">
        <v>49</v>
      </c>
      <c r="K248" s="2735" t="s">
        <v>1637</v>
      </c>
      <c r="L248" s="3351" t="s">
        <v>7911</v>
      </c>
      <c r="M248" s="2737">
        <v>200</v>
      </c>
      <c r="N248" s="3461" t="s">
        <v>7489</v>
      </c>
      <c r="O248" s="2733"/>
      <c r="P248" s="2738"/>
      <c r="Q248" s="3353" t="s">
        <v>7362</v>
      </c>
    </row>
    <row r="249" spans="1:35" s="2740" customFormat="1" ht="58.6" customHeight="1">
      <c r="A249" s="2732"/>
      <c r="B249" s="3352" t="str">
        <f t="shared" si="8"/>
        <v>2000003488</v>
      </c>
      <c r="C249" s="2733" t="s">
        <v>2493</v>
      </c>
      <c r="D249" s="3433"/>
      <c r="E249" s="2735"/>
      <c r="F249" s="2733"/>
      <c r="G249" s="2735"/>
      <c r="H249" s="2735"/>
      <c r="I249" s="2735" t="s">
        <v>7233</v>
      </c>
      <c r="J249" s="3350" t="s">
        <v>49</v>
      </c>
      <c r="K249" s="2735" t="s">
        <v>1637</v>
      </c>
      <c r="L249" s="3351" t="s">
        <v>7912</v>
      </c>
      <c r="M249" s="2737">
        <v>500</v>
      </c>
      <c r="N249" s="3461" t="s">
        <v>7489</v>
      </c>
      <c r="O249" s="2733"/>
      <c r="P249" s="2738"/>
      <c r="Q249" s="3353" t="s">
        <v>7362</v>
      </c>
    </row>
    <row r="250" spans="1:35" s="2740" customFormat="1" ht="58.6" customHeight="1">
      <c r="A250" s="2732"/>
      <c r="B250" s="3352" t="str">
        <f t="shared" si="8"/>
        <v>2000003263</v>
      </c>
      <c r="C250" s="2733" t="s">
        <v>2493</v>
      </c>
      <c r="D250" s="3433"/>
      <c r="E250" s="2735"/>
      <c r="F250" s="2733"/>
      <c r="G250" s="2735"/>
      <c r="H250" s="2735" t="s">
        <v>276</v>
      </c>
      <c r="I250" s="2735" t="s">
        <v>7233</v>
      </c>
      <c r="J250" s="3350" t="s">
        <v>49</v>
      </c>
      <c r="K250" s="2735" t="s">
        <v>1637</v>
      </c>
      <c r="L250" s="3351" t="s">
        <v>7913</v>
      </c>
      <c r="M250" s="2737">
        <v>650</v>
      </c>
      <c r="N250" s="3461" t="s">
        <v>7489</v>
      </c>
      <c r="O250" s="2733"/>
      <c r="P250" s="2738"/>
      <c r="Q250" s="3353" t="s">
        <v>7334</v>
      </c>
    </row>
    <row r="251" spans="1:35" s="3185" customFormat="1" ht="58.6" customHeight="1">
      <c r="A251" s="2732"/>
      <c r="B251" s="3352" t="str">
        <f t="shared" si="8"/>
        <v>2000003458</v>
      </c>
      <c r="C251" s="2733" t="s">
        <v>2493</v>
      </c>
      <c r="D251" s="3433"/>
      <c r="E251" s="2735"/>
      <c r="F251" s="2733"/>
      <c r="G251" s="2735"/>
      <c r="H251" s="2735"/>
      <c r="I251" s="2735" t="s">
        <v>7233</v>
      </c>
      <c r="J251" s="3350" t="s">
        <v>49</v>
      </c>
      <c r="K251" s="2735" t="s">
        <v>259</v>
      </c>
      <c r="L251" s="3351" t="s">
        <v>7914</v>
      </c>
      <c r="M251" s="2737">
        <v>675</v>
      </c>
      <c r="N251" s="3461" t="s">
        <v>7489</v>
      </c>
      <c r="O251" s="2733"/>
      <c r="P251" s="2738"/>
      <c r="Q251" s="3353" t="s">
        <v>7236</v>
      </c>
      <c r="R251" s="2740"/>
      <c r="S251" s="2740"/>
      <c r="T251" s="2740"/>
      <c r="U251" s="2740"/>
      <c r="V251" s="2740"/>
      <c r="W251" s="2740"/>
      <c r="X251" s="2740"/>
      <c r="Y251" s="2740"/>
      <c r="Z251" s="2740"/>
      <c r="AA251" s="2740"/>
      <c r="AB251" s="2740"/>
      <c r="AC251" s="2740"/>
      <c r="AD251" s="2740"/>
      <c r="AE251" s="2740"/>
      <c r="AF251" s="2740"/>
      <c r="AG251" s="2740"/>
      <c r="AH251" s="2740"/>
      <c r="AI251" s="2740"/>
    </row>
    <row r="252" spans="1:35" s="3202" customFormat="1" ht="58.6" customHeight="1">
      <c r="A252" s="3408"/>
      <c r="B252" s="3352" t="str">
        <f t="shared" si="8"/>
        <v>2200002300</v>
      </c>
      <c r="C252" s="2733" t="s">
        <v>2493</v>
      </c>
      <c r="D252" s="3433"/>
      <c r="E252" s="3488" t="s">
        <v>7915</v>
      </c>
      <c r="F252" s="2733"/>
      <c r="G252" s="2735"/>
      <c r="H252" s="2735"/>
      <c r="I252" s="2735" t="s">
        <v>7233</v>
      </c>
      <c r="J252" s="3350" t="s">
        <v>49</v>
      </c>
      <c r="K252" s="2735" t="s">
        <v>259</v>
      </c>
      <c r="L252" s="3351" t="s">
        <v>7916</v>
      </c>
      <c r="M252" s="2737">
        <v>181</v>
      </c>
      <c r="N252" s="3461" t="s">
        <v>7917</v>
      </c>
      <c r="O252" s="2733"/>
      <c r="P252" s="2738"/>
      <c r="Q252" s="3409" t="s">
        <v>7236</v>
      </c>
      <c r="R252" s="2912"/>
      <c r="S252" s="2912"/>
      <c r="T252" s="2912"/>
      <c r="U252" s="2912"/>
      <c r="V252" s="2912"/>
      <c r="W252" s="2912"/>
      <c r="X252" s="2912"/>
      <c r="Y252" s="2912"/>
      <c r="Z252" s="2912"/>
      <c r="AA252" s="2912"/>
      <c r="AB252" s="2912"/>
      <c r="AC252" s="2912"/>
      <c r="AD252" s="2912"/>
      <c r="AE252" s="2912"/>
      <c r="AF252" s="2912"/>
      <c r="AG252" s="2912"/>
      <c r="AH252" s="2912"/>
      <c r="AI252" s="2912"/>
    </row>
    <row r="253" spans="1:35" s="3202" customFormat="1" ht="58.6" customHeight="1">
      <c r="A253" s="3408"/>
      <c r="B253" s="3352" t="str">
        <f t="shared" si="8"/>
        <v>2200002301</v>
      </c>
      <c r="C253" s="2733" t="s">
        <v>2493</v>
      </c>
      <c r="D253" s="3433"/>
      <c r="E253" s="3488" t="s">
        <v>7915</v>
      </c>
      <c r="F253" s="2733"/>
      <c r="G253" s="2735"/>
      <c r="H253" s="2735"/>
      <c r="I253" s="2735" t="s">
        <v>7233</v>
      </c>
      <c r="J253" s="3350" t="s">
        <v>49</v>
      </c>
      <c r="K253" s="2735" t="s">
        <v>259</v>
      </c>
      <c r="L253" s="3351" t="s">
        <v>7918</v>
      </c>
      <c r="M253" s="2737">
        <v>500</v>
      </c>
      <c r="N253" s="3462" t="s">
        <v>7489</v>
      </c>
      <c r="O253" s="2733"/>
      <c r="P253" s="2738"/>
      <c r="Q253" s="3353" t="s">
        <v>7334</v>
      </c>
      <c r="R253" s="2912"/>
      <c r="S253" s="2912"/>
      <c r="T253" s="2912"/>
      <c r="U253" s="2912"/>
      <c r="V253" s="2912"/>
      <c r="W253" s="2912"/>
      <c r="X253" s="2912"/>
      <c r="Y253" s="2912"/>
      <c r="Z253" s="2912"/>
      <c r="AA253" s="2912"/>
      <c r="AB253" s="2912"/>
      <c r="AC253" s="2912"/>
      <c r="AD253" s="2912"/>
      <c r="AE253" s="2912"/>
      <c r="AF253" s="2912"/>
      <c r="AG253" s="2912"/>
      <c r="AH253" s="2912"/>
      <c r="AI253" s="2912"/>
    </row>
    <row r="254" spans="1:35" s="8" customFormat="1" ht="58.6" customHeight="1">
      <c r="A254" s="3408"/>
      <c r="B254" s="3352" t="str">
        <f t="shared" si="8"/>
        <v>2000003481</v>
      </c>
      <c r="C254" s="2733" t="s">
        <v>2493</v>
      </c>
      <c r="D254" s="3433"/>
      <c r="E254" s="2735"/>
      <c r="F254" s="2733"/>
      <c r="G254" s="2735"/>
      <c r="H254" s="2735" t="s">
        <v>276</v>
      </c>
      <c r="I254" s="2735" t="s">
        <v>7233</v>
      </c>
      <c r="J254" s="3350" t="s">
        <v>49</v>
      </c>
      <c r="K254" s="2735" t="s">
        <v>49</v>
      </c>
      <c r="L254" s="3351" t="s">
        <v>7919</v>
      </c>
      <c r="M254" s="2737">
        <v>800</v>
      </c>
      <c r="N254" s="3462" t="s">
        <v>7489</v>
      </c>
      <c r="O254" s="2733"/>
      <c r="P254" s="2738" t="s">
        <v>7920</v>
      </c>
      <c r="Q254" s="3353" t="s">
        <v>7236</v>
      </c>
      <c r="R254" s="2912"/>
      <c r="S254" s="2912"/>
      <c r="T254" s="2912"/>
      <c r="U254" s="2912"/>
      <c r="V254" s="2912"/>
      <c r="W254" s="2912"/>
      <c r="X254" s="2912"/>
      <c r="Y254" s="2912"/>
      <c r="Z254" s="2912"/>
      <c r="AA254" s="2912"/>
      <c r="AB254" s="2912"/>
      <c r="AC254" s="2912"/>
      <c r="AD254" s="2912"/>
      <c r="AE254" s="2912"/>
      <c r="AF254" s="2912"/>
      <c r="AG254" s="2912"/>
      <c r="AH254" s="2912"/>
      <c r="AI254" s="2912"/>
    </row>
    <row r="255" spans="1:35" s="8" customFormat="1" ht="58.6" customHeight="1">
      <c r="A255" s="3408"/>
      <c r="B255" s="3352" t="str">
        <f t="shared" si="8"/>
        <v>2200002276</v>
      </c>
      <c r="C255" s="2733" t="s">
        <v>2493</v>
      </c>
      <c r="D255" s="3433"/>
      <c r="E255" s="3488" t="s">
        <v>7921</v>
      </c>
      <c r="F255" s="2733"/>
      <c r="G255" s="2735"/>
      <c r="H255" s="2735"/>
      <c r="I255" s="2735" t="s">
        <v>7233</v>
      </c>
      <c r="J255" s="3350" t="s">
        <v>49</v>
      </c>
      <c r="K255" s="2735" t="s">
        <v>259</v>
      </c>
      <c r="L255" s="3351" t="s">
        <v>7922</v>
      </c>
      <c r="M255" s="2737">
        <v>1183</v>
      </c>
      <c r="N255" s="3462" t="s">
        <v>7923</v>
      </c>
      <c r="O255" s="2733"/>
      <c r="P255" s="2738"/>
      <c r="Q255" s="3353" t="s">
        <v>7236</v>
      </c>
      <c r="R255" s="2912"/>
      <c r="S255" s="2912"/>
      <c r="T255" s="2912"/>
      <c r="U255" s="2912"/>
      <c r="V255" s="2912"/>
      <c r="W255" s="2912"/>
      <c r="X255" s="2912"/>
      <c r="Y255" s="2912"/>
      <c r="Z255" s="2912"/>
      <c r="AA255" s="2912"/>
      <c r="AB255" s="2912"/>
      <c r="AC255" s="2912"/>
      <c r="AD255" s="2912"/>
      <c r="AE255" s="2912"/>
      <c r="AF255" s="2912"/>
      <c r="AG255" s="2912"/>
      <c r="AH255" s="2912"/>
      <c r="AI255" s="2912"/>
    </row>
    <row r="256" spans="1:35" s="3180" customFormat="1" ht="58.6" customHeight="1">
      <c r="A256" s="3408"/>
      <c r="B256" s="3352" t="str">
        <f t="shared" si="8"/>
        <v>2000003607</v>
      </c>
      <c r="C256" s="2733" t="s">
        <v>2493</v>
      </c>
      <c r="D256" s="3433"/>
      <c r="E256" s="3488"/>
      <c r="F256" s="2733"/>
      <c r="G256" s="2735"/>
      <c r="H256" s="2735"/>
      <c r="I256" s="2735"/>
      <c r="J256" s="3350" t="s">
        <v>49</v>
      </c>
      <c r="K256" s="2735" t="s">
        <v>259</v>
      </c>
      <c r="L256" s="3351" t="s">
        <v>7924</v>
      </c>
      <c r="M256" s="2737">
        <v>1008</v>
      </c>
      <c r="N256" s="3462" t="s">
        <v>7925</v>
      </c>
      <c r="O256" s="2733"/>
      <c r="P256" s="2738" t="s">
        <v>7256</v>
      </c>
      <c r="Q256" s="3353" t="s">
        <v>7243</v>
      </c>
      <c r="R256" s="2912"/>
      <c r="S256" s="2912"/>
      <c r="T256" s="2912"/>
      <c r="U256" s="2912"/>
      <c r="V256" s="2912"/>
      <c r="W256" s="2912"/>
      <c r="X256" s="2912"/>
      <c r="Y256" s="2912"/>
      <c r="Z256" s="2912"/>
      <c r="AA256" s="2912"/>
      <c r="AB256" s="2912"/>
      <c r="AC256" s="2912"/>
      <c r="AD256" s="2912"/>
      <c r="AE256" s="2912"/>
      <c r="AF256" s="2912"/>
      <c r="AG256" s="2912"/>
      <c r="AH256" s="2912"/>
      <c r="AI256" s="2912"/>
    </row>
    <row r="257" spans="1:35" s="3180" customFormat="1" ht="58.6" customHeight="1">
      <c r="A257" s="3408"/>
      <c r="B257" s="3352" t="str">
        <f t="shared" si="8"/>
        <v>2000003608</v>
      </c>
      <c r="C257" s="2733" t="s">
        <v>2493</v>
      </c>
      <c r="D257" s="3433"/>
      <c r="E257" s="3488"/>
      <c r="F257" s="2733"/>
      <c r="G257" s="2735"/>
      <c r="H257" s="2735"/>
      <c r="I257" s="2735"/>
      <c r="J257" s="3350" t="s">
        <v>49</v>
      </c>
      <c r="K257" s="2735" t="s">
        <v>259</v>
      </c>
      <c r="L257" s="3351" t="s">
        <v>7926</v>
      </c>
      <c r="M257" s="2737">
        <v>2072</v>
      </c>
      <c r="N257" s="3462" t="s">
        <v>7927</v>
      </c>
      <c r="O257" s="2733"/>
      <c r="P257" s="2738" t="s">
        <v>7256</v>
      </c>
      <c r="Q257" s="3353" t="s">
        <v>7243</v>
      </c>
      <c r="R257" s="2912"/>
      <c r="S257" s="2912"/>
      <c r="T257" s="2912"/>
      <c r="U257" s="2912"/>
      <c r="V257" s="2912"/>
      <c r="W257" s="2912"/>
      <c r="X257" s="2912"/>
      <c r="Y257" s="2912"/>
      <c r="Z257" s="2912"/>
      <c r="AA257" s="2912"/>
      <c r="AB257" s="2912"/>
      <c r="AC257" s="2912"/>
      <c r="AD257" s="2912"/>
      <c r="AE257" s="2912"/>
      <c r="AF257" s="2912"/>
      <c r="AG257" s="2912"/>
      <c r="AH257" s="2912"/>
      <c r="AI257" s="2912"/>
    </row>
    <row r="258" spans="1:35" s="8" customFormat="1" ht="58.6" customHeight="1">
      <c r="A258" s="3408"/>
      <c r="B258" s="3352" t="str">
        <f t="shared" si="8"/>
        <v>2200002277</v>
      </c>
      <c r="C258" s="2733" t="s">
        <v>2493</v>
      </c>
      <c r="D258" s="3433"/>
      <c r="E258" s="3488" t="s">
        <v>7928</v>
      </c>
      <c r="F258" s="2733"/>
      <c r="G258" s="2735"/>
      <c r="H258" s="2735"/>
      <c r="I258" s="2735" t="s">
        <v>7233</v>
      </c>
      <c r="J258" s="3350" t="s">
        <v>49</v>
      </c>
      <c r="K258" s="2735" t="s">
        <v>259</v>
      </c>
      <c r="L258" s="3351" t="s">
        <v>7929</v>
      </c>
      <c r="M258" s="2737">
        <v>419</v>
      </c>
      <c r="N258" s="3462" t="s">
        <v>7930</v>
      </c>
      <c r="O258" s="2733"/>
      <c r="P258" s="2738"/>
      <c r="Q258" s="3353" t="s">
        <v>7236</v>
      </c>
      <c r="R258" s="2912"/>
      <c r="S258" s="2912"/>
      <c r="T258" s="2912"/>
      <c r="U258" s="2912"/>
      <c r="V258" s="2912"/>
      <c r="W258" s="2912"/>
      <c r="X258" s="2912"/>
      <c r="Y258" s="2912"/>
      <c r="Z258" s="2912"/>
      <c r="AA258" s="2912"/>
      <c r="AB258" s="2912"/>
      <c r="AC258" s="2912"/>
      <c r="AD258" s="2912"/>
      <c r="AE258" s="2912"/>
      <c r="AF258" s="2912"/>
      <c r="AG258" s="2912"/>
      <c r="AH258" s="2912"/>
      <c r="AI258" s="2912"/>
    </row>
    <row r="259" spans="1:35" ht="58.6" customHeight="1">
      <c r="B259" s="2884"/>
    </row>
  </sheetData>
  <autoFilter ref="A3:AI3" xr:uid="{DD385387-0778-406B-BE47-1387A6C4D5B5}"/>
  <mergeCells count="22">
    <mergeCell ref="A61:A62"/>
    <mergeCell ref="S2:V2"/>
    <mergeCell ref="A4:A14"/>
    <mergeCell ref="A15:A29"/>
    <mergeCell ref="A30:A41"/>
    <mergeCell ref="A42:A49"/>
    <mergeCell ref="A2:C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s>
  <conditionalFormatting sqref="B4:B14">
    <cfRule type="duplicateValues" dxfId="354" priority="41"/>
    <cfRule type="duplicateValues" dxfId="353" priority="42"/>
    <cfRule type="duplicateValues" dxfId="352" priority="43"/>
    <cfRule type="duplicateValues" dxfId="351" priority="44"/>
    <cfRule type="duplicateValues" dxfId="350" priority="45"/>
    <cfRule type="duplicateValues" dxfId="349" priority="46"/>
    <cfRule type="duplicateValues" dxfId="348" priority="47"/>
    <cfRule type="duplicateValues" dxfId="347" priority="48"/>
    <cfRule type="duplicateValues" dxfId="346" priority="49"/>
  </conditionalFormatting>
  <conditionalFormatting sqref="B6">
    <cfRule type="duplicateValues" dxfId="345" priority="37"/>
    <cfRule type="duplicateValues" dxfId="344" priority="38"/>
    <cfRule type="duplicateValues" dxfId="343" priority="39"/>
    <cfRule type="duplicateValues" dxfId="342" priority="40"/>
  </conditionalFormatting>
  <conditionalFormatting sqref="B56">
    <cfRule type="duplicateValues" dxfId="341" priority="72"/>
    <cfRule type="duplicateValues" dxfId="340" priority="73"/>
    <cfRule type="duplicateValues" dxfId="339" priority="74"/>
    <cfRule type="duplicateValues" dxfId="338" priority="75"/>
    <cfRule type="duplicateValues" dxfId="337" priority="80"/>
  </conditionalFormatting>
  <conditionalFormatting sqref="B60">
    <cfRule type="duplicateValues" dxfId="336" priority="59"/>
    <cfRule type="duplicateValues" dxfId="335" priority="60"/>
    <cfRule type="duplicateValues" dxfId="334" priority="61"/>
    <cfRule type="duplicateValues" dxfId="333" priority="62"/>
    <cfRule type="duplicateValues" dxfId="332" priority="63"/>
    <cfRule type="duplicateValues" dxfId="331" priority="64"/>
    <cfRule type="duplicateValues" dxfId="330" priority="65"/>
    <cfRule type="duplicateValues" dxfId="329" priority="66"/>
    <cfRule type="duplicateValues" dxfId="328" priority="67"/>
    <cfRule type="duplicateValues" dxfId="327" priority="68"/>
    <cfRule type="duplicateValues" dxfId="326" priority="69"/>
    <cfRule type="duplicateValues" dxfId="325" priority="70"/>
    <cfRule type="duplicateValues" dxfId="324" priority="71"/>
  </conditionalFormatting>
  <conditionalFormatting sqref="B177:B179">
    <cfRule type="duplicateValues" dxfId="323" priority="1"/>
  </conditionalFormatting>
  <conditionalFormatting sqref="B181">
    <cfRule type="duplicateValues" dxfId="322" priority="4"/>
  </conditionalFormatting>
  <conditionalFormatting sqref="B242">
    <cfRule type="duplicateValues" dxfId="321" priority="40611"/>
  </conditionalFormatting>
  <conditionalFormatting sqref="B243:B1048576 B57:B59 B15:B55 B1:B3 B61:B176 B182:B241 B180">
    <cfRule type="duplicateValues" dxfId="320" priority="40612"/>
  </conditionalFormatting>
  <conditionalFormatting sqref="L118">
    <cfRule type="duplicateValues" dxfId="319" priority="20"/>
    <cfRule type="duplicateValues" dxfId="318" priority="21"/>
    <cfRule type="duplicateValues" dxfId="317" priority="22"/>
    <cfRule type="duplicateValues" dxfId="316" priority="23"/>
    <cfRule type="duplicateValues" dxfId="315" priority="24"/>
  </conditionalFormatting>
  <conditionalFormatting sqref="L208:L209 L211:L212 L228:L229">
    <cfRule type="containsText" dxfId="314" priority="8" operator="containsText" text="Chưa chốt cơ cấu">
      <formula>NOT(ISERROR(SEARCH("Chưa chốt cơ cấu",L208)))</formula>
    </cfRule>
  </conditionalFormatting>
  <conditionalFormatting sqref="S42">
    <cfRule type="duplicateValues" dxfId="313" priority="271"/>
    <cfRule type="duplicateValues" dxfId="312" priority="272"/>
    <cfRule type="duplicateValues" dxfId="311" priority="273"/>
    <cfRule type="duplicateValues" dxfId="310" priority="274"/>
  </conditionalFormatting>
  <conditionalFormatting sqref="S50">
    <cfRule type="duplicateValues" dxfId="309" priority="33"/>
    <cfRule type="duplicateValues" dxfId="308" priority="34"/>
    <cfRule type="duplicateValues" dxfId="307" priority="35"/>
    <cfRule type="duplicateValues" dxfId="306" priority="36"/>
  </conditionalFormatting>
  <conditionalFormatting sqref="S55">
    <cfRule type="duplicateValues" dxfId="305" priority="156"/>
    <cfRule type="duplicateValues" dxfId="304" priority="157"/>
    <cfRule type="duplicateValues" dxfId="303" priority="158"/>
    <cfRule type="duplicateValues" dxfId="302" priority="159"/>
  </conditionalFormatting>
  <conditionalFormatting sqref="S61">
    <cfRule type="duplicateValues" dxfId="301" priority="177"/>
    <cfRule type="duplicateValues" dxfId="300" priority="178"/>
    <cfRule type="duplicateValues" dxfId="299" priority="179"/>
    <cfRule type="duplicateValues" dxfId="298" priority="18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topRight"/>
      <selection pane="bottomLeft"/>
      <selection pane="bottomRight" activeCell="M22" sqref="M22"/>
    </sheetView>
  </sheetViews>
  <sheetFormatPr defaultColWidth="32.125" defaultRowHeight="58.6" customHeight="1"/>
  <cols>
    <col min="1" max="1" width="7.625" style="738" customWidth="1"/>
    <col min="2" max="2" width="25" style="763" customWidth="1"/>
    <col min="3" max="3" width="37.375" style="3" customWidth="1"/>
    <col min="4" max="4" width="17.375" style="2023" customWidth="1"/>
    <col min="5" max="5" width="19" style="271" customWidth="1"/>
    <col min="6" max="6" width="32.125" style="1" customWidth="1"/>
    <col min="7" max="7" width="19.375" style="271" customWidth="1"/>
    <col min="8" max="8" width="15.875" style="271" customWidth="1"/>
    <col min="9" max="9" width="27.875" style="271" customWidth="1"/>
    <col min="10" max="10" width="32.125" style="271" customWidth="1"/>
    <col min="11" max="11" width="27.375" style="271" customWidth="1"/>
    <col min="12" max="12" width="88.125" style="9" customWidth="1"/>
    <col min="13" max="13" width="25.625" style="2924" customWidth="1"/>
    <col min="14" max="14" width="63.125" style="1" customWidth="1"/>
    <col min="15" max="15" width="23.125" style="1" customWidth="1"/>
    <col min="16" max="16" width="66" style="2260" customWidth="1"/>
    <col min="17" max="17" width="45.125" style="3146" customWidth="1"/>
    <col min="18" max="16384" width="32.125" style="3"/>
  </cols>
  <sheetData>
    <row r="1" spans="1:35" ht="74.25" customHeight="1">
      <c r="A1" s="3859" t="s">
        <v>7931</v>
      </c>
      <c r="B1" s="3860"/>
      <c r="C1" s="3860"/>
      <c r="D1" s="3860"/>
      <c r="E1" s="3860"/>
      <c r="F1" s="3860"/>
      <c r="G1" s="3860"/>
      <c r="H1" s="3860"/>
      <c r="I1" s="3860"/>
      <c r="J1" s="3860"/>
      <c r="K1" s="3860"/>
      <c r="L1" s="3860"/>
      <c r="M1" s="3860"/>
      <c r="N1" s="3860"/>
      <c r="O1" s="3860"/>
      <c r="P1" s="3860"/>
      <c r="Q1" s="3792"/>
    </row>
    <row r="2" spans="1:35" s="2709" customFormat="1" ht="58.6" customHeight="1">
      <c r="A2" s="3861" t="s">
        <v>5192</v>
      </c>
      <c r="B2" s="3862"/>
      <c r="C2" s="3862"/>
      <c r="D2" s="3044">
        <f>SUBTOTAL(9,D4:D2695)</f>
        <v>537510</v>
      </c>
      <c r="E2" s="2887"/>
      <c r="F2" s="2885"/>
      <c r="G2" s="2886" t="s">
        <v>5193</v>
      </c>
      <c r="H2" s="2886"/>
      <c r="I2" s="2887"/>
      <c r="J2" s="2887"/>
      <c r="K2" s="2888"/>
      <c r="L2" s="2889">
        <f ca="1">TODAY()</f>
        <v>45987</v>
      </c>
      <c r="M2" s="3044">
        <f>SUBTOTAL(9,M4:M2695)</f>
        <v>538446</v>
      </c>
      <c r="N2" s="2890" t="s">
        <v>7219</v>
      </c>
      <c r="O2" s="2999"/>
      <c r="P2" s="2926"/>
      <c r="Q2" s="3315" t="s">
        <v>0</v>
      </c>
      <c r="R2" s="3"/>
      <c r="S2" s="3863" t="s">
        <v>7220</v>
      </c>
      <c r="T2" s="3863"/>
      <c r="U2" s="3863"/>
      <c r="V2" s="3863"/>
      <c r="W2" s="3"/>
      <c r="X2" s="3"/>
      <c r="Y2" s="3"/>
      <c r="Z2" s="3"/>
      <c r="AA2" s="3"/>
    </row>
    <row r="3" spans="1:35" s="2709" customFormat="1" ht="58.6"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7932</v>
      </c>
      <c r="O3" s="3141" t="s">
        <v>5204</v>
      </c>
      <c r="P3" s="3142" t="s">
        <v>42</v>
      </c>
      <c r="Q3" s="3316" t="s">
        <v>5205</v>
      </c>
      <c r="R3" s="2709" t="s">
        <v>7227</v>
      </c>
      <c r="S3" s="2705" t="s">
        <v>5207</v>
      </c>
      <c r="T3" s="2705" t="s">
        <v>7228</v>
      </c>
      <c r="U3" s="2705" t="s">
        <v>7229</v>
      </c>
      <c r="V3" s="2705" t="s">
        <v>7230</v>
      </c>
    </row>
    <row r="4" spans="1:35" s="2150" customFormat="1" ht="58.6" customHeight="1">
      <c r="A4" s="3780">
        <v>1</v>
      </c>
      <c r="B4" s="3190" t="str">
        <f t="shared" ref="B4:B35" si="0">TEXT(LEFT(L4,10),"0000000000")</f>
        <v>2200002207</v>
      </c>
      <c r="C4" s="1902" t="s">
        <v>7933</v>
      </c>
      <c r="D4" s="2607">
        <v>2950</v>
      </c>
      <c r="E4" s="1902" t="s">
        <v>7934</v>
      </c>
      <c r="F4" s="1902" t="s">
        <v>18</v>
      </c>
      <c r="G4" s="1921" t="s">
        <v>7935</v>
      </c>
      <c r="H4" s="1921" t="s">
        <v>7936</v>
      </c>
      <c r="I4" s="2279" t="s">
        <v>7233</v>
      </c>
      <c r="J4" s="1902" t="s">
        <v>49</v>
      </c>
      <c r="K4" s="1921" t="s">
        <v>126</v>
      </c>
      <c r="L4" s="1862" t="s">
        <v>7937</v>
      </c>
      <c r="M4" s="3041">
        <v>1311</v>
      </c>
      <c r="N4" s="2907" t="s">
        <v>7938</v>
      </c>
      <c r="O4" s="1902"/>
      <c r="P4" s="1745"/>
      <c r="Q4" s="3233">
        <v>1</v>
      </c>
    </row>
    <row r="5" spans="1:35" s="1548" customFormat="1" ht="58.6" customHeight="1">
      <c r="A5" s="3780"/>
      <c r="B5" s="3190" t="str">
        <f t="shared" si="0"/>
        <v>2200002208</v>
      </c>
      <c r="C5" s="1493" t="s">
        <v>118</v>
      </c>
      <c r="D5" s="1494"/>
      <c r="E5" s="1902"/>
      <c r="F5" s="1493" t="s">
        <v>18</v>
      </c>
      <c r="G5" s="1495"/>
      <c r="H5" s="1495"/>
      <c r="I5" s="1568" t="s">
        <v>7233</v>
      </c>
      <c r="J5" s="1493" t="s">
        <v>49</v>
      </c>
      <c r="K5" s="1495" t="s">
        <v>126</v>
      </c>
      <c r="L5" s="1496" t="s">
        <v>7939</v>
      </c>
      <c r="M5" s="3037">
        <v>1485</v>
      </c>
      <c r="N5" s="2907" t="s">
        <v>7940</v>
      </c>
      <c r="O5" s="1493"/>
      <c r="P5" s="2590"/>
      <c r="Q5" s="3233">
        <v>1</v>
      </c>
    </row>
    <row r="6" spans="1:35" s="1467" customFormat="1" ht="58.6" customHeight="1">
      <c r="A6" s="3780"/>
      <c r="B6" s="3190" t="str">
        <f t="shared" si="0"/>
        <v>2200002197</v>
      </c>
      <c r="C6" s="1493" t="s">
        <v>118</v>
      </c>
      <c r="D6" s="2607"/>
      <c r="E6" s="1921"/>
      <c r="F6" s="1493" t="s">
        <v>18</v>
      </c>
      <c r="G6" s="1495"/>
      <c r="H6" s="1495"/>
      <c r="I6" s="1568" t="s">
        <v>7233</v>
      </c>
      <c r="J6" s="1495" t="s">
        <v>1637</v>
      </c>
      <c r="K6" s="1495" t="s">
        <v>126</v>
      </c>
      <c r="L6" s="1547" t="s">
        <v>7941</v>
      </c>
      <c r="M6" s="3037">
        <v>154</v>
      </c>
      <c r="N6" s="2196" t="s">
        <v>7938</v>
      </c>
      <c r="O6" s="1493"/>
      <c r="P6" s="1548"/>
      <c r="Q6" s="3233">
        <v>1</v>
      </c>
      <c r="R6" s="1748">
        <v>3</v>
      </c>
    </row>
    <row r="7" spans="1:35" s="2150" customFormat="1" ht="58.6" customHeight="1">
      <c r="A7" s="3864">
        <v>2</v>
      </c>
      <c r="B7" s="3190" t="str">
        <f t="shared" si="0"/>
        <v>2400001285</v>
      </c>
      <c r="C7" s="3019" t="s">
        <v>7942</v>
      </c>
      <c r="D7" s="3210">
        <v>3000</v>
      </c>
      <c r="E7" s="3021" t="s">
        <v>7943</v>
      </c>
      <c r="F7" s="3019" t="s">
        <v>3444</v>
      </c>
      <c r="G7" s="3021" t="s">
        <v>7944</v>
      </c>
      <c r="H7" s="3238" t="s">
        <v>7945</v>
      </c>
      <c r="I7" s="3021" t="s">
        <v>7946</v>
      </c>
      <c r="J7" s="3019" t="s">
        <v>49</v>
      </c>
      <c r="K7" s="3021" t="s">
        <v>6121</v>
      </c>
      <c r="L7" s="2904" t="s">
        <v>7947</v>
      </c>
      <c r="M7" s="3036">
        <v>1000</v>
      </c>
      <c r="N7" s="2196" t="s">
        <v>6577</v>
      </c>
      <c r="O7" s="3019"/>
      <c r="P7" s="3023"/>
      <c r="Q7" s="3233">
        <v>1</v>
      </c>
    </row>
    <row r="8" spans="1:35" s="1548" customFormat="1" ht="58.6" customHeight="1">
      <c r="A8" s="3864"/>
      <c r="B8" s="3190" t="str">
        <f t="shared" si="0"/>
        <v>2400001286</v>
      </c>
      <c r="C8" s="3009" t="s">
        <v>3882</v>
      </c>
      <c r="D8" s="3211"/>
      <c r="E8" s="3021"/>
      <c r="F8" s="3009" t="s">
        <v>3444</v>
      </c>
      <c r="G8" s="3007"/>
      <c r="H8" s="3007"/>
      <c r="I8" s="3021" t="s">
        <v>7946</v>
      </c>
      <c r="J8" s="3009" t="s">
        <v>49</v>
      </c>
      <c r="K8" s="3007" t="s">
        <v>6121</v>
      </c>
      <c r="L8" s="2878" t="s">
        <v>7948</v>
      </c>
      <c r="M8" s="3040">
        <v>1000</v>
      </c>
      <c r="N8" s="2196" t="s">
        <v>6577</v>
      </c>
      <c r="O8" s="3019"/>
      <c r="P8" s="3023"/>
      <c r="Q8" s="3233">
        <v>1</v>
      </c>
      <c r="R8" s="2150"/>
      <c r="S8" s="2150"/>
      <c r="T8" s="2150"/>
      <c r="U8" s="2150"/>
      <c r="V8" s="2150"/>
      <c r="W8" s="2150"/>
      <c r="X8" s="2150"/>
      <c r="Y8" s="2150"/>
      <c r="Z8" s="2150"/>
      <c r="AA8" s="2150"/>
      <c r="AB8" s="2150"/>
    </row>
    <row r="9" spans="1:35" s="1548" customFormat="1" ht="58.6" customHeight="1">
      <c r="A9" s="3864"/>
      <c r="B9" s="3190" t="str">
        <f t="shared" si="0"/>
        <v>2400001287</v>
      </c>
      <c r="C9" s="3009" t="s">
        <v>3882</v>
      </c>
      <c r="D9" s="3211"/>
      <c r="E9" s="3021"/>
      <c r="F9" s="3009" t="s">
        <v>3444</v>
      </c>
      <c r="G9" s="3007"/>
      <c r="H9" s="3007"/>
      <c r="I9" s="3021" t="s">
        <v>7946</v>
      </c>
      <c r="J9" s="3009" t="s">
        <v>49</v>
      </c>
      <c r="K9" s="3007" t="s">
        <v>6121</v>
      </c>
      <c r="L9" s="2878" t="s">
        <v>7949</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858">
        <v>3</v>
      </c>
      <c r="B10" s="3190" t="str">
        <f t="shared" si="0"/>
        <v>2200002220</v>
      </c>
      <c r="C10" s="3019" t="s">
        <v>3448</v>
      </c>
      <c r="D10" s="3210">
        <v>3700</v>
      </c>
      <c r="E10" s="3021" t="s">
        <v>7950</v>
      </c>
      <c r="F10" s="3009" t="s">
        <v>19</v>
      </c>
      <c r="G10" s="3021"/>
      <c r="H10" s="3021"/>
      <c r="I10" s="3007" t="s">
        <v>7233</v>
      </c>
      <c r="J10" s="3009" t="s">
        <v>49</v>
      </c>
      <c r="K10" s="3007" t="s">
        <v>126</v>
      </c>
      <c r="L10" s="2878" t="s">
        <v>7951</v>
      </c>
      <c r="M10" s="3040">
        <v>458</v>
      </c>
      <c r="N10" s="2907" t="s">
        <v>7615</v>
      </c>
      <c r="O10" s="3019"/>
      <c r="P10" s="3207"/>
      <c r="Q10" s="3307">
        <v>1</v>
      </c>
    </row>
    <row r="11" spans="1:35" s="1467" customFormat="1" ht="58.6" customHeight="1">
      <c r="A11" s="3858"/>
      <c r="B11" s="3190" t="str">
        <f t="shared" si="0"/>
        <v>2200002221</v>
      </c>
      <c r="C11" s="3009" t="s">
        <v>3448</v>
      </c>
      <c r="D11" s="3211"/>
      <c r="E11" s="3021"/>
      <c r="F11" s="3009" t="s">
        <v>19</v>
      </c>
      <c r="G11" s="3007"/>
      <c r="H11" s="3007"/>
      <c r="I11" s="1495" t="s">
        <v>7233</v>
      </c>
      <c r="J11" s="1495" t="s">
        <v>49</v>
      </c>
      <c r="K11" s="3007" t="s">
        <v>126</v>
      </c>
      <c r="L11" s="2878" t="s">
        <v>7952</v>
      </c>
      <c r="M11" s="3040">
        <v>3242</v>
      </c>
      <c r="N11" s="2907" t="s">
        <v>7953</v>
      </c>
      <c r="O11" s="3009"/>
      <c r="P11" s="3010"/>
      <c r="Q11" s="3307" t="s">
        <v>7334</v>
      </c>
      <c r="AD11" s="1548"/>
      <c r="AE11" s="1548"/>
      <c r="AF11" s="1548"/>
      <c r="AG11" s="1548"/>
      <c r="AH11" s="1548"/>
    </row>
    <row r="12" spans="1:35" s="2150" customFormat="1" ht="58.6" customHeight="1">
      <c r="A12" s="3802">
        <v>4</v>
      </c>
      <c r="B12" s="3190" t="str">
        <f t="shared" si="0"/>
        <v>2000003344</v>
      </c>
      <c r="C12" s="3019" t="s">
        <v>81</v>
      </c>
      <c r="D12" s="1494">
        <v>4620</v>
      </c>
      <c r="E12" s="1921" t="s">
        <v>7934</v>
      </c>
      <c r="F12" s="1493" t="s">
        <v>16</v>
      </c>
      <c r="G12" s="1495" t="s">
        <v>7954</v>
      </c>
      <c r="H12" s="1748" t="s">
        <v>7955</v>
      </c>
      <c r="I12" s="3058" t="s">
        <v>7233</v>
      </c>
      <c r="J12" s="3009" t="s">
        <v>49</v>
      </c>
      <c r="K12" s="1921" t="s">
        <v>101</v>
      </c>
      <c r="L12" s="2162" t="s">
        <v>7956</v>
      </c>
      <c r="M12" s="3067">
        <v>1450</v>
      </c>
      <c r="N12" s="2907" t="s">
        <v>7397</v>
      </c>
      <c r="O12" s="1493"/>
      <c r="P12" s="2590"/>
      <c r="Q12" s="3233" t="s">
        <v>7334</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6" customHeight="1">
      <c r="A13" s="3802"/>
      <c r="B13" s="3190" t="str">
        <f t="shared" si="0"/>
        <v>2000003341</v>
      </c>
      <c r="C13" s="3009" t="s">
        <v>81</v>
      </c>
      <c r="D13" s="1494"/>
      <c r="E13" s="1921"/>
      <c r="F13" s="1493" t="s">
        <v>16</v>
      </c>
      <c r="G13" s="1495"/>
      <c r="H13" s="1495"/>
      <c r="I13" s="3058" t="s">
        <v>7233</v>
      </c>
      <c r="J13" s="3009" t="s">
        <v>49</v>
      </c>
      <c r="K13" s="1495" t="s">
        <v>101</v>
      </c>
      <c r="L13" s="3234" t="s">
        <v>7957</v>
      </c>
      <c r="M13" s="3213">
        <v>850</v>
      </c>
      <c r="N13" s="2907" t="s">
        <v>7958</v>
      </c>
      <c r="O13" s="1493"/>
      <c r="P13" s="2590"/>
      <c r="Q13" s="3235" t="s">
        <v>7334</v>
      </c>
      <c r="R13" s="1559"/>
      <c r="S13" s="1559"/>
      <c r="T13" s="1559"/>
      <c r="U13" s="1559"/>
      <c r="V13" s="1559"/>
      <c r="AD13" s="1467"/>
      <c r="AE13" s="1467"/>
      <c r="AF13" s="1467"/>
      <c r="AG13" s="1467"/>
      <c r="AH13" s="1467"/>
      <c r="AI13" s="1467"/>
    </row>
    <row r="14" spans="1:35" s="2150" customFormat="1" ht="58.6" customHeight="1">
      <c r="A14" s="3802"/>
      <c r="B14" s="3190" t="str">
        <f t="shared" si="0"/>
        <v>2000003372</v>
      </c>
      <c r="C14" s="3009" t="s">
        <v>81</v>
      </c>
      <c r="D14" s="3211"/>
      <c r="E14" s="3007"/>
      <c r="F14" s="1493" t="s">
        <v>16</v>
      </c>
      <c r="G14" s="3007"/>
      <c r="H14" s="3007"/>
      <c r="I14" s="3058" t="s">
        <v>7233</v>
      </c>
      <c r="J14" s="3009" t="s">
        <v>49</v>
      </c>
      <c r="K14" s="3007" t="s">
        <v>101</v>
      </c>
      <c r="L14" s="3236" t="s">
        <v>7959</v>
      </c>
      <c r="M14" s="3237">
        <v>400</v>
      </c>
      <c r="N14" s="2907" t="s">
        <v>5376</v>
      </c>
      <c r="O14" s="3019"/>
      <c r="P14" s="3207"/>
      <c r="Q14" s="3307">
        <v>1</v>
      </c>
    </row>
    <row r="15" spans="1:35" s="2150" customFormat="1" ht="58.6" customHeight="1">
      <c r="A15" s="3802"/>
      <c r="B15" s="3190" t="str">
        <f t="shared" si="0"/>
        <v>2000003389</v>
      </c>
      <c r="C15" s="3009" t="s">
        <v>81</v>
      </c>
      <c r="D15" s="3211"/>
      <c r="E15" s="3007"/>
      <c r="F15" s="1493" t="s">
        <v>16</v>
      </c>
      <c r="G15" s="3007"/>
      <c r="H15" s="3007"/>
      <c r="I15" s="3058" t="s">
        <v>7233</v>
      </c>
      <c r="J15" s="3009" t="s">
        <v>49</v>
      </c>
      <c r="K15" s="3007" t="s">
        <v>101</v>
      </c>
      <c r="L15" s="3236" t="s">
        <v>7960</v>
      </c>
      <c r="M15" s="3237">
        <v>1400</v>
      </c>
      <c r="N15" s="2907" t="s">
        <v>7469</v>
      </c>
      <c r="O15" s="3019"/>
      <c r="P15" s="3207"/>
      <c r="Q15" s="3307">
        <v>1</v>
      </c>
    </row>
    <row r="16" spans="1:35" s="2150" customFormat="1" ht="58.6" customHeight="1">
      <c r="A16" s="3802"/>
      <c r="B16" s="3190" t="str">
        <f t="shared" si="0"/>
        <v>2000003390</v>
      </c>
      <c r="C16" s="3009" t="s">
        <v>81</v>
      </c>
      <c r="D16" s="3211"/>
      <c r="E16" s="3007"/>
      <c r="F16" s="1493" t="s">
        <v>16</v>
      </c>
      <c r="G16" s="3007"/>
      <c r="H16" s="3007"/>
      <c r="I16" s="3058" t="s">
        <v>7233</v>
      </c>
      <c r="J16" s="3009" t="s">
        <v>49</v>
      </c>
      <c r="K16" s="3007" t="s">
        <v>101</v>
      </c>
      <c r="L16" s="3236" t="s">
        <v>7961</v>
      </c>
      <c r="M16" s="3237">
        <v>520</v>
      </c>
      <c r="N16" s="2907" t="s">
        <v>5376</v>
      </c>
      <c r="O16" s="3019"/>
      <c r="P16" s="3207"/>
      <c r="Q16" s="3307">
        <v>1</v>
      </c>
    </row>
    <row r="17" spans="1:34" s="2150" customFormat="1" ht="58.6" customHeight="1">
      <c r="A17" s="3864">
        <v>5</v>
      </c>
      <c r="B17" s="3190" t="str">
        <f t="shared" si="0"/>
        <v>2200002214</v>
      </c>
      <c r="C17" s="1921" t="s">
        <v>3579</v>
      </c>
      <c r="D17" s="3239">
        <v>4300</v>
      </c>
      <c r="E17" s="3021" t="s">
        <v>7962</v>
      </c>
      <c r="F17" s="1902" t="s">
        <v>20</v>
      </c>
      <c r="G17" s="3021" t="s">
        <v>7935</v>
      </c>
      <c r="H17" s="3021" t="s">
        <v>7963</v>
      </c>
      <c r="I17" s="1495" t="s">
        <v>7769</v>
      </c>
      <c r="J17" s="1902" t="s">
        <v>49</v>
      </c>
      <c r="K17" s="2187" t="s">
        <v>984</v>
      </c>
      <c r="L17" s="1862" t="s">
        <v>7964</v>
      </c>
      <c r="M17" s="2583">
        <v>2400</v>
      </c>
      <c r="N17" s="2907" t="s">
        <v>7965</v>
      </c>
      <c r="O17" s="3019"/>
      <c r="P17" s="3023"/>
      <c r="Q17" s="3307">
        <v>1</v>
      </c>
      <c r="R17" s="2643"/>
      <c r="S17" s="2643"/>
      <c r="T17" s="2643"/>
      <c r="U17" s="2643"/>
      <c r="V17" s="2643"/>
      <c r="W17" s="2643"/>
      <c r="X17" s="2643"/>
      <c r="Y17" s="2643"/>
      <c r="Z17" s="2643"/>
      <c r="AA17" s="2643"/>
      <c r="AB17" s="2643"/>
      <c r="AC17" s="2643"/>
    </row>
    <row r="18" spans="1:34" s="1548" customFormat="1" ht="58.6" customHeight="1">
      <c r="A18" s="3864"/>
      <c r="B18" s="3190" t="str">
        <f t="shared" si="0"/>
        <v>2000003349</v>
      </c>
      <c r="C18" s="3288" t="s">
        <v>3579</v>
      </c>
      <c r="D18" s="3241"/>
      <c r="E18" s="3007"/>
      <c r="F18" s="1493" t="s">
        <v>20</v>
      </c>
      <c r="G18" s="3007"/>
      <c r="H18" s="3007"/>
      <c r="I18" s="3058" t="s">
        <v>7233</v>
      </c>
      <c r="J18" s="1902" t="s">
        <v>49</v>
      </c>
      <c r="K18" s="2187" t="s">
        <v>984</v>
      </c>
      <c r="L18" s="3242" t="s">
        <v>7966</v>
      </c>
      <c r="M18" s="3040">
        <v>1000</v>
      </c>
      <c r="N18" s="2907" t="s">
        <v>7397</v>
      </c>
      <c r="O18" s="3009"/>
      <c r="P18" s="3010"/>
      <c r="Q18" s="3307">
        <v>1</v>
      </c>
      <c r="R18" s="1467"/>
      <c r="S18" s="1467"/>
      <c r="T18" s="1467"/>
      <c r="U18" s="1467"/>
      <c r="V18" s="1467"/>
      <c r="W18" s="1467"/>
      <c r="X18" s="1467"/>
      <c r="Y18" s="1467"/>
      <c r="Z18" s="1467"/>
      <c r="AA18" s="1467"/>
      <c r="AB18" s="1467"/>
      <c r="AC18" s="1467"/>
    </row>
    <row r="19" spans="1:34" s="1548" customFormat="1" ht="58.6" customHeight="1">
      <c r="A19" s="3864"/>
      <c r="B19" s="3190" t="str">
        <f t="shared" si="0"/>
        <v>2000003379</v>
      </c>
      <c r="C19" s="3288" t="s">
        <v>3579</v>
      </c>
      <c r="D19" s="1668"/>
      <c r="E19" s="1495"/>
      <c r="F19" s="1493" t="s">
        <v>20</v>
      </c>
      <c r="G19" s="1495"/>
      <c r="H19" s="1495"/>
      <c r="I19" s="3058" t="s">
        <v>7233</v>
      </c>
      <c r="J19" s="1902" t="s">
        <v>49</v>
      </c>
      <c r="K19" s="2187" t="s">
        <v>984</v>
      </c>
      <c r="L19" s="1600" t="s">
        <v>7967</v>
      </c>
      <c r="M19" s="2357">
        <v>400</v>
      </c>
      <c r="N19" s="2907" t="s">
        <v>7489</v>
      </c>
      <c r="O19" s="1493"/>
      <c r="P19" s="1859"/>
      <c r="Q19" s="3307">
        <v>1</v>
      </c>
      <c r="R19" s="1852"/>
    </row>
    <row r="20" spans="1:34" s="1467" customFormat="1" ht="58.6" customHeight="1">
      <c r="A20" s="3864"/>
      <c r="B20" s="3190" t="str">
        <f t="shared" si="0"/>
        <v>2200002215</v>
      </c>
      <c r="C20" s="3288" t="s">
        <v>3579</v>
      </c>
      <c r="D20" s="1668"/>
      <c r="E20" s="1495"/>
      <c r="F20" s="1493" t="s">
        <v>20</v>
      </c>
      <c r="G20" s="1495"/>
      <c r="H20" s="1495"/>
      <c r="I20" s="1495" t="s">
        <v>7769</v>
      </c>
      <c r="J20" s="1902" t="s">
        <v>49</v>
      </c>
      <c r="K20" s="2187" t="s">
        <v>984</v>
      </c>
      <c r="L20" s="1600" t="s">
        <v>7968</v>
      </c>
      <c r="M20" s="2357">
        <v>211</v>
      </c>
      <c r="N20" s="2907" t="s">
        <v>7969</v>
      </c>
      <c r="O20" s="1493"/>
      <c r="P20" s="1859"/>
      <c r="Q20" s="3307" t="s">
        <v>7334</v>
      </c>
      <c r="R20" s="1852"/>
    </row>
    <row r="21" spans="1:34" s="1467" customFormat="1" ht="58.6" customHeight="1">
      <c r="A21" s="3864"/>
      <c r="B21" s="3190" t="str">
        <f t="shared" si="0"/>
        <v>2200002150</v>
      </c>
      <c r="C21" s="3288" t="s">
        <v>3579</v>
      </c>
      <c r="D21" s="1668"/>
      <c r="E21" s="1495"/>
      <c r="F21" s="1493" t="s">
        <v>20</v>
      </c>
      <c r="G21" s="1495"/>
      <c r="H21" s="1495"/>
      <c r="I21" s="1495" t="s">
        <v>7769</v>
      </c>
      <c r="J21" s="1902" t="s">
        <v>49</v>
      </c>
      <c r="K21" s="2187" t="s">
        <v>984</v>
      </c>
      <c r="L21" s="2875" t="s">
        <v>7970</v>
      </c>
      <c r="M21" s="3243">
        <v>285</v>
      </c>
      <c r="N21" s="2907" t="s">
        <v>7971</v>
      </c>
      <c r="O21" s="1493"/>
      <c r="P21" s="1859"/>
      <c r="Q21" s="3307" t="s">
        <v>7334</v>
      </c>
      <c r="R21" s="1852"/>
    </row>
    <row r="22" spans="1:34" s="2643" customFormat="1" ht="58.6" customHeight="1">
      <c r="A22" s="3780">
        <v>6</v>
      </c>
      <c r="B22" s="3190" t="str">
        <f t="shared" si="0"/>
        <v>2000003339</v>
      </c>
      <c r="C22" s="3019" t="s">
        <v>5563</v>
      </c>
      <c r="D22" s="3210">
        <v>4200</v>
      </c>
      <c r="E22" s="3021" t="s">
        <v>7950</v>
      </c>
      <c r="F22" s="1902" t="s">
        <v>17</v>
      </c>
      <c r="G22" s="3027" t="s">
        <v>7972</v>
      </c>
      <c r="H22" s="3021" t="s">
        <v>7973</v>
      </c>
      <c r="I22" s="1921" t="s">
        <v>7233</v>
      </c>
      <c r="J22" s="1921" t="s">
        <v>49</v>
      </c>
      <c r="K22" s="3021" t="s">
        <v>101</v>
      </c>
      <c r="L22" s="2904" t="s">
        <v>7974</v>
      </c>
      <c r="M22" s="3036">
        <v>737</v>
      </c>
      <c r="N22" s="2907" t="s">
        <v>6170</v>
      </c>
      <c r="O22" s="3019"/>
      <c r="P22" s="3019"/>
      <c r="Q22" s="3307" t="s">
        <v>7334</v>
      </c>
      <c r="R22" s="3229"/>
    </row>
    <row r="23" spans="1:34" s="1467" customFormat="1" ht="58.6" customHeight="1">
      <c r="A23" s="3780"/>
      <c r="B23" s="3190" t="str">
        <f t="shared" si="0"/>
        <v>2000003373</v>
      </c>
      <c r="C23" s="3009" t="s">
        <v>5563</v>
      </c>
      <c r="D23" s="3211"/>
      <c r="E23" s="3021"/>
      <c r="F23" s="1493" t="s">
        <v>17</v>
      </c>
      <c r="G23" s="3008"/>
      <c r="H23" s="3007"/>
      <c r="I23" s="1495" t="s">
        <v>7233</v>
      </c>
      <c r="J23" s="3019" t="s">
        <v>49</v>
      </c>
      <c r="K23" s="3021" t="s">
        <v>101</v>
      </c>
      <c r="L23" s="3230" t="s">
        <v>7975</v>
      </c>
      <c r="M23" s="3231">
        <v>2000</v>
      </c>
      <c r="N23" s="2907" t="s">
        <v>6170</v>
      </c>
      <c r="O23" s="3009"/>
      <c r="P23" s="3009"/>
      <c r="Q23" s="3307" t="s">
        <v>7334</v>
      </c>
      <c r="R23" s="3232"/>
    </row>
    <row r="24" spans="1:34" s="1467" customFormat="1" ht="67.599999999999994" customHeight="1">
      <c r="A24" s="3780"/>
      <c r="B24" s="3190" t="str">
        <f t="shared" si="0"/>
        <v>2200002221</v>
      </c>
      <c r="C24" s="3009" t="s">
        <v>5563</v>
      </c>
      <c r="D24" s="3211"/>
      <c r="E24" s="3021"/>
      <c r="F24" s="1493" t="s">
        <v>17</v>
      </c>
      <c r="G24" s="3008"/>
      <c r="H24" s="3007"/>
      <c r="I24" s="3007" t="s">
        <v>7233</v>
      </c>
      <c r="J24" s="3009" t="s">
        <v>49</v>
      </c>
      <c r="K24" s="3007" t="s">
        <v>126</v>
      </c>
      <c r="L24" s="2878" t="s">
        <v>7976</v>
      </c>
      <c r="M24" s="3040">
        <v>1450</v>
      </c>
      <c r="N24" s="2907" t="s">
        <v>7953</v>
      </c>
      <c r="O24" s="3009"/>
      <c r="P24" s="3009"/>
      <c r="Q24" s="3307" t="s">
        <v>7334</v>
      </c>
      <c r="R24" s="3232"/>
    </row>
    <row r="25" spans="1:34" s="2643" customFormat="1" ht="58.6" customHeight="1">
      <c r="A25" s="3780">
        <v>7</v>
      </c>
      <c r="B25" s="3190" t="str">
        <f t="shared" si="0"/>
        <v>2000003368</v>
      </c>
      <c r="C25" s="3019" t="s">
        <v>7977</v>
      </c>
      <c r="D25" s="2607">
        <v>3250</v>
      </c>
      <c r="E25" s="3021" t="s">
        <v>7978</v>
      </c>
      <c r="F25" s="3019" t="s">
        <v>19</v>
      </c>
      <c r="G25" s="1921" t="s">
        <v>7979</v>
      </c>
      <c r="H25" s="3270" t="s">
        <v>7980</v>
      </c>
      <c r="I25" s="1921" t="s">
        <v>7233</v>
      </c>
      <c r="J25" s="1902" t="s">
        <v>49</v>
      </c>
      <c r="K25" s="3153" t="s">
        <v>5384</v>
      </c>
      <c r="L25" s="3271" t="s">
        <v>7981</v>
      </c>
      <c r="M25" s="3036">
        <v>1284</v>
      </c>
      <c r="N25" s="2907" t="s">
        <v>7982</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6" customHeight="1">
      <c r="A26" s="3780"/>
      <c r="B26" s="3190" t="str">
        <f t="shared" si="0"/>
        <v>2000003188</v>
      </c>
      <c r="C26" s="3009" t="s">
        <v>7977</v>
      </c>
      <c r="D26" s="1826"/>
      <c r="E26" s="3021"/>
      <c r="F26" s="3009" t="s">
        <v>19</v>
      </c>
      <c r="G26" s="1495"/>
      <c r="H26" s="1495"/>
      <c r="I26" s="1495" t="s">
        <v>7233</v>
      </c>
      <c r="J26" s="1493" t="s">
        <v>49</v>
      </c>
      <c r="K26" s="1495" t="s">
        <v>5384</v>
      </c>
      <c r="L26" s="2878" t="s">
        <v>7983</v>
      </c>
      <c r="M26" s="3037">
        <v>1800</v>
      </c>
      <c r="N26" s="2907" t="s">
        <v>7984</v>
      </c>
      <c r="O26" s="1493">
        <v>1700</v>
      </c>
      <c r="P26" s="2590"/>
      <c r="Q26" s="3233">
        <v>1</v>
      </c>
      <c r="R26" s="1790"/>
      <c r="S26" s="1790"/>
    </row>
    <row r="27" spans="1:34" s="1548" customFormat="1" ht="58.6" customHeight="1">
      <c r="A27" s="3780"/>
      <c r="B27" s="3190" t="str">
        <f t="shared" si="0"/>
        <v>2000003186</v>
      </c>
      <c r="C27" s="3009" t="s">
        <v>7977</v>
      </c>
      <c r="D27" s="1826"/>
      <c r="E27" s="3021"/>
      <c r="F27" s="3009" t="s">
        <v>19</v>
      </c>
      <c r="G27" s="1495"/>
      <c r="H27" s="1495"/>
      <c r="I27" s="1495" t="s">
        <v>7233</v>
      </c>
      <c r="J27" s="1493" t="s">
        <v>49</v>
      </c>
      <c r="K27" s="1495" t="s">
        <v>5384</v>
      </c>
      <c r="L27" s="2878" t="s">
        <v>7985</v>
      </c>
      <c r="M27" s="3037">
        <v>100</v>
      </c>
      <c r="N27" s="2907" t="s">
        <v>7489</v>
      </c>
      <c r="O27" s="3009"/>
      <c r="P27" s="2590"/>
      <c r="Q27" s="3233">
        <v>1</v>
      </c>
      <c r="R27" s="1790"/>
      <c r="S27" s="1790"/>
      <c r="T27" s="1493"/>
      <c r="U27" s="1493"/>
      <c r="V27" s="1493"/>
    </row>
    <row r="28" spans="1:34" s="1467" customFormat="1" ht="58.6" customHeight="1">
      <c r="A28" s="3780"/>
      <c r="B28" s="3190" t="str">
        <f t="shared" si="0"/>
        <v>2000003254</v>
      </c>
      <c r="C28" s="3009" t="s">
        <v>7977</v>
      </c>
      <c r="D28" s="1494"/>
      <c r="E28" s="3021"/>
      <c r="F28" s="3009" t="s">
        <v>19</v>
      </c>
      <c r="G28" s="1495"/>
      <c r="H28" s="1495"/>
      <c r="I28" s="1495" t="s">
        <v>7233</v>
      </c>
      <c r="J28" s="1493" t="s">
        <v>49</v>
      </c>
      <c r="K28" s="1495" t="s">
        <v>5384</v>
      </c>
      <c r="L28" s="3234" t="s">
        <v>7986</v>
      </c>
      <c r="M28" s="3037">
        <v>131</v>
      </c>
      <c r="N28" s="2907" t="s">
        <v>7489</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6" customHeight="1">
      <c r="A29" s="3217">
        <v>8</v>
      </c>
      <c r="B29" s="3190" t="str">
        <f t="shared" si="0"/>
        <v>2000003380</v>
      </c>
      <c r="C29" s="3019" t="s">
        <v>3483</v>
      </c>
      <c r="D29" s="3211">
        <v>4000</v>
      </c>
      <c r="E29" s="3021" t="s">
        <v>7950</v>
      </c>
      <c r="F29" s="3009" t="s">
        <v>17</v>
      </c>
      <c r="G29" s="3007" t="s">
        <v>7987</v>
      </c>
      <c r="H29" s="3007"/>
      <c r="I29" s="1495" t="s">
        <v>7233</v>
      </c>
      <c r="J29" s="3009" t="s">
        <v>49</v>
      </c>
      <c r="K29" s="3007" t="s">
        <v>278</v>
      </c>
      <c r="L29" s="2878" t="s">
        <v>7988</v>
      </c>
      <c r="M29" s="3218">
        <v>4000</v>
      </c>
      <c r="N29" s="2907" t="s">
        <v>6577</v>
      </c>
      <c r="O29" s="3009">
        <v>1000</v>
      </c>
      <c r="P29" s="3219"/>
      <c r="Q29" s="3307">
        <v>1</v>
      </c>
    </row>
    <row r="30" spans="1:34" s="2150" customFormat="1" ht="70.5" customHeight="1">
      <c r="A30" s="3858">
        <v>9</v>
      </c>
      <c r="B30" s="3190" t="str">
        <f t="shared" si="0"/>
        <v>2000003378</v>
      </c>
      <c r="C30" s="3019" t="s">
        <v>3518</v>
      </c>
      <c r="D30" s="3210">
        <v>9280</v>
      </c>
      <c r="E30" s="3021" t="s">
        <v>7989</v>
      </c>
      <c r="F30" s="3019" t="s">
        <v>13</v>
      </c>
      <c r="G30" s="1921" t="s">
        <v>7990</v>
      </c>
      <c r="H30" s="1921" t="s">
        <v>7936</v>
      </c>
      <c r="I30" s="3021" t="s">
        <v>7233</v>
      </c>
      <c r="J30" s="3019" t="s">
        <v>49</v>
      </c>
      <c r="K30" s="3021" t="s">
        <v>90</v>
      </c>
      <c r="L30" s="3230" t="s">
        <v>7991</v>
      </c>
      <c r="M30" s="3273">
        <v>375</v>
      </c>
      <c r="N30" s="2196" t="s">
        <v>6577</v>
      </c>
      <c r="O30" s="3019"/>
      <c r="P30" s="3207"/>
      <c r="Q30" s="3307">
        <v>1</v>
      </c>
    </row>
    <row r="31" spans="1:34" s="1467" customFormat="1" ht="58.6" customHeight="1">
      <c r="A31" s="3858"/>
      <c r="B31" s="3190" t="str">
        <f t="shared" si="0"/>
        <v>2000003375</v>
      </c>
      <c r="C31" s="3009" t="s">
        <v>3518</v>
      </c>
      <c r="D31" s="3211"/>
      <c r="E31" s="3021"/>
      <c r="F31" s="3009" t="s">
        <v>13</v>
      </c>
      <c r="G31" s="3007"/>
      <c r="H31" s="3007"/>
      <c r="I31" s="3021" t="s">
        <v>7233</v>
      </c>
      <c r="J31" s="1493" t="s">
        <v>49</v>
      </c>
      <c r="K31" s="3156" t="s">
        <v>90</v>
      </c>
      <c r="L31" s="3214" t="s">
        <v>7992</v>
      </c>
      <c r="M31" s="3040">
        <v>1044</v>
      </c>
      <c r="N31" s="2907" t="s">
        <v>7397</v>
      </c>
      <c r="O31" s="3009"/>
      <c r="P31" s="3010"/>
      <c r="Q31" s="3233">
        <v>1</v>
      </c>
    </row>
    <row r="32" spans="1:34" s="2150" customFormat="1" ht="58.6" customHeight="1">
      <c r="A32" s="3858"/>
      <c r="B32" s="3190" t="str">
        <f t="shared" si="0"/>
        <v>2000003413</v>
      </c>
      <c r="C32" s="3009" t="s">
        <v>3518</v>
      </c>
      <c r="D32" s="3210"/>
      <c r="E32" s="3021"/>
      <c r="F32" s="3009" t="s">
        <v>13</v>
      </c>
      <c r="G32" s="3021"/>
      <c r="H32" s="3021"/>
      <c r="I32" s="3021" t="s">
        <v>7233</v>
      </c>
      <c r="J32" s="1902" t="s">
        <v>49</v>
      </c>
      <c r="K32" s="3153" t="s">
        <v>90</v>
      </c>
      <c r="L32" s="3187" t="s">
        <v>7993</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6" customHeight="1">
      <c r="A33" s="3858"/>
      <c r="B33" s="3190" t="str">
        <f t="shared" si="0"/>
        <v>2000003386</v>
      </c>
      <c r="C33" s="3009" t="s">
        <v>3518</v>
      </c>
      <c r="D33" s="2757"/>
      <c r="F33" s="3009" t="s">
        <v>13</v>
      </c>
      <c r="H33" s="3007"/>
      <c r="I33" s="3276" t="s">
        <v>7233</v>
      </c>
      <c r="J33" s="3009" t="s">
        <v>49</v>
      </c>
      <c r="K33" s="3007" t="s">
        <v>90</v>
      </c>
      <c r="L33" s="2878" t="s">
        <v>7994</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6" customHeight="1">
      <c r="A34" s="3858"/>
      <c r="B34" s="3190" t="str">
        <f t="shared" si="0"/>
        <v>2000003369</v>
      </c>
      <c r="C34" s="3009" t="s">
        <v>7995</v>
      </c>
      <c r="D34" s="1494"/>
      <c r="E34" s="1495"/>
      <c r="F34" s="3009" t="s">
        <v>13</v>
      </c>
      <c r="G34" s="1495"/>
      <c r="H34" s="1495"/>
      <c r="I34" s="1624" t="s">
        <v>7233</v>
      </c>
      <c r="J34" s="1493" t="s">
        <v>49</v>
      </c>
      <c r="K34" s="1495" t="s">
        <v>148</v>
      </c>
      <c r="L34" s="1547" t="s">
        <v>7996</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6" customHeight="1">
      <c r="A35" s="3858"/>
      <c r="B35" s="3190" t="str">
        <f t="shared" si="0"/>
        <v>2000003309</v>
      </c>
      <c r="C35" s="3009" t="s">
        <v>7995</v>
      </c>
      <c r="D35" s="3211"/>
      <c r="E35" s="3021"/>
      <c r="F35" s="3009" t="s">
        <v>13</v>
      </c>
      <c r="G35" s="3007"/>
      <c r="H35" s="3007"/>
      <c r="I35" s="3007" t="s">
        <v>7233</v>
      </c>
      <c r="J35" s="3009" t="s">
        <v>49</v>
      </c>
      <c r="K35" s="3007" t="s">
        <v>148</v>
      </c>
      <c r="L35" s="2878" t="s">
        <v>7997</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6" customHeight="1">
      <c r="A36" s="3858">
        <v>10</v>
      </c>
      <c r="B36" s="3190" t="str">
        <f t="shared" ref="B36:B67" si="1">TEXT(LEFT(L36,10),"0000000000")</f>
        <v>2000003364</v>
      </c>
      <c r="C36" s="3019" t="s">
        <v>3300</v>
      </c>
      <c r="D36" s="2607">
        <v>10500</v>
      </c>
      <c r="E36" s="3021" t="s">
        <v>7998</v>
      </c>
      <c r="F36" s="3019" t="s">
        <v>15</v>
      </c>
      <c r="G36" s="1921" t="s">
        <v>7999</v>
      </c>
      <c r="H36" s="1921" t="s">
        <v>8000</v>
      </c>
      <c r="I36" s="1921" t="s">
        <v>7233</v>
      </c>
      <c r="J36" s="3019" t="s">
        <v>49</v>
      </c>
      <c r="K36" s="1921" t="s">
        <v>148</v>
      </c>
      <c r="L36" s="2194" t="s">
        <v>8001</v>
      </c>
      <c r="M36" s="3041">
        <v>2040</v>
      </c>
      <c r="N36" s="2907" t="s">
        <v>7397</v>
      </c>
      <c r="O36" s="1902"/>
      <c r="P36" s="1745"/>
      <c r="Q36" s="3233">
        <v>1</v>
      </c>
      <c r="R36" s="2643"/>
      <c r="S36" s="2643"/>
      <c r="T36" s="2643"/>
      <c r="U36" s="2643"/>
      <c r="V36" s="2643"/>
    </row>
    <row r="37" spans="1:35" s="1548" customFormat="1" ht="58.6" customHeight="1">
      <c r="A37" s="3858"/>
      <c r="B37" s="3190" t="str">
        <f t="shared" si="1"/>
        <v>2000003308</v>
      </c>
      <c r="C37" s="3009" t="s">
        <v>3300</v>
      </c>
      <c r="D37" s="3211"/>
      <c r="E37" s="3021"/>
      <c r="F37" s="3009" t="s">
        <v>15</v>
      </c>
      <c r="G37" s="3007"/>
      <c r="H37" s="3007"/>
      <c r="I37" s="3007" t="s">
        <v>7233</v>
      </c>
      <c r="J37" s="3009" t="s">
        <v>49</v>
      </c>
      <c r="K37" s="3007" t="s">
        <v>148</v>
      </c>
      <c r="L37" s="2878" t="s">
        <v>8002</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6" customHeight="1">
      <c r="A38" s="3858"/>
      <c r="B38" s="3190" t="str">
        <f t="shared" si="1"/>
        <v>2000003307</v>
      </c>
      <c r="C38" s="3009" t="s">
        <v>3300</v>
      </c>
      <c r="D38" s="3211"/>
      <c r="E38" s="3021"/>
      <c r="F38" s="3009" t="s">
        <v>15</v>
      </c>
      <c r="G38" s="3007"/>
      <c r="H38" s="3007"/>
      <c r="I38" s="3007" t="s">
        <v>7233</v>
      </c>
      <c r="J38" s="3009" t="s">
        <v>49</v>
      </c>
      <c r="K38" s="3007" t="s">
        <v>148</v>
      </c>
      <c r="L38" s="2878" t="s">
        <v>8003</v>
      </c>
      <c r="M38" s="3040">
        <v>2375</v>
      </c>
      <c r="N38" s="2907" t="s">
        <v>7526</v>
      </c>
      <c r="O38" s="3009"/>
      <c r="P38" s="3009"/>
      <c r="Q38" s="1748">
        <v>1</v>
      </c>
      <c r="R38" s="3045"/>
    </row>
    <row r="39" spans="1:35" s="1467" customFormat="1" ht="58.6" customHeight="1">
      <c r="A39" s="3858"/>
      <c r="B39" s="3190" t="str">
        <f t="shared" si="1"/>
        <v>2000003369</v>
      </c>
      <c r="C39" s="3009" t="s">
        <v>3300</v>
      </c>
      <c r="D39" s="1494"/>
      <c r="E39" s="1495"/>
      <c r="F39" s="3009" t="s">
        <v>15</v>
      </c>
      <c r="G39" s="1495"/>
      <c r="H39" s="1495"/>
      <c r="I39" s="1624" t="s">
        <v>7233</v>
      </c>
      <c r="J39" s="1493" t="s">
        <v>49</v>
      </c>
      <c r="K39" s="1495" t="s">
        <v>148</v>
      </c>
      <c r="L39" s="1547" t="s">
        <v>8004</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6" customHeight="1">
      <c r="A40" s="3858"/>
      <c r="B40" s="3190" t="str">
        <f t="shared" si="1"/>
        <v>2000003240</v>
      </c>
      <c r="C40" s="3009" t="s">
        <v>3300</v>
      </c>
      <c r="D40" s="2607"/>
      <c r="E40" s="1921"/>
      <c r="F40" s="3009" t="s">
        <v>15</v>
      </c>
      <c r="G40" s="1921"/>
      <c r="H40" s="1921"/>
      <c r="I40" s="3095" t="s">
        <v>7233</v>
      </c>
      <c r="J40" s="1902" t="s">
        <v>49</v>
      </c>
      <c r="K40" s="1921" t="s">
        <v>4370</v>
      </c>
      <c r="L40" s="2904" t="s">
        <v>8005</v>
      </c>
      <c r="M40" s="3041">
        <v>170</v>
      </c>
      <c r="N40" s="2196" t="s">
        <v>6577</v>
      </c>
      <c r="O40" s="3009"/>
      <c r="P40" s="3121"/>
      <c r="Q40" s="3307" t="s">
        <v>7334</v>
      </c>
      <c r="R40" s="1467"/>
      <c r="S40" s="1467"/>
      <c r="T40" s="1467"/>
      <c r="U40" s="1467"/>
      <c r="V40" s="1467"/>
      <c r="W40" s="1467"/>
      <c r="X40" s="1467"/>
      <c r="Y40" s="1467"/>
      <c r="Z40" s="1467"/>
      <c r="AA40" s="1467"/>
      <c r="AB40" s="1467"/>
      <c r="AC40" s="1467"/>
    </row>
    <row r="41" spans="1:35" s="1548" customFormat="1" ht="58.6" customHeight="1">
      <c r="A41" s="3858"/>
      <c r="B41" s="3190" t="str">
        <f t="shared" si="1"/>
        <v>2000003242</v>
      </c>
      <c r="C41" s="3009" t="s">
        <v>3300</v>
      </c>
      <c r="D41" s="1494"/>
      <c r="E41" s="1921"/>
      <c r="F41" s="3009" t="s">
        <v>15</v>
      </c>
      <c r="G41" s="1495"/>
      <c r="H41" s="1495"/>
      <c r="I41" s="1495" t="s">
        <v>7233</v>
      </c>
      <c r="J41" s="1493" t="s">
        <v>49</v>
      </c>
      <c r="K41" s="1495" t="s">
        <v>4370</v>
      </c>
      <c r="L41" s="2878" t="s">
        <v>8006</v>
      </c>
      <c r="M41" s="3037">
        <v>620</v>
      </c>
      <c r="N41" s="2196" t="s">
        <v>6577</v>
      </c>
      <c r="O41" s="3009"/>
      <c r="P41" s="3121"/>
      <c r="Q41" s="3307" t="s">
        <v>7334</v>
      </c>
      <c r="R41" s="1467"/>
      <c r="S41" s="1467"/>
      <c r="T41" s="1467"/>
      <c r="U41" s="1467"/>
      <c r="V41" s="1467"/>
      <c r="W41" s="1467"/>
      <c r="X41" s="1467"/>
      <c r="Y41" s="1467"/>
      <c r="Z41" s="1467"/>
      <c r="AA41" s="1467"/>
      <c r="AB41" s="1467"/>
      <c r="AC41" s="1467"/>
    </row>
    <row r="42" spans="1:35" s="2643" customFormat="1" ht="58.6" customHeight="1">
      <c r="A42" s="3845">
        <v>11</v>
      </c>
      <c r="B42" s="3259" t="str">
        <f t="shared" si="1"/>
        <v>2200002219</v>
      </c>
      <c r="C42" s="3262" t="s">
        <v>218</v>
      </c>
      <c r="D42" s="3210">
        <v>11900</v>
      </c>
      <c r="E42" s="3274" t="s">
        <v>7998</v>
      </c>
      <c r="F42" s="3019" t="s">
        <v>13</v>
      </c>
      <c r="G42" s="1921" t="s">
        <v>8007</v>
      </c>
      <c r="H42" s="1921" t="s">
        <v>8008</v>
      </c>
      <c r="I42" s="3095" t="s">
        <v>7233</v>
      </c>
      <c r="J42" s="1902" t="s">
        <v>49</v>
      </c>
      <c r="K42" s="1921" t="s">
        <v>1163</v>
      </c>
      <c r="L42" s="3187" t="s">
        <v>8009</v>
      </c>
      <c r="M42" s="3040">
        <v>258</v>
      </c>
      <c r="N42" s="3021" t="s">
        <v>7969</v>
      </c>
      <c r="O42" s="1902"/>
      <c r="P42" s="1911"/>
      <c r="Q42" s="3317" t="s">
        <v>7334</v>
      </c>
      <c r="R42" s="2263"/>
    </row>
    <row r="43" spans="1:35" s="2643" customFormat="1" ht="58.6" customHeight="1">
      <c r="A43" s="3846"/>
      <c r="B43" s="3259" t="str">
        <f t="shared" si="1"/>
        <v>2200002212</v>
      </c>
      <c r="C43" s="3007" t="s">
        <v>218</v>
      </c>
      <c r="D43" s="3241"/>
      <c r="E43" s="3007"/>
      <c r="F43" s="3009" t="s">
        <v>13</v>
      </c>
      <c r="G43" s="1495"/>
      <c r="H43" s="1495"/>
      <c r="I43" s="1495" t="s">
        <v>7769</v>
      </c>
      <c r="J43" s="1493" t="s">
        <v>49</v>
      </c>
      <c r="K43" s="1495" t="s">
        <v>1163</v>
      </c>
      <c r="L43" s="1600" t="s">
        <v>8010</v>
      </c>
      <c r="M43" s="2357">
        <v>1600</v>
      </c>
      <c r="N43" s="3021" t="s">
        <v>7397</v>
      </c>
      <c r="O43" s="1902"/>
      <c r="P43" s="1911"/>
      <c r="Q43" s="3317" t="s">
        <v>7334</v>
      </c>
      <c r="R43" s="2263"/>
    </row>
    <row r="44" spans="1:35" s="2643" customFormat="1" ht="58.6" customHeight="1">
      <c r="A44" s="3846"/>
      <c r="B44" s="3259" t="str">
        <f t="shared" si="1"/>
        <v>2000003355</v>
      </c>
      <c r="C44" s="3007" t="s">
        <v>218</v>
      </c>
      <c r="D44" s="3241"/>
      <c r="E44" s="3007"/>
      <c r="F44" s="3009" t="s">
        <v>13</v>
      </c>
      <c r="G44" s="1495"/>
      <c r="H44" s="1495"/>
      <c r="I44" s="1495" t="s">
        <v>7769</v>
      </c>
      <c r="J44" s="1493" t="s">
        <v>49</v>
      </c>
      <c r="K44" s="1495" t="s">
        <v>1163</v>
      </c>
      <c r="L44" s="3214" t="s">
        <v>8011</v>
      </c>
      <c r="M44" s="3040">
        <v>9200</v>
      </c>
      <c r="N44" s="3021" t="s">
        <v>7397</v>
      </c>
      <c r="O44" s="1493"/>
      <c r="P44" s="1547"/>
      <c r="Q44" s="3317" t="s">
        <v>7334</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8" customHeight="1">
      <c r="A45" s="3847"/>
      <c r="B45" s="3259" t="str">
        <f t="shared" si="1"/>
        <v>2000003387</v>
      </c>
      <c r="C45" s="3007" t="s">
        <v>218</v>
      </c>
      <c r="D45" s="3241"/>
      <c r="E45" s="3007"/>
      <c r="F45" s="3009" t="s">
        <v>13</v>
      </c>
      <c r="G45" s="1495"/>
      <c r="H45" s="1495"/>
      <c r="I45" s="3058" t="s">
        <v>7233</v>
      </c>
      <c r="J45" s="1493" t="s">
        <v>49</v>
      </c>
      <c r="K45" s="1495" t="s">
        <v>1163</v>
      </c>
      <c r="L45" s="3242" t="s">
        <v>8012</v>
      </c>
      <c r="M45" s="3218">
        <v>800</v>
      </c>
      <c r="N45" s="1921" t="s">
        <v>5376</v>
      </c>
      <c r="O45" s="1493"/>
      <c r="P45" s="1547"/>
      <c r="Q45" s="3317" t="s">
        <v>7334</v>
      </c>
      <c r="R45" s="1545"/>
    </row>
    <row r="46" spans="1:35" s="2122" customFormat="1" ht="58.6" customHeight="1">
      <c r="A46" s="3802">
        <v>12</v>
      </c>
      <c r="B46" s="3259" t="str">
        <f t="shared" si="1"/>
        <v>2000003311</v>
      </c>
      <c r="C46" s="3025" t="s">
        <v>5319</v>
      </c>
      <c r="D46" s="1868">
        <v>4350</v>
      </c>
      <c r="E46" s="2118" t="s">
        <v>7989</v>
      </c>
      <c r="F46" s="1630" t="s">
        <v>13</v>
      </c>
      <c r="G46" s="1851" t="s">
        <v>8013</v>
      </c>
      <c r="H46" s="3150" t="s">
        <v>8014</v>
      </c>
      <c r="I46" s="1851" t="s">
        <v>7233</v>
      </c>
      <c r="J46" s="3028" t="s">
        <v>49</v>
      </c>
      <c r="K46" s="1851" t="s">
        <v>101</v>
      </c>
      <c r="L46" s="1628" t="s">
        <v>8015</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6" customHeight="1">
      <c r="A47" s="3802"/>
      <c r="B47" s="3190" t="str">
        <f t="shared" si="1"/>
        <v>2200002221</v>
      </c>
      <c r="C47" s="3009" t="s">
        <v>5319</v>
      </c>
      <c r="D47" s="2483"/>
      <c r="E47" s="1495"/>
      <c r="F47" s="1493" t="s">
        <v>13</v>
      </c>
      <c r="G47" s="1495"/>
      <c r="H47" s="1495"/>
      <c r="I47" s="1495" t="s">
        <v>7233</v>
      </c>
      <c r="J47" s="1493" t="s">
        <v>49</v>
      </c>
      <c r="K47" s="1495" t="s">
        <v>126</v>
      </c>
      <c r="L47" s="2878" t="s">
        <v>7952</v>
      </c>
      <c r="M47" s="3218">
        <v>1405</v>
      </c>
      <c r="N47" s="2907" t="s">
        <v>7953</v>
      </c>
      <c r="O47" s="1493"/>
      <c r="P47" s="1843"/>
      <c r="Q47" s="3307" t="s">
        <v>7334</v>
      </c>
      <c r="R47" s="3053"/>
    </row>
    <row r="48" spans="1:35" s="2150" customFormat="1" ht="58.6" customHeight="1">
      <c r="A48" s="3217">
        <v>13</v>
      </c>
      <c r="B48" s="3190" t="str">
        <f t="shared" si="1"/>
        <v>2000003402</v>
      </c>
      <c r="C48" s="3019" t="s">
        <v>3483</v>
      </c>
      <c r="D48" s="3210">
        <v>4000</v>
      </c>
      <c r="E48" s="3021" t="s">
        <v>7978</v>
      </c>
      <c r="F48" s="3019" t="s">
        <v>17</v>
      </c>
      <c r="G48" s="3021" t="s">
        <v>8016</v>
      </c>
      <c r="H48" s="3021" t="s">
        <v>8017</v>
      </c>
      <c r="I48" s="3272" t="s">
        <v>7233</v>
      </c>
      <c r="J48" s="3019" t="s">
        <v>49</v>
      </c>
      <c r="K48" s="3021" t="s">
        <v>101</v>
      </c>
      <c r="L48" s="2904" t="s">
        <v>8018</v>
      </c>
      <c r="M48" s="3273">
        <v>4000</v>
      </c>
      <c r="N48" s="2907" t="s">
        <v>5376</v>
      </c>
      <c r="O48" s="3019"/>
      <c r="P48" s="3207"/>
      <c r="Q48" s="3307">
        <v>1</v>
      </c>
    </row>
    <row r="49" spans="1:29" s="1548" customFormat="1" ht="58.6" customHeight="1">
      <c r="A49" s="3858">
        <v>14</v>
      </c>
      <c r="B49" s="3190" t="str">
        <f t="shared" si="1"/>
        <v>2000003371</v>
      </c>
      <c r="C49" s="3019" t="s">
        <v>236</v>
      </c>
      <c r="D49" s="3210">
        <v>4000</v>
      </c>
      <c r="E49" s="3021" t="s">
        <v>7978</v>
      </c>
      <c r="F49" s="3019" t="s">
        <v>17</v>
      </c>
      <c r="G49" s="3021" t="s">
        <v>7990</v>
      </c>
      <c r="H49" s="3021" t="s">
        <v>8017</v>
      </c>
      <c r="I49" s="3065" t="s">
        <v>7233</v>
      </c>
      <c r="J49" s="3019" t="s">
        <v>49</v>
      </c>
      <c r="K49" s="3021" t="s">
        <v>101</v>
      </c>
      <c r="L49" s="3275" t="s">
        <v>8019</v>
      </c>
      <c r="M49" s="3231">
        <v>1000</v>
      </c>
      <c r="N49" s="2907" t="s">
        <v>5376</v>
      </c>
      <c r="O49" s="3009"/>
      <c r="P49" s="3219"/>
      <c r="Q49" s="3307">
        <v>1</v>
      </c>
    </row>
    <row r="50" spans="1:29" s="2150" customFormat="1" ht="58.6" customHeight="1">
      <c r="A50" s="3858"/>
      <c r="B50" s="3190" t="str">
        <f t="shared" si="1"/>
        <v>2000003372</v>
      </c>
      <c r="C50" s="3009" t="s">
        <v>236</v>
      </c>
      <c r="D50" s="3211"/>
      <c r="E50" s="3007"/>
      <c r="F50" s="3009" t="s">
        <v>17</v>
      </c>
      <c r="G50" s="3007"/>
      <c r="H50" s="3007"/>
      <c r="I50" s="3058" t="s">
        <v>7233</v>
      </c>
      <c r="J50" s="3009" t="s">
        <v>49</v>
      </c>
      <c r="K50" s="3007" t="s">
        <v>101</v>
      </c>
      <c r="L50" s="3236" t="s">
        <v>7959</v>
      </c>
      <c r="M50" s="3237">
        <v>1000</v>
      </c>
      <c r="N50" s="2907" t="s">
        <v>5376</v>
      </c>
      <c r="O50" s="3019"/>
      <c r="P50" s="3207"/>
      <c r="Q50" s="3307">
        <v>1</v>
      </c>
    </row>
    <row r="51" spans="1:29" s="2150" customFormat="1" ht="58.6" customHeight="1">
      <c r="A51" s="3858"/>
      <c r="B51" s="3190" t="str">
        <f t="shared" si="1"/>
        <v>2000003389</v>
      </c>
      <c r="C51" s="3009" t="s">
        <v>236</v>
      </c>
      <c r="D51" s="3211"/>
      <c r="E51" s="3007"/>
      <c r="F51" s="3009" t="s">
        <v>17</v>
      </c>
      <c r="G51" s="3007"/>
      <c r="H51" s="3007"/>
      <c r="I51" s="3058" t="s">
        <v>7233</v>
      </c>
      <c r="J51" s="3009" t="s">
        <v>49</v>
      </c>
      <c r="K51" s="3007" t="s">
        <v>101</v>
      </c>
      <c r="L51" s="3236" t="s">
        <v>8020</v>
      </c>
      <c r="M51" s="3237">
        <v>1700</v>
      </c>
      <c r="N51" s="2907" t="s">
        <v>7469</v>
      </c>
      <c r="O51" s="3019"/>
      <c r="P51" s="3207"/>
      <c r="Q51" s="3307">
        <v>1</v>
      </c>
    </row>
    <row r="52" spans="1:29" s="2150" customFormat="1" ht="58.6" customHeight="1">
      <c r="A52" s="3858"/>
      <c r="B52" s="3190" t="str">
        <f t="shared" si="1"/>
        <v>2000003390</v>
      </c>
      <c r="C52" s="3009" t="s">
        <v>236</v>
      </c>
      <c r="D52" s="3211"/>
      <c r="E52" s="3007"/>
      <c r="F52" s="3009" t="s">
        <v>17</v>
      </c>
      <c r="G52" s="3007"/>
      <c r="H52" s="3007"/>
      <c r="I52" s="3058" t="s">
        <v>7233</v>
      </c>
      <c r="J52" s="3009" t="s">
        <v>49</v>
      </c>
      <c r="K52" s="3007" t="s">
        <v>101</v>
      </c>
      <c r="L52" s="3236" t="s">
        <v>8021</v>
      </c>
      <c r="M52" s="3237">
        <v>480</v>
      </c>
      <c r="N52" s="2907" t="s">
        <v>7562</v>
      </c>
      <c r="O52" s="3019"/>
      <c r="P52" s="3207"/>
      <c r="Q52" s="3307">
        <v>1</v>
      </c>
    </row>
    <row r="53" spans="1:29" s="2150" customFormat="1" ht="58.6" customHeight="1">
      <c r="A53" s="3858">
        <v>15</v>
      </c>
      <c r="B53" s="3190" t="str">
        <f t="shared" si="1"/>
        <v>2000003383</v>
      </c>
      <c r="C53" s="3286" t="s">
        <v>3140</v>
      </c>
      <c r="D53" s="3287">
        <v>9800</v>
      </c>
      <c r="E53" s="3021" t="s">
        <v>8022</v>
      </c>
      <c r="F53" s="3019" t="s">
        <v>16</v>
      </c>
      <c r="G53" s="3021" t="s">
        <v>8023</v>
      </c>
      <c r="H53" s="3026" t="s">
        <v>8024</v>
      </c>
      <c r="I53" s="3007" t="s">
        <v>7233</v>
      </c>
      <c r="J53" s="3019" t="s">
        <v>49</v>
      </c>
      <c r="K53" s="3021" t="s">
        <v>50</v>
      </c>
      <c r="L53" s="3207" t="s">
        <v>8025</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6" customHeight="1">
      <c r="A54" s="3858"/>
      <c r="B54" s="3190" t="str">
        <f t="shared" si="1"/>
        <v>2000003391</v>
      </c>
      <c r="C54" s="3288" t="s">
        <v>3140</v>
      </c>
      <c r="D54" s="3289"/>
      <c r="E54" s="3021" t="s">
        <v>8022</v>
      </c>
      <c r="F54" s="3283" t="s">
        <v>16</v>
      </c>
      <c r="G54" s="3122"/>
      <c r="H54" s="3122"/>
      <c r="I54" s="3122" t="s">
        <v>7233</v>
      </c>
      <c r="J54" s="1782" t="s">
        <v>49</v>
      </c>
      <c r="K54" s="3122" t="s">
        <v>1163</v>
      </c>
      <c r="L54" s="3234" t="s">
        <v>8026</v>
      </c>
      <c r="M54" s="3290">
        <v>4000</v>
      </c>
      <c r="N54" s="2907" t="s">
        <v>5376</v>
      </c>
      <c r="O54" s="3281"/>
      <c r="P54" s="1784"/>
      <c r="Q54" s="3285" t="s">
        <v>7334</v>
      </c>
    </row>
    <row r="55" spans="1:29" s="2676" customFormat="1" ht="58.6" customHeight="1">
      <c r="A55" s="3857">
        <v>16</v>
      </c>
      <c r="B55" s="3279" t="str">
        <f t="shared" si="1"/>
        <v>2000003404</v>
      </c>
      <c r="C55" s="2180" t="s">
        <v>3345</v>
      </c>
      <c r="D55" s="2664">
        <v>8850</v>
      </c>
      <c r="E55" s="2180" t="s">
        <v>8027</v>
      </c>
      <c r="F55" s="2667" t="s">
        <v>20</v>
      </c>
      <c r="G55" s="3280" t="s">
        <v>8028</v>
      </c>
      <c r="H55" s="2180" t="s">
        <v>7945</v>
      </c>
      <c r="I55" s="1560" t="s">
        <v>7233</v>
      </c>
      <c r="J55" s="3281" t="s">
        <v>49</v>
      </c>
      <c r="K55" s="3102" t="s">
        <v>1163</v>
      </c>
      <c r="L55" s="1862" t="s">
        <v>8029</v>
      </c>
      <c r="M55" s="2665">
        <v>3570</v>
      </c>
      <c r="N55" s="2907" t="s">
        <v>8030</v>
      </c>
      <c r="O55" s="2667"/>
      <c r="P55" s="2666"/>
      <c r="Q55" s="3285" t="s">
        <v>7334</v>
      </c>
      <c r="R55" s="2660"/>
      <c r="S55" s="2660"/>
      <c r="T55" s="2660"/>
      <c r="U55" s="2660"/>
      <c r="V55" s="2660"/>
      <c r="W55" s="2660"/>
      <c r="X55" s="2660"/>
      <c r="Y55" s="2660"/>
      <c r="Z55" s="2660"/>
      <c r="AA55" s="2660"/>
    </row>
    <row r="56" spans="1:29" s="1785" customFormat="1" ht="58.6" customHeight="1">
      <c r="A56" s="3857"/>
      <c r="B56" s="3282" t="str">
        <f t="shared" si="1"/>
        <v>2000003435</v>
      </c>
      <c r="C56" s="1780" t="s">
        <v>3345</v>
      </c>
      <c r="D56" s="1783"/>
      <c r="E56" s="1780"/>
      <c r="F56" s="1782" t="s">
        <v>20</v>
      </c>
      <c r="G56" s="1748"/>
      <c r="H56" s="1780"/>
      <c r="I56" s="1560" t="s">
        <v>7233</v>
      </c>
      <c r="J56" s="3283" t="s">
        <v>49</v>
      </c>
      <c r="K56" s="3122" t="s">
        <v>1163</v>
      </c>
      <c r="L56" s="1496" t="s">
        <v>8031</v>
      </c>
      <c r="M56" s="3284">
        <v>5280</v>
      </c>
      <c r="N56" s="2907" t="s">
        <v>7397</v>
      </c>
      <c r="O56" s="1782"/>
      <c r="P56" s="1784"/>
      <c r="Q56" s="3285" t="s">
        <v>7334</v>
      </c>
      <c r="R56" s="1821"/>
      <c r="S56" s="1821"/>
      <c r="T56" s="1821"/>
      <c r="U56" s="1821"/>
      <c r="V56" s="1821"/>
      <c r="W56" s="1821"/>
      <c r="X56" s="1821"/>
      <c r="Y56" s="1821"/>
      <c r="Z56" s="1821"/>
      <c r="AA56" s="1821"/>
    </row>
    <row r="57" spans="1:29" s="1548" customFormat="1" ht="58.6" customHeight="1">
      <c r="A57" s="3217">
        <v>17</v>
      </c>
      <c r="B57" s="3190" t="str">
        <f t="shared" si="1"/>
        <v>2000003402</v>
      </c>
      <c r="C57" s="3009" t="s">
        <v>3931</v>
      </c>
      <c r="D57" s="3211">
        <v>4300</v>
      </c>
      <c r="E57" s="3007" t="s">
        <v>8032</v>
      </c>
      <c r="F57" s="3009" t="s">
        <v>18</v>
      </c>
      <c r="G57" s="3007" t="s">
        <v>8033</v>
      </c>
      <c r="H57" s="3007" t="s">
        <v>8034</v>
      </c>
      <c r="I57" s="3296" t="s">
        <v>7233</v>
      </c>
      <c r="J57" s="3009" t="s">
        <v>49</v>
      </c>
      <c r="K57" s="3007" t="s">
        <v>101</v>
      </c>
      <c r="L57" s="2878" t="s">
        <v>8018</v>
      </c>
      <c r="M57" s="3218">
        <v>4300</v>
      </c>
      <c r="N57" s="2907" t="s">
        <v>5376</v>
      </c>
      <c r="O57" s="3009"/>
      <c r="P57" s="3219"/>
      <c r="Q57" s="3307">
        <v>1</v>
      </c>
    </row>
    <row r="58" spans="1:29" s="1548" customFormat="1" ht="70.5" customHeight="1">
      <c r="A58" s="3858">
        <v>18</v>
      </c>
      <c r="B58" s="3190" t="str">
        <f t="shared" si="1"/>
        <v>2000003380</v>
      </c>
      <c r="C58" s="3019" t="s">
        <v>4808</v>
      </c>
      <c r="D58" s="3211">
        <v>5820</v>
      </c>
      <c r="E58" s="3007" t="s">
        <v>8035</v>
      </c>
      <c r="F58" s="3009" t="s">
        <v>16</v>
      </c>
      <c r="G58" s="3007" t="s">
        <v>8036</v>
      </c>
      <c r="H58" s="3007" t="s">
        <v>7945</v>
      </c>
      <c r="I58" s="3007" t="s">
        <v>7233</v>
      </c>
      <c r="J58" s="3009" t="s">
        <v>49</v>
      </c>
      <c r="K58" s="3007" t="s">
        <v>278</v>
      </c>
      <c r="L58" s="2878" t="s">
        <v>8037</v>
      </c>
      <c r="M58" s="3218">
        <v>800</v>
      </c>
      <c r="N58" s="2196" t="s">
        <v>6577</v>
      </c>
      <c r="O58" s="3009"/>
      <c r="P58" s="3219"/>
      <c r="Q58" s="3307">
        <v>1</v>
      </c>
    </row>
    <row r="59" spans="1:29" s="1548" customFormat="1" ht="58.6" customHeight="1">
      <c r="A59" s="3858"/>
      <c r="B59" s="3291" t="str">
        <f t="shared" si="1"/>
        <v>2000003381</v>
      </c>
      <c r="C59" s="3009" t="s">
        <v>4808</v>
      </c>
      <c r="D59" s="3211"/>
      <c r="E59" s="3007"/>
      <c r="F59" s="3009" t="s">
        <v>16</v>
      </c>
      <c r="G59" s="3007"/>
      <c r="H59" s="3007"/>
      <c r="I59" s="3007" t="s">
        <v>7233</v>
      </c>
      <c r="J59" s="3009" t="s">
        <v>49</v>
      </c>
      <c r="K59" s="3007" t="s">
        <v>278</v>
      </c>
      <c r="L59" s="2878" t="s">
        <v>8038</v>
      </c>
      <c r="M59" s="3218">
        <v>5483</v>
      </c>
      <c r="N59" s="3016" t="s">
        <v>7397</v>
      </c>
      <c r="O59" s="3009"/>
      <c r="P59" s="3219"/>
      <c r="Q59" s="3307">
        <v>1</v>
      </c>
    </row>
    <row r="60" spans="1:29" s="2150" customFormat="1" ht="58.6" customHeight="1">
      <c r="A60" s="2436">
        <v>19</v>
      </c>
      <c r="B60" s="3190" t="str">
        <f t="shared" si="1"/>
        <v>2200002232</v>
      </c>
      <c r="C60" s="1902" t="s">
        <v>98</v>
      </c>
      <c r="D60" s="2179">
        <v>3720</v>
      </c>
      <c r="E60" s="1902" t="s">
        <v>8039</v>
      </c>
      <c r="F60" s="1902" t="s">
        <v>18</v>
      </c>
      <c r="G60" s="1921" t="s">
        <v>8040</v>
      </c>
      <c r="H60" s="3021" t="s">
        <v>8041</v>
      </c>
      <c r="I60" s="1921" t="s">
        <v>7233</v>
      </c>
      <c r="J60" s="1902" t="s">
        <v>49</v>
      </c>
      <c r="K60" s="1921" t="s">
        <v>126</v>
      </c>
      <c r="L60" s="3196" t="s">
        <v>8042</v>
      </c>
      <c r="M60" s="3079">
        <v>3720</v>
      </c>
      <c r="N60" s="2907" t="s">
        <v>7397</v>
      </c>
      <c r="O60" s="2429"/>
      <c r="P60" s="1745"/>
      <c r="Q60" s="3307" t="s">
        <v>7334</v>
      </c>
      <c r="AC60" s="2643"/>
    </row>
    <row r="61" spans="1:29" s="2643" customFormat="1" ht="58.6" customHeight="1">
      <c r="A61" s="3858">
        <v>20</v>
      </c>
      <c r="B61" s="3259" t="str">
        <f t="shared" si="1"/>
        <v>2000003405</v>
      </c>
      <c r="C61" s="3021" t="s">
        <v>7690</v>
      </c>
      <c r="D61" s="3297">
        <v>10650</v>
      </c>
      <c r="E61" s="3027" t="s">
        <v>7978</v>
      </c>
      <c r="F61" s="3168" t="s">
        <v>15</v>
      </c>
      <c r="G61" s="3021" t="s">
        <v>8043</v>
      </c>
      <c r="H61" s="2261" t="s">
        <v>7945</v>
      </c>
      <c r="I61" s="1543" t="s">
        <v>7233</v>
      </c>
      <c r="J61" s="3168" t="s">
        <v>49</v>
      </c>
      <c r="K61" s="2187" t="s">
        <v>1163</v>
      </c>
      <c r="L61" s="1862" t="s">
        <v>8044</v>
      </c>
      <c r="M61" s="3284">
        <v>2950</v>
      </c>
      <c r="N61" s="2907" t="s">
        <v>7397</v>
      </c>
      <c r="O61" s="2263"/>
      <c r="P61" s="2565"/>
      <c r="Q61" s="3319" t="s">
        <v>7334</v>
      </c>
      <c r="R61" s="2626"/>
    </row>
    <row r="62" spans="1:29" s="2643" customFormat="1" ht="58.6" customHeight="1">
      <c r="A62" s="3858"/>
      <c r="B62" s="3259" t="str">
        <f t="shared" si="1"/>
        <v>2000003346</v>
      </c>
      <c r="C62" s="3007" t="s">
        <v>7690</v>
      </c>
      <c r="D62" s="3297"/>
      <c r="E62" s="3027"/>
      <c r="F62" s="3009" t="s">
        <v>15</v>
      </c>
      <c r="G62" s="2187"/>
      <c r="H62" s="2187"/>
      <c r="I62" s="1543" t="s">
        <v>7233</v>
      </c>
      <c r="J62" s="3009" t="s">
        <v>49</v>
      </c>
      <c r="K62" s="2187" t="s">
        <v>1163</v>
      </c>
      <c r="L62" s="3214" t="s">
        <v>8045</v>
      </c>
      <c r="M62" s="3040">
        <v>700</v>
      </c>
      <c r="N62" s="2196" t="s">
        <v>6577</v>
      </c>
      <c r="O62" s="2263"/>
      <c r="P62" s="2565"/>
      <c r="Q62" s="3320" t="s">
        <v>7334</v>
      </c>
      <c r="R62" s="2626"/>
    </row>
    <row r="63" spans="1:29" s="2150" customFormat="1" ht="58.6" customHeight="1">
      <c r="A63" s="3858"/>
      <c r="B63" s="3190" t="str">
        <f t="shared" si="1"/>
        <v>2000003357</v>
      </c>
      <c r="C63" s="3292" t="s">
        <v>7690</v>
      </c>
      <c r="D63" s="3210"/>
      <c r="E63" s="3021"/>
      <c r="F63" s="3009" t="s">
        <v>15</v>
      </c>
      <c r="G63" s="1921"/>
      <c r="H63" s="1921"/>
      <c r="I63" s="1543" t="s">
        <v>7233</v>
      </c>
      <c r="J63" s="3009" t="s">
        <v>49</v>
      </c>
      <c r="K63" s="2187" t="s">
        <v>1163</v>
      </c>
      <c r="L63" s="3214" t="s">
        <v>8046</v>
      </c>
      <c r="M63" s="3298">
        <v>7000</v>
      </c>
      <c r="N63" s="2907" t="s">
        <v>6577</v>
      </c>
      <c r="O63" s="1902"/>
      <c r="P63" s="1775"/>
      <c r="Q63" s="3320" t="s">
        <v>7334</v>
      </c>
      <c r="R63" s="2429"/>
    </row>
    <row r="64" spans="1:29" s="2150" customFormat="1" ht="58.6" customHeight="1">
      <c r="A64" s="3854">
        <v>21</v>
      </c>
      <c r="B64" s="3021" t="str">
        <f t="shared" si="1"/>
        <v>2200002162</v>
      </c>
      <c r="C64" s="3240" t="s">
        <v>7646</v>
      </c>
      <c r="D64" s="3210">
        <v>10750</v>
      </c>
      <c r="E64" s="3021" t="s">
        <v>7934</v>
      </c>
      <c r="F64" s="3019" t="s">
        <v>15</v>
      </c>
      <c r="G64" s="3021" t="s">
        <v>8047</v>
      </c>
      <c r="H64" s="3026" t="s">
        <v>8048</v>
      </c>
      <c r="I64" s="1921" t="s">
        <v>7769</v>
      </c>
      <c r="J64" s="1902" t="s">
        <v>49</v>
      </c>
      <c r="K64" s="3102" t="s">
        <v>984</v>
      </c>
      <c r="L64" s="3119" t="s">
        <v>8049</v>
      </c>
      <c r="M64" s="3040">
        <v>8372</v>
      </c>
      <c r="N64" s="2907" t="s">
        <v>7397</v>
      </c>
      <c r="O64" s="3019"/>
      <c r="P64" s="3207"/>
      <c r="Q64" s="3320" t="s">
        <v>7334</v>
      </c>
    </row>
    <row r="65" spans="1:35" s="2643" customFormat="1" ht="58.6" customHeight="1">
      <c r="A65" s="3855"/>
      <c r="B65" s="3007" t="str">
        <f t="shared" si="1"/>
        <v>2000003395</v>
      </c>
      <c r="C65" s="3292" t="s">
        <v>7646</v>
      </c>
      <c r="D65" s="3211"/>
      <c r="E65" s="3007"/>
      <c r="F65" s="3028" t="s">
        <v>15</v>
      </c>
      <c r="G65" s="3007"/>
      <c r="H65" s="3007"/>
      <c r="I65" s="1543" t="s">
        <v>7233</v>
      </c>
      <c r="J65" s="3009" t="s">
        <v>49</v>
      </c>
      <c r="K65" s="1495" t="s">
        <v>984</v>
      </c>
      <c r="L65" s="1496" t="s">
        <v>8050</v>
      </c>
      <c r="M65" s="3284">
        <v>850</v>
      </c>
      <c r="N65" s="2907" t="s">
        <v>6577</v>
      </c>
      <c r="O65" s="3009"/>
      <c r="P65" s="3219"/>
      <c r="Q65" s="3320" t="s">
        <v>7334</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6" customHeight="1">
      <c r="A66" s="3855"/>
      <c r="B66" s="3021" t="str">
        <f t="shared" si="1"/>
        <v>2200002199</v>
      </c>
      <c r="C66" s="3292" t="s">
        <v>7646</v>
      </c>
      <c r="D66" s="3293"/>
      <c r="E66" s="3150"/>
      <c r="F66" s="3028" t="s">
        <v>15</v>
      </c>
      <c r="G66" s="3150"/>
      <c r="H66" s="3150"/>
      <c r="I66" s="2187"/>
      <c r="J66" s="3009" t="s">
        <v>49</v>
      </c>
      <c r="K66" s="1495" t="s">
        <v>984</v>
      </c>
      <c r="L66" s="2878" t="s">
        <v>8051</v>
      </c>
      <c r="M66" s="3218">
        <v>200</v>
      </c>
      <c r="N66" s="3294" t="s">
        <v>7969</v>
      </c>
      <c r="O66" s="3025"/>
      <c r="P66" s="3295"/>
      <c r="Q66" s="3320" t="s">
        <v>7334</v>
      </c>
    </row>
    <row r="67" spans="1:35" s="2643" customFormat="1" ht="58.6" customHeight="1">
      <c r="A67" s="3855"/>
      <c r="B67" s="3021" t="str">
        <f t="shared" si="1"/>
        <v>2200002213</v>
      </c>
      <c r="C67" s="3292" t="s">
        <v>7646</v>
      </c>
      <c r="D67" s="3293"/>
      <c r="E67" s="3150"/>
      <c r="F67" s="3028" t="s">
        <v>15</v>
      </c>
      <c r="G67" s="3150"/>
      <c r="H67" s="3150"/>
      <c r="I67" s="1543" t="s">
        <v>7769</v>
      </c>
      <c r="J67" s="3009" t="s">
        <v>49</v>
      </c>
      <c r="K67" s="1495" t="s">
        <v>984</v>
      </c>
      <c r="L67" s="1497" t="s">
        <v>8052</v>
      </c>
      <c r="M67" s="2361">
        <v>165</v>
      </c>
      <c r="N67" s="3294" t="s">
        <v>7615</v>
      </c>
      <c r="O67" s="3025"/>
      <c r="P67" s="3295"/>
      <c r="Q67" s="3320" t="s">
        <v>7334</v>
      </c>
    </row>
    <row r="68" spans="1:35" s="2643" customFormat="1" ht="58.6" customHeight="1">
      <c r="A68" s="3855"/>
      <c r="B68" s="3021" t="str">
        <f t="shared" ref="B68:B99" si="2">TEXT(LEFT(L68,10),"0000000000")</f>
        <v>2200002219</v>
      </c>
      <c r="C68" s="3292" t="s">
        <v>7646</v>
      </c>
      <c r="D68" s="3210"/>
      <c r="E68" s="3021"/>
      <c r="F68" s="3028" t="s">
        <v>15</v>
      </c>
      <c r="G68" s="3021"/>
      <c r="H68" s="3021"/>
      <c r="I68" s="1543" t="s">
        <v>7769</v>
      </c>
      <c r="J68" s="3009" t="s">
        <v>49</v>
      </c>
      <c r="K68" s="1495" t="s">
        <v>984</v>
      </c>
      <c r="L68" s="3214" t="s">
        <v>8053</v>
      </c>
      <c r="M68" s="3040">
        <v>1050</v>
      </c>
      <c r="N68" s="2907" t="s">
        <v>7969</v>
      </c>
      <c r="O68" s="3019"/>
      <c r="P68" s="3207"/>
      <c r="Q68" s="3320" t="s">
        <v>7334</v>
      </c>
    </row>
    <row r="69" spans="1:35" s="2643" customFormat="1" ht="58.6" customHeight="1">
      <c r="A69" s="3856"/>
      <c r="B69" s="3021" t="str">
        <f t="shared" si="2"/>
        <v>2200002218</v>
      </c>
      <c r="C69" s="3292" t="s">
        <v>7646</v>
      </c>
      <c r="D69" s="3210"/>
      <c r="E69" s="3021"/>
      <c r="F69" s="3028" t="s">
        <v>15</v>
      </c>
      <c r="G69" s="3021"/>
      <c r="H69" s="3021"/>
      <c r="I69" s="1543" t="s">
        <v>7769</v>
      </c>
      <c r="J69" s="3009" t="s">
        <v>49</v>
      </c>
      <c r="K69" s="1495" t="s">
        <v>984</v>
      </c>
      <c r="L69" s="3214" t="s">
        <v>8054</v>
      </c>
      <c r="M69" s="3040">
        <v>113</v>
      </c>
      <c r="N69" s="2907" t="s">
        <v>7615</v>
      </c>
      <c r="O69" s="3019"/>
      <c r="P69" s="3207"/>
      <c r="Q69" s="3320" t="s">
        <v>7334</v>
      </c>
    </row>
    <row r="70" spans="1:35" s="1548" customFormat="1" ht="58.6" customHeight="1">
      <c r="A70" s="3845">
        <v>22</v>
      </c>
      <c r="B70" s="3291" t="str">
        <f t="shared" si="2"/>
        <v>2000003431</v>
      </c>
      <c r="C70" s="3019" t="s">
        <v>6836</v>
      </c>
      <c r="D70" s="3210">
        <v>10675</v>
      </c>
      <c r="E70" s="3021" t="s">
        <v>8035</v>
      </c>
      <c r="F70" s="3009" t="s">
        <v>15</v>
      </c>
      <c r="G70" s="3007" t="s">
        <v>8055</v>
      </c>
      <c r="H70" s="3007" t="s">
        <v>8056</v>
      </c>
      <c r="I70" s="3007" t="s">
        <v>8057</v>
      </c>
      <c r="J70" s="3009" t="s">
        <v>49</v>
      </c>
      <c r="K70" s="3007" t="s">
        <v>90</v>
      </c>
      <c r="L70" s="2878" t="s">
        <v>8058</v>
      </c>
      <c r="M70" s="3218">
        <v>3000</v>
      </c>
      <c r="N70" s="2907" t="s">
        <v>8059</v>
      </c>
      <c r="O70" s="3009"/>
      <c r="P70" s="3219"/>
      <c r="Q70" s="3307" t="s">
        <v>7334</v>
      </c>
    </row>
    <row r="71" spans="1:35" s="1548" customFormat="1" ht="58.6" customHeight="1">
      <c r="A71" s="3846"/>
      <c r="B71" s="3190" t="str">
        <f t="shared" si="2"/>
        <v>2000003353</v>
      </c>
      <c r="C71" s="3009" t="s">
        <v>6836</v>
      </c>
      <c r="D71" s="2550"/>
      <c r="E71" s="3021"/>
      <c r="F71" s="3009" t="s">
        <v>15</v>
      </c>
      <c r="G71" s="3007"/>
      <c r="H71" s="3007"/>
      <c r="I71" s="3058">
        <v>45698</v>
      </c>
      <c r="J71" s="3009" t="s">
        <v>49</v>
      </c>
      <c r="K71" s="3007" t="s">
        <v>90</v>
      </c>
      <c r="L71" s="2878" t="s">
        <v>8060</v>
      </c>
      <c r="M71" s="3040">
        <v>2000</v>
      </c>
      <c r="N71" s="2907" t="s">
        <v>7397</v>
      </c>
      <c r="O71" s="3009"/>
      <c r="P71" s="3306"/>
      <c r="Q71" s="3307">
        <v>1</v>
      </c>
      <c r="R71" s="1467"/>
      <c r="S71" s="1467"/>
      <c r="T71" s="1467"/>
      <c r="U71" s="1467"/>
      <c r="V71" s="1467"/>
      <c r="W71" s="1467"/>
      <c r="X71" s="1467"/>
      <c r="Y71" s="1467"/>
      <c r="Z71" s="1467"/>
      <c r="AA71" s="1467"/>
      <c r="AB71" s="1467"/>
      <c r="AC71" s="1467"/>
    </row>
    <row r="72" spans="1:35" s="1467" customFormat="1" ht="58.6" customHeight="1">
      <c r="A72" s="3846"/>
      <c r="B72" s="3190" t="str">
        <f t="shared" si="2"/>
        <v>2000003416</v>
      </c>
      <c r="C72" s="3009" t="s">
        <v>6836</v>
      </c>
      <c r="D72" s="1494"/>
      <c r="E72" s="1495"/>
      <c r="F72" s="3009" t="s">
        <v>15</v>
      </c>
      <c r="G72" s="1495"/>
      <c r="H72" s="1495"/>
      <c r="I72" s="1624" t="s">
        <v>7233</v>
      </c>
      <c r="J72" s="1493" t="s">
        <v>49</v>
      </c>
      <c r="K72" s="1495" t="s">
        <v>90</v>
      </c>
      <c r="L72" s="1600" t="s">
        <v>8061</v>
      </c>
      <c r="M72" s="2357">
        <v>319</v>
      </c>
      <c r="N72" s="2907" t="s">
        <v>6577</v>
      </c>
      <c r="O72" s="1493"/>
      <c r="P72" s="1859"/>
      <c r="Q72" s="3307" t="s">
        <v>7334</v>
      </c>
      <c r="R72" s="1548"/>
      <c r="S72" s="1548"/>
      <c r="T72" s="1548"/>
      <c r="U72" s="1548"/>
      <c r="V72" s="1548"/>
      <c r="W72" s="1548"/>
      <c r="X72" s="1548"/>
      <c r="Y72" s="1548"/>
      <c r="Z72" s="1548"/>
      <c r="AA72" s="1548"/>
    </row>
    <row r="73" spans="1:35" s="2150" customFormat="1" ht="58.6" customHeight="1">
      <c r="A73" s="3846"/>
      <c r="B73" s="3190" t="str">
        <f t="shared" si="2"/>
        <v>2000003414</v>
      </c>
      <c r="C73" s="3009" t="s">
        <v>6836</v>
      </c>
      <c r="D73" s="3210"/>
      <c r="E73" s="3021"/>
      <c r="F73" s="3009" t="s">
        <v>15</v>
      </c>
      <c r="G73" s="3021"/>
      <c r="H73" s="3021"/>
      <c r="I73" s="3065">
        <v>45698</v>
      </c>
      <c r="J73" s="1902" t="s">
        <v>49</v>
      </c>
      <c r="K73" s="3153" t="s">
        <v>90</v>
      </c>
      <c r="L73" s="3187" t="s">
        <v>8062</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6" customHeight="1">
      <c r="A74" s="3847"/>
      <c r="B74" s="3190" t="str">
        <f t="shared" si="2"/>
        <v>2200002229</v>
      </c>
      <c r="C74" s="3009" t="s">
        <v>6836</v>
      </c>
      <c r="D74" s="3210"/>
      <c r="E74" s="3021"/>
      <c r="F74" s="3009" t="s">
        <v>15</v>
      </c>
      <c r="G74" s="3021"/>
      <c r="H74" s="3021"/>
      <c r="I74" s="3058" t="s">
        <v>7233</v>
      </c>
      <c r="J74" s="1902" t="s">
        <v>49</v>
      </c>
      <c r="K74" s="3153" t="s">
        <v>90</v>
      </c>
      <c r="L74" s="3215" t="s">
        <v>8063</v>
      </c>
      <c r="M74" s="3036">
        <v>1875</v>
      </c>
      <c r="N74" s="2907" t="s">
        <v>6577</v>
      </c>
      <c r="O74" s="3019"/>
      <c r="P74" s="3023"/>
      <c r="Q74" s="3307" t="s">
        <v>7334</v>
      </c>
      <c r="R74" s="2643"/>
      <c r="S74" s="2643"/>
      <c r="T74" s="2643"/>
      <c r="U74" s="2643"/>
      <c r="V74" s="2643"/>
      <c r="W74" s="2643"/>
      <c r="X74" s="2643"/>
      <c r="Y74" s="2643"/>
      <c r="Z74" s="2643"/>
      <c r="AA74" s="2643"/>
      <c r="AB74" s="2643"/>
      <c r="AC74" s="2643"/>
    </row>
    <row r="75" spans="1:35" s="1548" customFormat="1" ht="58.6" customHeight="1">
      <c r="A75" s="3845">
        <v>23</v>
      </c>
      <c r="B75" s="3291" t="str">
        <f t="shared" si="2"/>
        <v>2000003371</v>
      </c>
      <c r="C75" s="3019" t="s">
        <v>4852</v>
      </c>
      <c r="D75" s="3210">
        <v>4350</v>
      </c>
      <c r="E75" s="3021" t="s">
        <v>8064</v>
      </c>
      <c r="F75" s="3009" t="s">
        <v>13</v>
      </c>
      <c r="G75" s="3007" t="s">
        <v>8065</v>
      </c>
      <c r="H75" s="3007" t="s">
        <v>8066</v>
      </c>
      <c r="I75" s="3058" t="s">
        <v>7233</v>
      </c>
      <c r="J75" s="3009" t="s">
        <v>49</v>
      </c>
      <c r="K75" s="3007" t="s">
        <v>101</v>
      </c>
      <c r="L75" s="3236" t="s">
        <v>8067</v>
      </c>
      <c r="M75" s="3237">
        <v>750</v>
      </c>
      <c r="N75" s="2196" t="s">
        <v>8059</v>
      </c>
      <c r="O75" s="3009"/>
      <c r="P75" s="3219"/>
      <c r="Q75" s="3307">
        <v>1</v>
      </c>
    </row>
    <row r="76" spans="1:35" s="1548" customFormat="1" ht="58.6" customHeight="1">
      <c r="A76" s="3846"/>
      <c r="B76" s="3291" t="str">
        <f t="shared" si="2"/>
        <v>2000003434</v>
      </c>
      <c r="C76" s="3009" t="s">
        <v>4852</v>
      </c>
      <c r="D76" s="3210"/>
      <c r="E76" s="3021"/>
      <c r="F76" s="3009" t="s">
        <v>13</v>
      </c>
      <c r="G76" s="3007"/>
      <c r="H76" s="3007"/>
      <c r="I76" s="3058" t="s">
        <v>7233</v>
      </c>
      <c r="J76" s="3009" t="s">
        <v>49</v>
      </c>
      <c r="K76" s="3007" t="s">
        <v>101</v>
      </c>
      <c r="L76" s="3236" t="s">
        <v>8068</v>
      </c>
      <c r="M76" s="3237">
        <v>200</v>
      </c>
      <c r="N76" s="2196" t="s">
        <v>8059</v>
      </c>
      <c r="O76" s="3009"/>
      <c r="P76" s="3219"/>
      <c r="Q76" s="3307" t="s">
        <v>7334</v>
      </c>
    </row>
    <row r="77" spans="1:35" s="2150" customFormat="1" ht="58.6" customHeight="1">
      <c r="A77" s="3846"/>
      <c r="B77" s="3190" t="str">
        <f t="shared" si="2"/>
        <v>2000003388</v>
      </c>
      <c r="C77" s="3009" t="s">
        <v>4852</v>
      </c>
      <c r="D77" s="3211"/>
      <c r="E77" s="3007"/>
      <c r="F77" s="3009" t="s">
        <v>13</v>
      </c>
      <c r="G77" s="3007"/>
      <c r="H77" s="3007"/>
      <c r="I77" s="3058" t="s">
        <v>7233</v>
      </c>
      <c r="J77" s="3009" t="s">
        <v>49</v>
      </c>
      <c r="K77" s="3007" t="s">
        <v>101</v>
      </c>
      <c r="L77" s="3236" t="s">
        <v>8069</v>
      </c>
      <c r="M77" s="3237">
        <v>3250</v>
      </c>
      <c r="N77" s="2196" t="s">
        <v>8059</v>
      </c>
      <c r="O77" s="3019"/>
      <c r="P77" s="3207"/>
      <c r="Q77" s="3307">
        <v>1</v>
      </c>
    </row>
    <row r="78" spans="1:35" s="2643" customFormat="1" ht="58.6" customHeight="1">
      <c r="A78" s="3847"/>
      <c r="B78" s="3190" t="str">
        <f t="shared" si="2"/>
        <v>2200002230</v>
      </c>
      <c r="C78" s="3009" t="s">
        <v>4852</v>
      </c>
      <c r="D78" s="2607"/>
      <c r="E78" s="1902"/>
      <c r="F78" s="3009" t="s">
        <v>13</v>
      </c>
      <c r="G78" s="1921"/>
      <c r="H78" s="1921"/>
      <c r="I78" s="1568" t="s">
        <v>7233</v>
      </c>
      <c r="J78" s="1493" t="s">
        <v>49</v>
      </c>
      <c r="K78" s="1495" t="s">
        <v>101</v>
      </c>
      <c r="L78" s="3091" t="s">
        <v>8070</v>
      </c>
      <c r="M78" s="3037">
        <v>150</v>
      </c>
      <c r="N78" s="2196" t="s">
        <v>7938</v>
      </c>
      <c r="O78" s="1902"/>
      <c r="P78" s="1745"/>
      <c r="Q78" s="3233" t="s">
        <v>7334</v>
      </c>
    </row>
    <row r="79" spans="1:35" s="2150" customFormat="1" ht="58.6" customHeight="1">
      <c r="A79" s="3775">
        <v>24</v>
      </c>
      <c r="B79" s="3190" t="str">
        <f t="shared" si="2"/>
        <v>2200002207</v>
      </c>
      <c r="C79" s="1902" t="s">
        <v>6985</v>
      </c>
      <c r="D79" s="2607">
        <v>3780</v>
      </c>
      <c r="E79" s="1902" t="s">
        <v>8035</v>
      </c>
      <c r="F79" s="1902" t="s">
        <v>17</v>
      </c>
      <c r="G79" s="1921" t="s">
        <v>8071</v>
      </c>
      <c r="H79" s="3007" t="s">
        <v>7945</v>
      </c>
      <c r="I79" s="1568" t="s">
        <v>7233</v>
      </c>
      <c r="J79" s="1493" t="s">
        <v>49</v>
      </c>
      <c r="K79" s="1495" t="s">
        <v>126</v>
      </c>
      <c r="L79" s="3091" t="s">
        <v>8072</v>
      </c>
      <c r="M79" s="3041">
        <v>290</v>
      </c>
      <c r="N79" s="2907" t="s">
        <v>7938</v>
      </c>
      <c r="O79" s="1902">
        <v>25</v>
      </c>
      <c r="P79" s="1745"/>
      <c r="Q79" s="3233">
        <v>1</v>
      </c>
    </row>
    <row r="80" spans="1:35" s="2643" customFormat="1" ht="58.6" customHeight="1">
      <c r="A80" s="3776"/>
      <c r="B80" s="3190" t="str">
        <f t="shared" si="2"/>
        <v>2200002229</v>
      </c>
      <c r="C80" s="1493" t="s">
        <v>6985</v>
      </c>
      <c r="D80" s="2607"/>
      <c r="E80" s="1902"/>
      <c r="F80" s="1493" t="s">
        <v>17</v>
      </c>
      <c r="G80" s="1921"/>
      <c r="H80" s="1921"/>
      <c r="I80" s="1568" t="s">
        <v>7233</v>
      </c>
      <c r="J80" s="1493" t="s">
        <v>49</v>
      </c>
      <c r="K80" s="1495" t="s">
        <v>126</v>
      </c>
      <c r="L80" s="3081" t="s">
        <v>8073</v>
      </c>
      <c r="M80" s="3041">
        <v>550</v>
      </c>
      <c r="N80" s="2907" t="s">
        <v>7938</v>
      </c>
      <c r="O80" s="1902"/>
      <c r="P80" s="1745"/>
      <c r="Q80" s="3233" t="s">
        <v>7334</v>
      </c>
    </row>
    <row r="81" spans="1:29" s="2643" customFormat="1" ht="58.6" customHeight="1">
      <c r="A81" s="3776"/>
      <c r="B81" s="3190" t="str">
        <f t="shared" si="2"/>
        <v>2200002228</v>
      </c>
      <c r="C81" s="1493" t="s">
        <v>6985</v>
      </c>
      <c r="D81" s="2607"/>
      <c r="E81" s="1902"/>
      <c r="F81" s="1493" t="s">
        <v>17</v>
      </c>
      <c r="G81" s="1921"/>
      <c r="H81" s="1921"/>
      <c r="I81" s="1568" t="s">
        <v>7233</v>
      </c>
      <c r="J81" s="1493" t="s">
        <v>49</v>
      </c>
      <c r="K81" s="1495" t="s">
        <v>126</v>
      </c>
      <c r="L81" s="3091" t="s">
        <v>8074</v>
      </c>
      <c r="M81" s="3041">
        <v>226</v>
      </c>
      <c r="N81" s="2907" t="s">
        <v>8075</v>
      </c>
      <c r="O81" s="1902"/>
      <c r="P81" s="1745"/>
      <c r="Q81" s="3233" t="s">
        <v>7334</v>
      </c>
    </row>
    <row r="82" spans="1:29" s="1548" customFormat="1" ht="58.6" customHeight="1">
      <c r="A82" s="3776"/>
      <c r="B82" s="3190" t="str">
        <f t="shared" si="2"/>
        <v>2000003400</v>
      </c>
      <c r="C82" s="1493" t="s">
        <v>6985</v>
      </c>
      <c r="F82" s="1493" t="s">
        <v>17</v>
      </c>
      <c r="G82" s="3007"/>
      <c r="H82" s="3007"/>
      <c r="I82" s="3007" t="s">
        <v>8076</v>
      </c>
      <c r="J82" s="3009" t="s">
        <v>49</v>
      </c>
      <c r="K82" s="3007" t="s">
        <v>101</v>
      </c>
      <c r="L82" s="2878" t="s">
        <v>8077</v>
      </c>
      <c r="M82" s="3218">
        <v>60</v>
      </c>
      <c r="N82" s="2196" t="s">
        <v>8059</v>
      </c>
      <c r="O82" s="3009"/>
      <c r="P82" s="3219"/>
      <c r="Q82" s="3307" t="s">
        <v>7334</v>
      </c>
    </row>
    <row r="83" spans="1:29" s="1548" customFormat="1" ht="58.6" customHeight="1">
      <c r="A83" s="3776"/>
      <c r="B83" s="3190" t="str">
        <f t="shared" si="2"/>
        <v>2000003401</v>
      </c>
      <c r="C83" s="1493" t="s">
        <v>6985</v>
      </c>
      <c r="D83" s="3211"/>
      <c r="E83" s="3007"/>
      <c r="F83" s="1493" t="s">
        <v>17</v>
      </c>
      <c r="G83" s="3007"/>
      <c r="H83" s="3007"/>
      <c r="I83" s="3007" t="s">
        <v>8076</v>
      </c>
      <c r="J83" s="3009" t="s">
        <v>49</v>
      </c>
      <c r="K83" s="3007" t="s">
        <v>101</v>
      </c>
      <c r="L83" s="3242" t="s">
        <v>8078</v>
      </c>
      <c r="M83" s="3218">
        <v>200</v>
      </c>
      <c r="N83" s="2196" t="s">
        <v>8059</v>
      </c>
      <c r="O83" s="3009"/>
      <c r="P83" s="3219"/>
      <c r="Q83" s="3307" t="s">
        <v>7334</v>
      </c>
    </row>
    <row r="84" spans="1:29" s="1548" customFormat="1" ht="58.6" customHeight="1">
      <c r="A84" s="3776"/>
      <c r="B84" s="3190" t="str">
        <f t="shared" si="2"/>
        <v>2000003402</v>
      </c>
      <c r="C84" s="1493" t="s">
        <v>6985</v>
      </c>
      <c r="D84" s="1494"/>
      <c r="E84" s="1495"/>
      <c r="F84" s="1493" t="s">
        <v>17</v>
      </c>
      <c r="G84" s="3007"/>
      <c r="H84" s="3007"/>
      <c r="I84" s="3296" t="s">
        <v>7233</v>
      </c>
      <c r="J84" s="3009" t="s">
        <v>49</v>
      </c>
      <c r="K84" s="3007" t="s">
        <v>101</v>
      </c>
      <c r="L84" s="2878" t="s">
        <v>8018</v>
      </c>
      <c r="M84" s="3299">
        <v>1874</v>
      </c>
      <c r="N84" s="2907" t="s">
        <v>5376</v>
      </c>
      <c r="O84" s="3009"/>
      <c r="P84" s="3219"/>
      <c r="Q84" s="3307" t="s">
        <v>7334</v>
      </c>
    </row>
    <row r="85" spans="1:29" s="2643" customFormat="1" ht="58.6" customHeight="1">
      <c r="A85" s="3776"/>
      <c r="B85" s="3190" t="str">
        <f t="shared" si="2"/>
        <v>2200002206</v>
      </c>
      <c r="C85" s="1493" t="s">
        <v>6985</v>
      </c>
      <c r="D85" s="2607"/>
      <c r="E85" s="1902"/>
      <c r="F85" s="1493" t="s">
        <v>17</v>
      </c>
      <c r="G85" s="1921"/>
      <c r="H85" s="1921"/>
      <c r="I85" s="1568" t="s">
        <v>7233</v>
      </c>
      <c r="J85" s="1493" t="s">
        <v>49</v>
      </c>
      <c r="K85" s="1495" t="s">
        <v>101</v>
      </c>
      <c r="L85" s="1496" t="s">
        <v>8079</v>
      </c>
      <c r="M85" s="3037">
        <v>93</v>
      </c>
      <c r="N85" s="2196" t="s">
        <v>7938</v>
      </c>
      <c r="O85" s="1902"/>
      <c r="P85" s="1745"/>
      <c r="Q85" s="3233" t="s">
        <v>7334</v>
      </c>
    </row>
    <row r="86" spans="1:29" s="2643" customFormat="1" ht="58.6" customHeight="1">
      <c r="A86" s="3776"/>
      <c r="B86" s="3190" t="str">
        <f t="shared" si="2"/>
        <v>2200002235</v>
      </c>
      <c r="C86" s="1493" t="s">
        <v>6985</v>
      </c>
      <c r="D86" s="2607"/>
      <c r="E86" s="1902"/>
      <c r="F86" s="1493" t="s">
        <v>17</v>
      </c>
      <c r="G86" s="1921"/>
      <c r="H86" s="1921"/>
      <c r="I86" s="1568" t="s">
        <v>7233</v>
      </c>
      <c r="J86" s="1493" t="s">
        <v>49</v>
      </c>
      <c r="K86" s="1495" t="s">
        <v>101</v>
      </c>
      <c r="L86" s="1496" t="s">
        <v>8080</v>
      </c>
      <c r="M86" s="3037">
        <v>90</v>
      </c>
      <c r="N86" s="2907" t="s">
        <v>5376</v>
      </c>
      <c r="O86" s="1902"/>
      <c r="P86" s="1745"/>
      <c r="Q86" s="3233" t="s">
        <v>7334</v>
      </c>
    </row>
    <row r="87" spans="1:29" s="2643" customFormat="1" ht="58.6" customHeight="1">
      <c r="A87" s="3777"/>
      <c r="B87" s="3190" t="str">
        <f t="shared" si="2"/>
        <v>2200002230</v>
      </c>
      <c r="C87" s="1493" t="s">
        <v>6985</v>
      </c>
      <c r="D87" s="2607"/>
      <c r="E87" s="1902"/>
      <c r="F87" s="1493" t="s">
        <v>17</v>
      </c>
      <c r="G87" s="1921"/>
      <c r="H87" s="1921"/>
      <c r="I87" s="1568" t="s">
        <v>7233</v>
      </c>
      <c r="J87" s="1493" t="s">
        <v>49</v>
      </c>
      <c r="K87" s="1495" t="s">
        <v>101</v>
      </c>
      <c r="L87" s="1496" t="s">
        <v>8081</v>
      </c>
      <c r="M87" s="3037">
        <v>514</v>
      </c>
      <c r="N87" s="2196" t="s">
        <v>7938</v>
      </c>
      <c r="O87" s="1902"/>
      <c r="P87" s="1745"/>
      <c r="Q87" s="3233" t="s">
        <v>7334</v>
      </c>
    </row>
    <row r="88" spans="1:29" s="2643" customFormat="1" ht="58.6" customHeight="1">
      <c r="A88" s="3845">
        <v>25</v>
      </c>
      <c r="B88" s="3190" t="str">
        <f t="shared" si="2"/>
        <v>2000003397</v>
      </c>
      <c r="C88" s="3019" t="s">
        <v>3134</v>
      </c>
      <c r="D88" s="2607">
        <v>18500</v>
      </c>
      <c r="E88" s="1921" t="s">
        <v>8039</v>
      </c>
      <c r="F88" s="3009" t="s">
        <v>15</v>
      </c>
      <c r="G88" s="1921" t="s">
        <v>8082</v>
      </c>
      <c r="H88" s="1921" t="s">
        <v>8083</v>
      </c>
      <c r="I88" s="3007" t="s">
        <v>7233</v>
      </c>
      <c r="J88" s="3009" t="s">
        <v>49</v>
      </c>
      <c r="K88" s="1921" t="s">
        <v>148</v>
      </c>
      <c r="L88" s="2904" t="s">
        <v>8084</v>
      </c>
      <c r="M88" s="2583">
        <v>300</v>
      </c>
      <c r="N88" s="2196" t="s">
        <v>8059</v>
      </c>
      <c r="O88" s="1902"/>
      <c r="P88" s="1859"/>
      <c r="Q88" s="3307" t="s">
        <v>7362</v>
      </c>
      <c r="R88" s="1790"/>
      <c r="S88" s="2150"/>
      <c r="T88" s="2150"/>
      <c r="U88" s="2150"/>
      <c r="V88" s="2150"/>
      <c r="W88" s="2150"/>
      <c r="X88" s="2150"/>
      <c r="Y88" s="2150"/>
      <c r="Z88" s="2150"/>
      <c r="AA88" s="2150"/>
    </row>
    <row r="89" spans="1:29" s="1548" customFormat="1" ht="58.6" customHeight="1">
      <c r="A89" s="3846"/>
      <c r="B89" s="3190" t="str">
        <f t="shared" si="2"/>
        <v>2000003359</v>
      </c>
      <c r="C89" s="3009" t="s">
        <v>3134</v>
      </c>
      <c r="D89" s="1494"/>
      <c r="E89" s="1495"/>
      <c r="F89" s="3009" t="s">
        <v>15</v>
      </c>
      <c r="G89" s="1495"/>
      <c r="H89" s="1495"/>
      <c r="I89" s="3058" t="s">
        <v>7233</v>
      </c>
      <c r="J89" s="3009" t="s">
        <v>49</v>
      </c>
      <c r="K89" s="3007" t="s">
        <v>148</v>
      </c>
      <c r="L89" s="2878" t="s">
        <v>8085</v>
      </c>
      <c r="M89" s="2357">
        <v>1500</v>
      </c>
      <c r="N89" s="2196" t="s">
        <v>8059</v>
      </c>
      <c r="O89" s="1493"/>
      <c r="P89" s="1859"/>
      <c r="Q89" s="3307" t="s">
        <v>7362</v>
      </c>
    </row>
    <row r="90" spans="1:29" s="1548" customFormat="1" ht="58.6" customHeight="1">
      <c r="A90" s="3846"/>
      <c r="B90" s="3190" t="str">
        <f t="shared" si="2"/>
        <v>2000003358</v>
      </c>
      <c r="C90" s="3009" t="s">
        <v>3134</v>
      </c>
      <c r="D90" s="3211"/>
      <c r="E90" s="3007"/>
      <c r="F90" s="3009" t="s">
        <v>15</v>
      </c>
      <c r="G90" s="3007"/>
      <c r="H90" s="3007"/>
      <c r="I90" s="3058" t="s">
        <v>7233</v>
      </c>
      <c r="J90" s="3009" t="s">
        <v>49</v>
      </c>
      <c r="K90" s="3007" t="s">
        <v>148</v>
      </c>
      <c r="L90" s="3091" t="s">
        <v>8086</v>
      </c>
      <c r="M90" s="3218">
        <v>3500</v>
      </c>
      <c r="N90" s="2907" t="s">
        <v>7397</v>
      </c>
      <c r="O90" s="3009">
        <v>3731</v>
      </c>
      <c r="P90" s="3219"/>
      <c r="Q90" s="3307" t="s">
        <v>7362</v>
      </c>
    </row>
    <row r="91" spans="1:29" s="1548" customFormat="1" ht="58.6" customHeight="1">
      <c r="A91" s="3846"/>
      <c r="B91" s="3190" t="str">
        <f t="shared" si="2"/>
        <v>2000003322</v>
      </c>
      <c r="C91" s="3009" t="s">
        <v>3134</v>
      </c>
      <c r="D91" s="2757"/>
      <c r="E91" s="3021"/>
      <c r="F91" s="3009" t="s">
        <v>15</v>
      </c>
      <c r="G91" s="3007"/>
      <c r="H91" s="3007"/>
      <c r="I91" s="3007" t="s">
        <v>7233</v>
      </c>
      <c r="J91" s="3009" t="s">
        <v>49</v>
      </c>
      <c r="K91" s="3007" t="s">
        <v>148</v>
      </c>
      <c r="L91" s="2878" t="s">
        <v>8087</v>
      </c>
      <c r="M91" s="3040">
        <v>1000</v>
      </c>
      <c r="N91" s="2907" t="s">
        <v>7397</v>
      </c>
      <c r="O91" s="3009"/>
      <c r="P91" s="3010"/>
      <c r="Q91" s="3307" t="s">
        <v>7362</v>
      </c>
      <c r="R91" s="1467"/>
      <c r="S91" s="1467"/>
      <c r="T91" s="1467"/>
      <c r="U91" s="1467"/>
      <c r="V91" s="1467"/>
      <c r="W91" s="1467"/>
      <c r="X91" s="1467"/>
      <c r="Y91" s="1467"/>
      <c r="Z91" s="1467"/>
      <c r="AA91" s="1467"/>
      <c r="AB91" s="1467"/>
      <c r="AC91" s="1467"/>
    </row>
    <row r="92" spans="1:29" s="1467" customFormat="1" ht="58.6" customHeight="1">
      <c r="A92" s="3846"/>
      <c r="B92" s="3190" t="str">
        <f t="shared" si="2"/>
        <v>2000003367</v>
      </c>
      <c r="C92" s="3009" t="s">
        <v>3134</v>
      </c>
      <c r="D92" s="1494"/>
      <c r="E92" s="1921" t="s">
        <v>8039</v>
      </c>
      <c r="F92" s="3009" t="s">
        <v>15</v>
      </c>
      <c r="G92" s="1495"/>
      <c r="H92" s="1495"/>
      <c r="I92" s="3007" t="s">
        <v>7233</v>
      </c>
      <c r="J92" s="3009" t="s">
        <v>49</v>
      </c>
      <c r="K92" s="3266" t="s">
        <v>8088</v>
      </c>
      <c r="L92" s="3056" t="s">
        <v>8089</v>
      </c>
      <c r="M92" s="2357">
        <v>263</v>
      </c>
      <c r="N92" s="2907" t="s">
        <v>7397</v>
      </c>
      <c r="O92" s="1493"/>
      <c r="P92" s="1859"/>
      <c r="Q92" s="3320" t="s">
        <v>7362</v>
      </c>
      <c r="R92" s="1548"/>
      <c r="S92" s="1548"/>
      <c r="T92" s="1548"/>
      <c r="U92" s="1548"/>
      <c r="V92" s="1548"/>
      <c r="W92" s="1548"/>
      <c r="X92" s="1548"/>
      <c r="Y92" s="1548"/>
      <c r="Z92" s="1548"/>
      <c r="AA92" s="1548"/>
    </row>
    <row r="93" spans="1:29" s="2150" customFormat="1" ht="58.6" customHeight="1">
      <c r="A93" s="3846"/>
      <c r="B93" s="3190" t="str">
        <f t="shared" si="2"/>
        <v>2200002236</v>
      </c>
      <c r="C93" s="3009" t="s">
        <v>3134</v>
      </c>
      <c r="D93" s="3337"/>
      <c r="E93" s="1909" t="s">
        <v>8039</v>
      </c>
      <c r="F93" s="3009" t="s">
        <v>15</v>
      </c>
      <c r="G93" s="1909"/>
      <c r="H93" s="1909"/>
      <c r="I93" s="3007" t="s">
        <v>7233</v>
      </c>
      <c r="J93" s="3009" t="s">
        <v>49</v>
      </c>
      <c r="K93" s="1921" t="s">
        <v>148</v>
      </c>
      <c r="L93" s="1547" t="s">
        <v>8090</v>
      </c>
      <c r="M93" s="2357">
        <v>8000</v>
      </c>
      <c r="N93" s="2196" t="s">
        <v>8059</v>
      </c>
      <c r="O93" s="2429"/>
      <c r="P93" s="3338"/>
      <c r="Q93" s="3307" t="s">
        <v>7362</v>
      </c>
    </row>
    <row r="94" spans="1:29" s="2150" customFormat="1" ht="58.6" customHeight="1">
      <c r="A94" s="3846"/>
      <c r="B94" s="3190" t="str">
        <f t="shared" si="2"/>
        <v>2000003421</v>
      </c>
      <c r="C94" s="3009" t="s">
        <v>3134</v>
      </c>
      <c r="D94" s="3211"/>
      <c r="E94" s="3007"/>
      <c r="F94" s="3009" t="s">
        <v>15</v>
      </c>
      <c r="G94" s="3007"/>
      <c r="H94" s="3007"/>
      <c r="I94" s="3058" t="s">
        <v>7233</v>
      </c>
      <c r="J94" s="3009" t="s">
        <v>49</v>
      </c>
      <c r="K94" s="3007" t="s">
        <v>90</v>
      </c>
      <c r="L94" s="2878" t="s">
        <v>8091</v>
      </c>
      <c r="M94" s="3218">
        <v>200</v>
      </c>
      <c r="N94" s="2907" t="s">
        <v>7397</v>
      </c>
      <c r="O94" s="3019"/>
      <c r="P94" s="3207"/>
      <c r="Q94" s="3307" t="s">
        <v>7362</v>
      </c>
    </row>
    <row r="95" spans="1:29" s="2150" customFormat="1" ht="58.6" customHeight="1">
      <c r="A95" s="3847"/>
      <c r="B95" s="3190" t="str">
        <f t="shared" si="2"/>
        <v>2000003419</v>
      </c>
      <c r="C95" s="3009" t="s">
        <v>3134</v>
      </c>
      <c r="D95" s="3211"/>
      <c r="E95" s="3007"/>
      <c r="F95" s="3009" t="s">
        <v>15</v>
      </c>
      <c r="G95" s="3007"/>
      <c r="H95" s="3007"/>
      <c r="I95" s="3058" t="s">
        <v>7233</v>
      </c>
      <c r="J95" s="3009" t="s">
        <v>49</v>
      </c>
      <c r="K95" s="3007" t="s">
        <v>90</v>
      </c>
      <c r="L95" s="2878" t="s">
        <v>8092</v>
      </c>
      <c r="M95" s="3218">
        <v>3440</v>
      </c>
      <c r="N95" s="2907" t="s">
        <v>7397</v>
      </c>
      <c r="O95" s="3019"/>
      <c r="P95" s="3207"/>
      <c r="Q95" s="3307" t="s">
        <v>7362</v>
      </c>
    </row>
    <row r="96" spans="1:29" s="2643" customFormat="1" ht="58.6" customHeight="1">
      <c r="A96" s="3858">
        <v>26</v>
      </c>
      <c r="B96" s="3190" t="str">
        <f t="shared" si="2"/>
        <v>2200002193</v>
      </c>
      <c r="C96" s="3240" t="s">
        <v>137</v>
      </c>
      <c r="D96" s="2480">
        <v>11650</v>
      </c>
      <c r="E96" s="1921" t="s">
        <v>8093</v>
      </c>
      <c r="F96" s="3019" t="s">
        <v>18</v>
      </c>
      <c r="G96" s="1921" t="s">
        <v>8094</v>
      </c>
      <c r="H96" s="1921" t="s">
        <v>8095</v>
      </c>
      <c r="I96" s="1921" t="s">
        <v>7769</v>
      </c>
      <c r="J96" s="1902" t="s">
        <v>49</v>
      </c>
      <c r="K96" s="1921" t="s">
        <v>1163</v>
      </c>
      <c r="L96" s="1862" t="s">
        <v>8096</v>
      </c>
      <c r="M96" s="3041">
        <v>9150</v>
      </c>
      <c r="N96" s="2196" t="s">
        <v>8059</v>
      </c>
      <c r="O96" s="1902"/>
      <c r="P96" s="1862"/>
      <c r="Q96" s="3307" t="s">
        <v>7334</v>
      </c>
      <c r="R96" s="3300"/>
    </row>
    <row r="97" spans="1:29" s="1559" customFormat="1" ht="58.6" customHeight="1">
      <c r="A97" s="3858"/>
      <c r="B97" s="3024" t="str">
        <f t="shared" si="2"/>
        <v>2200002192</v>
      </c>
      <c r="C97" s="3301" t="s">
        <v>137</v>
      </c>
      <c r="D97" s="3302"/>
      <c r="E97" s="3008"/>
      <c r="F97" s="3161" t="s">
        <v>18</v>
      </c>
      <c r="G97" s="3008"/>
      <c r="H97" s="3008"/>
      <c r="I97" s="1543" t="s">
        <v>7769</v>
      </c>
      <c r="J97" s="1545" t="s">
        <v>49</v>
      </c>
      <c r="K97" s="1543" t="s">
        <v>1163</v>
      </c>
      <c r="L97" s="3056" t="s">
        <v>8097</v>
      </c>
      <c r="M97" s="3303">
        <v>2500</v>
      </c>
      <c r="N97" s="3189" t="s">
        <v>7397</v>
      </c>
      <c r="O97" s="3161"/>
      <c r="P97" s="3304"/>
      <c r="Q97" s="3319">
        <v>1</v>
      </c>
      <c r="R97" s="1467"/>
      <c r="S97" s="1467"/>
      <c r="T97" s="1467"/>
      <c r="U97" s="1467"/>
      <c r="V97" s="1467"/>
      <c r="W97" s="1467"/>
      <c r="X97" s="1467"/>
      <c r="Y97" s="1467"/>
      <c r="Z97" s="1467"/>
      <c r="AA97" s="1467"/>
      <c r="AB97" s="1467"/>
      <c r="AC97" s="1467"/>
    </row>
    <row r="98" spans="1:29" s="2150" customFormat="1" ht="58.6" customHeight="1">
      <c r="A98" s="3845">
        <v>27</v>
      </c>
      <c r="B98" s="3190" t="str">
        <f t="shared" si="2"/>
        <v>2200002162</v>
      </c>
      <c r="C98" s="1902" t="s">
        <v>3424</v>
      </c>
      <c r="D98" s="2607">
        <v>8800</v>
      </c>
      <c r="E98" s="1921" t="s">
        <v>8098</v>
      </c>
      <c r="F98" s="1902" t="s">
        <v>15</v>
      </c>
      <c r="G98" s="1921" t="s">
        <v>8099</v>
      </c>
      <c r="H98" s="1921" t="s">
        <v>8100</v>
      </c>
      <c r="I98" s="1921" t="s">
        <v>7769</v>
      </c>
      <c r="J98" s="1902" t="s">
        <v>49</v>
      </c>
      <c r="K98" s="2187" t="s">
        <v>1163</v>
      </c>
      <c r="L98" s="3119" t="s">
        <v>8049</v>
      </c>
      <c r="M98" s="3163">
        <v>4820</v>
      </c>
      <c r="N98" s="2907" t="s">
        <v>8101</v>
      </c>
      <c r="O98" s="1902"/>
      <c r="P98" s="1911"/>
      <c r="Q98" s="3317" t="s">
        <v>7362</v>
      </c>
      <c r="R98" s="1902"/>
    </row>
    <row r="99" spans="1:29" s="2590" customFormat="1" ht="58.6" customHeight="1">
      <c r="A99" s="3846"/>
      <c r="B99" s="3190" t="str">
        <f t="shared" si="2"/>
        <v>2000003394</v>
      </c>
      <c r="C99" s="1493" t="s">
        <v>3424</v>
      </c>
      <c r="D99" s="2795"/>
      <c r="E99" s="1748"/>
      <c r="F99" s="1493" t="s">
        <v>15</v>
      </c>
      <c r="G99" s="1748"/>
      <c r="H99" s="1748"/>
      <c r="I99" s="1624" t="s">
        <v>7233</v>
      </c>
      <c r="J99" s="1493" t="s">
        <v>49</v>
      </c>
      <c r="K99" s="1543" t="s">
        <v>1163</v>
      </c>
      <c r="L99" s="1600" t="s">
        <v>8102</v>
      </c>
      <c r="M99" s="2646">
        <v>930</v>
      </c>
      <c r="N99" s="2196" t="s">
        <v>8059</v>
      </c>
      <c r="O99" s="1790"/>
      <c r="P99" s="2544"/>
      <c r="Q99" s="3319" t="s">
        <v>7362</v>
      </c>
      <c r="R99" s="1790"/>
    </row>
    <row r="100" spans="1:29" s="1467" customFormat="1" ht="58.6" customHeight="1">
      <c r="A100" s="3846"/>
      <c r="B100" s="3190" t="str">
        <f t="shared" ref="B100:B115" si="3">TEXT(LEFT(L100,10),"0000000000")</f>
        <v>2200002219</v>
      </c>
      <c r="C100" s="1493" t="s">
        <v>3424</v>
      </c>
      <c r="D100" s="3324"/>
      <c r="E100" s="3008"/>
      <c r="F100" s="1493" t="s">
        <v>15</v>
      </c>
      <c r="G100" s="1543"/>
      <c r="H100" s="1543"/>
      <c r="I100" s="1495" t="s">
        <v>7769</v>
      </c>
      <c r="J100" s="3161" t="s">
        <v>49</v>
      </c>
      <c r="K100" s="1543" t="s">
        <v>1163</v>
      </c>
      <c r="L100" s="3214" t="s">
        <v>8103</v>
      </c>
      <c r="M100" s="3040">
        <v>745</v>
      </c>
      <c r="N100" s="2907" t="s">
        <v>7969</v>
      </c>
      <c r="O100" s="1545"/>
      <c r="P100" s="1828"/>
      <c r="Q100" s="3321" t="s">
        <v>7362</v>
      </c>
      <c r="R100" s="1545"/>
    </row>
    <row r="101" spans="1:29" s="1467" customFormat="1" ht="58.6" customHeight="1">
      <c r="A101" s="3846"/>
      <c r="B101" s="3190" t="str">
        <f t="shared" si="3"/>
        <v>2200002222</v>
      </c>
      <c r="C101" s="1782" t="s">
        <v>3424</v>
      </c>
      <c r="D101" s="1494"/>
      <c r="E101" s="1495"/>
      <c r="F101" s="1782" t="s">
        <v>15</v>
      </c>
      <c r="G101" s="1495"/>
      <c r="H101" s="1495"/>
      <c r="I101" s="1495" t="s">
        <v>7769</v>
      </c>
      <c r="J101" s="3325" t="s">
        <v>49</v>
      </c>
      <c r="K101" s="1543" t="s">
        <v>1163</v>
      </c>
      <c r="L101" s="1600" t="s">
        <v>8104</v>
      </c>
      <c r="M101" s="2357">
        <v>332</v>
      </c>
      <c r="N101" s="2196" t="s">
        <v>7615</v>
      </c>
      <c r="O101" s="1493"/>
      <c r="P101" s="1859"/>
      <c r="Q101" s="3321" t="s">
        <v>7362</v>
      </c>
      <c r="R101" s="1548"/>
      <c r="S101" s="1548"/>
      <c r="T101" s="1548"/>
      <c r="U101" s="1548"/>
      <c r="V101" s="1548"/>
      <c r="W101" s="1548"/>
      <c r="X101" s="1548"/>
      <c r="Y101" s="1548"/>
      <c r="Z101" s="1548"/>
      <c r="AA101" s="1548"/>
    </row>
    <row r="102" spans="1:29" s="1467" customFormat="1" ht="58.6" customHeight="1">
      <c r="A102" s="3846"/>
      <c r="B102" s="3190" t="str">
        <f t="shared" si="3"/>
        <v>2200002223</v>
      </c>
      <c r="C102" s="1782" t="s">
        <v>3424</v>
      </c>
      <c r="D102" s="1494"/>
      <c r="E102" s="1495"/>
      <c r="F102" s="1782" t="s">
        <v>15</v>
      </c>
      <c r="G102" s="1495"/>
      <c r="H102" s="1495"/>
      <c r="I102" s="1495" t="s">
        <v>7769</v>
      </c>
      <c r="J102" s="3325" t="s">
        <v>49</v>
      </c>
      <c r="K102" s="1543" t="s">
        <v>1163</v>
      </c>
      <c r="L102" s="1600" t="s">
        <v>8105</v>
      </c>
      <c r="M102" s="2357">
        <v>810</v>
      </c>
      <c r="N102" s="2907" t="s">
        <v>7969</v>
      </c>
      <c r="O102" s="1493"/>
      <c r="P102" s="1859"/>
      <c r="Q102" s="3321" t="s">
        <v>7362</v>
      </c>
      <c r="R102" s="1548"/>
      <c r="S102" s="1548"/>
      <c r="T102" s="1548"/>
      <c r="U102" s="1548"/>
      <c r="V102" s="1548"/>
      <c r="W102" s="1548"/>
      <c r="X102" s="1548"/>
      <c r="Y102" s="1548"/>
      <c r="Z102" s="1548"/>
      <c r="AA102" s="1548"/>
    </row>
    <row r="103" spans="1:29" s="1467" customFormat="1" ht="58.6" customHeight="1">
      <c r="A103" s="3846"/>
      <c r="B103" s="3190" t="str">
        <f t="shared" si="3"/>
        <v>2200002224</v>
      </c>
      <c r="C103" s="1782" t="s">
        <v>3424</v>
      </c>
      <c r="D103" s="1494"/>
      <c r="E103" s="1495"/>
      <c r="F103" s="1782" t="s">
        <v>15</v>
      </c>
      <c r="G103" s="1495"/>
      <c r="H103" s="1495"/>
      <c r="I103" s="1495" t="s">
        <v>7769</v>
      </c>
      <c r="J103" s="3325" t="s">
        <v>49</v>
      </c>
      <c r="K103" s="1543" t="s">
        <v>1163</v>
      </c>
      <c r="L103" s="1600" t="s">
        <v>8106</v>
      </c>
      <c r="M103" s="2357">
        <v>125</v>
      </c>
      <c r="N103" s="2196" t="s">
        <v>7615</v>
      </c>
      <c r="O103" s="1493"/>
      <c r="P103" s="1859"/>
      <c r="Q103" s="3321" t="s">
        <v>7362</v>
      </c>
      <c r="R103" s="1548"/>
      <c r="S103" s="1548"/>
      <c r="T103" s="1548"/>
      <c r="U103" s="1548"/>
      <c r="V103" s="1548"/>
      <c r="W103" s="1548"/>
      <c r="X103" s="1548"/>
      <c r="Y103" s="1548"/>
      <c r="Z103" s="1548"/>
      <c r="AA103" s="1548"/>
    </row>
    <row r="104" spans="1:29" s="1467" customFormat="1" ht="58.6" customHeight="1">
      <c r="A104" s="3846"/>
      <c r="B104" s="3190" t="str">
        <f t="shared" si="3"/>
        <v>2200002225</v>
      </c>
      <c r="C104" s="1782" t="s">
        <v>3424</v>
      </c>
      <c r="D104" s="1494"/>
      <c r="E104" s="1495"/>
      <c r="F104" s="1782" t="s">
        <v>15</v>
      </c>
      <c r="G104" s="1495"/>
      <c r="H104" s="1495"/>
      <c r="I104" s="1495" t="s">
        <v>7769</v>
      </c>
      <c r="J104" s="3325" t="s">
        <v>49</v>
      </c>
      <c r="K104" s="1543" t="s">
        <v>1163</v>
      </c>
      <c r="L104" s="1600" t="s">
        <v>8107</v>
      </c>
      <c r="M104" s="2357">
        <v>366</v>
      </c>
      <c r="N104" s="2907" t="s">
        <v>7969</v>
      </c>
      <c r="O104" s="1493"/>
      <c r="P104" s="1859"/>
      <c r="Q104" s="3321" t="s">
        <v>7362</v>
      </c>
      <c r="R104" s="1548"/>
      <c r="S104" s="1548"/>
      <c r="T104" s="1548"/>
      <c r="U104" s="1548"/>
      <c r="V104" s="1548"/>
      <c r="W104" s="1548"/>
      <c r="X104" s="1548"/>
      <c r="Y104" s="1548"/>
      <c r="Z104" s="1548"/>
      <c r="AA104" s="1548"/>
    </row>
    <row r="105" spans="1:29" s="1467" customFormat="1" ht="58.6" customHeight="1">
      <c r="A105" s="3847"/>
      <c r="B105" s="3190" t="str">
        <f t="shared" si="3"/>
        <v>2200002150</v>
      </c>
      <c r="C105" s="1782" t="s">
        <v>3424</v>
      </c>
      <c r="D105" s="1668"/>
      <c r="E105" s="1495"/>
      <c r="F105" s="1782" t="s">
        <v>15</v>
      </c>
      <c r="G105" s="1495"/>
      <c r="H105" s="1495"/>
      <c r="I105" s="1495" t="s">
        <v>7769</v>
      </c>
      <c r="J105" s="1902" t="s">
        <v>49</v>
      </c>
      <c r="K105" s="1543" t="s">
        <v>1163</v>
      </c>
      <c r="L105" s="2875" t="s">
        <v>7970</v>
      </c>
      <c r="M105" s="3243">
        <v>670</v>
      </c>
      <c r="N105" s="2907" t="s">
        <v>7397</v>
      </c>
      <c r="O105" s="1493"/>
      <c r="P105" s="1859"/>
      <c r="Q105" s="3321" t="s">
        <v>7362</v>
      </c>
      <c r="R105" s="1852"/>
    </row>
    <row r="106" spans="1:29" s="2643" customFormat="1" ht="58.6" customHeight="1">
      <c r="A106" s="3854">
        <v>28</v>
      </c>
      <c r="B106" s="3190" t="str">
        <f t="shared" si="3"/>
        <v>2000003382</v>
      </c>
      <c r="C106" s="2667" t="s">
        <v>244</v>
      </c>
      <c r="D106" s="2767">
        <v>3750</v>
      </c>
      <c r="E106" s="1921" t="s">
        <v>8108</v>
      </c>
      <c r="F106" s="2667" t="s">
        <v>17</v>
      </c>
      <c r="G106" s="1921" t="s">
        <v>8109</v>
      </c>
      <c r="H106" s="1921"/>
      <c r="I106" s="1921" t="s">
        <v>6542</v>
      </c>
      <c r="J106" s="2667" t="s">
        <v>49</v>
      </c>
      <c r="K106" s="2187" t="s">
        <v>50</v>
      </c>
      <c r="L106" s="1862" t="s">
        <v>8110</v>
      </c>
      <c r="M106" s="2583">
        <v>1230</v>
      </c>
      <c r="N106" s="3189" t="s">
        <v>7397</v>
      </c>
      <c r="O106" s="1902"/>
      <c r="P106" s="1775"/>
      <c r="Q106" s="3321" t="s">
        <v>7362</v>
      </c>
      <c r="R106" s="2626"/>
    </row>
    <row r="107" spans="1:29" s="1467" customFormat="1" ht="58.6" customHeight="1">
      <c r="A107" s="3855"/>
      <c r="B107" s="3190" t="str">
        <f t="shared" si="3"/>
        <v>2200002246</v>
      </c>
      <c r="C107" s="1782" t="s">
        <v>244</v>
      </c>
      <c r="D107" s="1668"/>
      <c r="E107" s="1495"/>
      <c r="F107" s="1782" t="s">
        <v>17</v>
      </c>
      <c r="G107" s="1495"/>
      <c r="H107" s="1495"/>
      <c r="I107" s="1495" t="s">
        <v>6542</v>
      </c>
      <c r="J107" s="2667" t="s">
        <v>49</v>
      </c>
      <c r="K107" s="1543" t="s">
        <v>1163</v>
      </c>
      <c r="L107" s="2875" t="s">
        <v>8111</v>
      </c>
      <c r="M107" s="3243">
        <v>1982</v>
      </c>
      <c r="N107" s="2907" t="s">
        <v>7969</v>
      </c>
      <c r="O107" s="1493"/>
      <c r="P107" s="1859"/>
      <c r="Q107" s="3321" t="s">
        <v>7362</v>
      </c>
      <c r="R107" s="1852"/>
    </row>
    <row r="108" spans="1:29" s="1467" customFormat="1" ht="58.6" customHeight="1">
      <c r="A108" s="3855"/>
      <c r="B108" s="3190" t="str">
        <f t="shared" si="3"/>
        <v>2200002251</v>
      </c>
      <c r="C108" s="3305" t="s">
        <v>244</v>
      </c>
      <c r="D108" s="1668"/>
      <c r="E108" s="1495"/>
      <c r="F108" s="1782" t="s">
        <v>17</v>
      </c>
      <c r="G108" s="1495"/>
      <c r="H108" s="1495"/>
      <c r="I108" s="1495" t="s">
        <v>6542</v>
      </c>
      <c r="J108" s="2667" t="s">
        <v>49</v>
      </c>
      <c r="K108" s="1543" t="s">
        <v>1163</v>
      </c>
      <c r="L108" s="2875" t="s">
        <v>8112</v>
      </c>
      <c r="M108" s="3243">
        <v>228</v>
      </c>
      <c r="N108" s="2907" t="s">
        <v>7969</v>
      </c>
      <c r="O108" s="1493"/>
      <c r="P108" s="1859"/>
      <c r="Q108" s="3321" t="s">
        <v>7362</v>
      </c>
      <c r="R108" s="1852"/>
    </row>
    <row r="109" spans="1:29" s="1467" customFormat="1" ht="58.6" customHeight="1">
      <c r="A109" s="3855"/>
      <c r="B109" s="3190" t="str">
        <f t="shared" si="3"/>
        <v>2200002253</v>
      </c>
      <c r="C109" s="3305" t="s">
        <v>244</v>
      </c>
      <c r="D109" s="1668"/>
      <c r="E109" s="1495"/>
      <c r="F109" s="1782" t="s">
        <v>17</v>
      </c>
      <c r="G109" s="1495"/>
      <c r="H109" s="1495"/>
      <c r="I109" s="1495" t="s">
        <v>6542</v>
      </c>
      <c r="J109" s="2667" t="s">
        <v>49</v>
      </c>
      <c r="K109" s="1543" t="s">
        <v>1163</v>
      </c>
      <c r="L109" s="2875" t="s">
        <v>8113</v>
      </c>
      <c r="M109" s="3243">
        <v>176</v>
      </c>
      <c r="N109" s="2907" t="s">
        <v>7969</v>
      </c>
      <c r="O109" s="1493"/>
      <c r="P109" s="1859"/>
      <c r="Q109" s="3321" t="s">
        <v>7362</v>
      </c>
      <c r="R109" s="1852"/>
    </row>
    <row r="110" spans="1:29" s="1467" customFormat="1" ht="58.6" customHeight="1">
      <c r="A110" s="3856"/>
      <c r="B110" s="3190" t="str">
        <f t="shared" si="3"/>
        <v>2200002254</v>
      </c>
      <c r="C110" s="3305" t="s">
        <v>244</v>
      </c>
      <c r="D110" s="1668"/>
      <c r="E110" s="1495"/>
      <c r="F110" s="1782" t="s">
        <v>17</v>
      </c>
      <c r="G110" s="1495"/>
      <c r="H110" s="1495"/>
      <c r="I110" s="1495" t="s">
        <v>6542</v>
      </c>
      <c r="J110" s="2667" t="s">
        <v>49</v>
      </c>
      <c r="K110" s="1543" t="s">
        <v>1163</v>
      </c>
      <c r="L110" s="2875" t="s">
        <v>8114</v>
      </c>
      <c r="M110" s="3243">
        <v>134</v>
      </c>
      <c r="N110" s="2907" t="s">
        <v>7969</v>
      </c>
      <c r="O110" s="1493"/>
      <c r="P110" s="1859"/>
      <c r="Q110" s="3321" t="s">
        <v>7362</v>
      </c>
      <c r="R110" s="1852"/>
    </row>
    <row r="111" spans="1:29" s="1548" customFormat="1" ht="58.6" customHeight="1">
      <c r="A111" s="3865">
        <v>29</v>
      </c>
      <c r="B111" s="3190" t="str">
        <f t="shared" si="3"/>
        <v>2000003424</v>
      </c>
      <c r="C111" s="3019" t="s">
        <v>3300</v>
      </c>
      <c r="D111" s="1494">
        <v>10500</v>
      </c>
      <c r="E111" s="1495" t="s">
        <v>8115</v>
      </c>
      <c r="F111" s="3009" t="s">
        <v>15</v>
      </c>
      <c r="G111" s="1495" t="s">
        <v>8116</v>
      </c>
      <c r="H111" s="1495"/>
      <c r="I111" s="1495" t="s">
        <v>7233</v>
      </c>
      <c r="J111" s="3009" t="s">
        <v>49</v>
      </c>
      <c r="K111" s="3007" t="s">
        <v>5384</v>
      </c>
      <c r="L111" s="2878" t="s">
        <v>8117</v>
      </c>
      <c r="M111" s="3037">
        <f>7560-3360</f>
        <v>4200</v>
      </c>
      <c r="N111" s="2196" t="s">
        <v>8059</v>
      </c>
      <c r="O111" s="1493"/>
      <c r="P111" s="1547"/>
      <c r="Q111" s="3317" t="s">
        <v>7362</v>
      </c>
      <c r="R111" s="3226"/>
      <c r="S111" s="1474"/>
      <c r="T111" s="1474"/>
      <c r="U111" s="3227"/>
      <c r="V111" s="1634"/>
      <c r="W111" s="1474"/>
      <c r="X111" s="2024"/>
      <c r="Y111" s="2024"/>
      <c r="Z111" s="1493"/>
      <c r="AA111" s="1495"/>
      <c r="AB111" s="1551"/>
      <c r="AC111" s="3228"/>
    </row>
    <row r="112" spans="1:29" s="1548" customFormat="1" ht="58.6" customHeight="1">
      <c r="A112" s="3866"/>
      <c r="B112" s="3190" t="str">
        <f t="shared" si="3"/>
        <v>2000003425</v>
      </c>
      <c r="C112" s="3009" t="s">
        <v>3300</v>
      </c>
      <c r="D112" s="3313"/>
      <c r="E112" s="3155"/>
      <c r="F112" s="3009" t="s">
        <v>15</v>
      </c>
      <c r="G112" s="1495"/>
      <c r="H112" s="1495"/>
      <c r="I112" s="1495" t="s">
        <v>7233</v>
      </c>
      <c r="J112" s="3009" t="s">
        <v>49</v>
      </c>
      <c r="K112" s="3007" t="s">
        <v>5384</v>
      </c>
      <c r="L112" s="2878" t="s">
        <v>8118</v>
      </c>
      <c r="M112" s="3037">
        <v>3360</v>
      </c>
      <c r="N112" s="2196" t="s">
        <v>8059</v>
      </c>
      <c r="O112" s="1493"/>
      <c r="P112" s="1547"/>
      <c r="Q112" s="3317" t="s">
        <v>7362</v>
      </c>
      <c r="R112" s="3226"/>
      <c r="S112" s="1474"/>
      <c r="T112" s="1474"/>
      <c r="U112" s="3227"/>
      <c r="V112" s="1634"/>
      <c r="W112" s="1474"/>
      <c r="X112" s="2024"/>
      <c r="Y112" s="2024"/>
      <c r="Z112" s="1493"/>
      <c r="AA112" s="1495"/>
      <c r="AB112" s="1551"/>
      <c r="AC112" s="3228"/>
    </row>
    <row r="113" spans="1:35" s="2643" customFormat="1" ht="58.6" customHeight="1">
      <c r="A113" s="3866"/>
      <c r="B113" s="3190" t="str">
        <f t="shared" si="3"/>
        <v>2000003368</v>
      </c>
      <c r="C113" s="3009" t="s">
        <v>3300</v>
      </c>
      <c r="D113" s="2607"/>
      <c r="E113" s="3021"/>
      <c r="F113" s="3009" t="s">
        <v>15</v>
      </c>
      <c r="G113" s="1921"/>
      <c r="H113" s="3270"/>
      <c r="I113" s="1495" t="s">
        <v>7233</v>
      </c>
      <c r="J113" s="1493" t="s">
        <v>49</v>
      </c>
      <c r="K113" s="3156" t="s">
        <v>5384</v>
      </c>
      <c r="L113" s="3242" t="s">
        <v>8119</v>
      </c>
      <c r="M113" s="3040">
        <v>82</v>
      </c>
      <c r="N113" s="2907" t="s">
        <v>7982</v>
      </c>
      <c r="O113" s="1902"/>
      <c r="P113" s="1745"/>
      <c r="Q113" s="3233" t="s">
        <v>7362</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6" customHeight="1">
      <c r="A114" s="3866"/>
      <c r="B114" s="3021" t="str">
        <f t="shared" si="3"/>
        <v>2000003444</v>
      </c>
      <c r="C114" s="3009" t="s">
        <v>3300</v>
      </c>
      <c r="D114" s="1494"/>
      <c r="E114" s="1495"/>
      <c r="F114" s="3009" t="s">
        <v>15</v>
      </c>
      <c r="G114" s="1495"/>
      <c r="H114" s="1495"/>
      <c r="I114" s="1495" t="s">
        <v>7233</v>
      </c>
      <c r="J114" s="3009" t="s">
        <v>49</v>
      </c>
      <c r="K114" s="1495" t="s">
        <v>148</v>
      </c>
      <c r="L114" s="1547" t="s">
        <v>8120</v>
      </c>
      <c r="M114" s="3037">
        <v>2000</v>
      </c>
      <c r="N114" s="2196" t="s">
        <v>8059</v>
      </c>
      <c r="O114" s="1493"/>
      <c r="P114" s="1547"/>
      <c r="Q114" s="3317" t="s">
        <v>7362</v>
      </c>
      <c r="R114" s="3226"/>
      <c r="S114" s="1474"/>
      <c r="T114" s="1474"/>
      <c r="U114" s="3227"/>
      <c r="V114" s="1634"/>
      <c r="W114" s="1474"/>
      <c r="X114" s="2024"/>
      <c r="Y114" s="2024"/>
      <c r="Z114" s="1493"/>
      <c r="AA114" s="1495"/>
      <c r="AB114" s="1551"/>
      <c r="AC114" s="3228"/>
    </row>
    <row r="115" spans="1:35" s="1548" customFormat="1" ht="58.6" customHeight="1">
      <c r="A115" s="3867"/>
      <c r="B115" s="3027" t="str">
        <f t="shared" si="3"/>
        <v>2000003442</v>
      </c>
      <c r="C115" s="3161" t="s">
        <v>3300</v>
      </c>
      <c r="D115" s="2613"/>
      <c r="E115" s="1543"/>
      <c r="F115" s="3161" t="s">
        <v>15</v>
      </c>
      <c r="G115" s="1543"/>
      <c r="H115" s="1543"/>
      <c r="I115" s="1543" t="s">
        <v>7233</v>
      </c>
      <c r="J115" s="3161" t="s">
        <v>49</v>
      </c>
      <c r="K115" s="1543" t="s">
        <v>148</v>
      </c>
      <c r="L115" s="1828" t="s">
        <v>8121</v>
      </c>
      <c r="M115" s="3037">
        <v>1000</v>
      </c>
      <c r="N115" s="2196" t="s">
        <v>8059</v>
      </c>
      <c r="O115" s="1493"/>
      <c r="P115" s="1547"/>
      <c r="Q115" s="3317" t="s">
        <v>7362</v>
      </c>
      <c r="R115" s="3226"/>
      <c r="S115" s="1474"/>
      <c r="T115" s="1474"/>
      <c r="U115" s="3227"/>
      <c r="V115" s="1634"/>
      <c r="W115" s="1474"/>
      <c r="X115" s="2024"/>
      <c r="Y115" s="2024"/>
      <c r="Z115" s="1493"/>
      <c r="AA115" s="1495"/>
      <c r="AB115" s="1551"/>
      <c r="AC115" s="3228"/>
    </row>
    <row r="116" spans="1:35" s="3330" customFormat="1" ht="58.6" customHeight="1">
      <c r="A116" s="3335"/>
      <c r="B116" s="3332"/>
      <c r="C116" s="3327" t="s">
        <v>2937</v>
      </c>
      <c r="D116" s="3333"/>
      <c r="E116" s="3328"/>
      <c r="F116" s="3327"/>
      <c r="G116" s="3329"/>
      <c r="H116" s="3328"/>
      <c r="I116" s="3328" t="s">
        <v>6542</v>
      </c>
      <c r="J116" s="3334"/>
      <c r="K116" s="3334"/>
      <c r="L116" s="3336" t="s">
        <v>241</v>
      </c>
      <c r="R116" s="3331"/>
    </row>
    <row r="117" spans="1:35" s="2150" customFormat="1" ht="58.6" customHeight="1">
      <c r="A117" s="3845">
        <v>3</v>
      </c>
      <c r="B117" s="3150" t="str">
        <f t="shared" ref="B117:B148" si="4">TEXT(LEFT(L117,10),"0000000000")</f>
        <v>2000003443</v>
      </c>
      <c r="C117" s="3025" t="s">
        <v>8122</v>
      </c>
      <c r="D117" s="2585">
        <v>12270</v>
      </c>
      <c r="E117" s="2118" t="s">
        <v>8123</v>
      </c>
      <c r="F117" s="3025" t="s">
        <v>15</v>
      </c>
      <c r="G117" s="2118" t="s">
        <v>8124</v>
      </c>
      <c r="H117" s="2118"/>
      <c r="I117" s="1851" t="s">
        <v>7233</v>
      </c>
      <c r="J117" s="3025" t="s">
        <v>49</v>
      </c>
      <c r="K117" s="2118" t="s">
        <v>148</v>
      </c>
      <c r="L117" s="2402" t="s">
        <v>8125</v>
      </c>
      <c r="M117" s="3041">
        <v>2000</v>
      </c>
      <c r="N117" s="2196" t="s">
        <v>8059</v>
      </c>
      <c r="O117" s="1902"/>
      <c r="P117" s="1911">
        <v>1909</v>
      </c>
      <c r="Q117" s="3317" t="s">
        <v>7362</v>
      </c>
      <c r="R117" s="3309"/>
      <c r="S117" s="2659"/>
      <c r="T117" s="2659"/>
      <c r="U117" s="3310"/>
      <c r="V117" s="1904"/>
      <c r="W117" s="2659"/>
      <c r="X117" s="2424"/>
      <c r="Y117" s="2424"/>
      <c r="Z117" s="1902"/>
      <c r="AA117" s="1921"/>
      <c r="AB117" s="3311"/>
      <c r="AC117" s="3312"/>
    </row>
    <row r="118" spans="1:35" s="1548" customFormat="1" ht="58.6" customHeight="1">
      <c r="A118" s="3846"/>
      <c r="B118" s="3021" t="str">
        <f t="shared" si="4"/>
        <v>2000003445</v>
      </c>
      <c r="C118" s="3009" t="s">
        <v>8122</v>
      </c>
      <c r="D118" s="1494"/>
      <c r="E118" s="1495"/>
      <c r="F118" s="3009" t="s">
        <v>15</v>
      </c>
      <c r="G118" s="1495"/>
      <c r="H118" s="1495"/>
      <c r="I118" s="1495" t="s">
        <v>7233</v>
      </c>
      <c r="J118" s="3009" t="s">
        <v>49</v>
      </c>
      <c r="K118" s="1495" t="s">
        <v>148</v>
      </c>
      <c r="L118" s="1547" t="s">
        <v>8126</v>
      </c>
      <c r="M118" s="3037">
        <v>2000</v>
      </c>
      <c r="N118" s="2196" t="s">
        <v>8059</v>
      </c>
      <c r="O118" s="1493"/>
      <c r="P118" s="1547">
        <v>1841</v>
      </c>
      <c r="Q118" s="3317" t="s">
        <v>7362</v>
      </c>
      <c r="R118" s="3226"/>
      <c r="S118" s="1474"/>
      <c r="T118" s="1474"/>
      <c r="U118" s="3227"/>
      <c r="V118" s="1634"/>
      <c r="W118" s="1474"/>
      <c r="X118" s="2024"/>
      <c r="Y118" s="2024"/>
      <c r="Z118" s="1493"/>
      <c r="AA118" s="1495"/>
      <c r="AB118" s="1551"/>
      <c r="AC118" s="3228"/>
    </row>
    <row r="119" spans="1:35" s="1548" customFormat="1" ht="58.6" customHeight="1">
      <c r="A119" s="3846"/>
      <c r="B119" s="3021" t="str">
        <f t="shared" si="4"/>
        <v>2000003442</v>
      </c>
      <c r="C119" s="3009" t="s">
        <v>8122</v>
      </c>
      <c r="D119" s="1494"/>
      <c r="E119" s="1495"/>
      <c r="F119" s="3009" t="s">
        <v>15</v>
      </c>
      <c r="G119" s="1495"/>
      <c r="H119" s="1495"/>
      <c r="I119" s="1495" t="s">
        <v>7233</v>
      </c>
      <c r="J119" s="3009" t="s">
        <v>49</v>
      </c>
      <c r="K119" s="1495" t="s">
        <v>148</v>
      </c>
      <c r="L119" s="1600" t="s">
        <v>8127</v>
      </c>
      <c r="M119" s="3037">
        <v>1000</v>
      </c>
      <c r="N119" s="2196" t="s">
        <v>8059</v>
      </c>
      <c r="O119" s="1493"/>
      <c r="P119" s="1547"/>
      <c r="Q119" s="3317" t="s">
        <v>7362</v>
      </c>
      <c r="R119" s="3226"/>
      <c r="S119" s="1474"/>
      <c r="T119" s="1474"/>
      <c r="U119" s="3227"/>
      <c r="V119" s="1634"/>
      <c r="W119" s="1474"/>
      <c r="X119" s="2024"/>
      <c r="Y119" s="2024"/>
      <c r="Z119" s="1493"/>
      <c r="AA119" s="1495"/>
      <c r="AB119" s="1551"/>
      <c r="AC119" s="3228"/>
    </row>
    <row r="120" spans="1:35" s="2150" customFormat="1" ht="58.6" customHeight="1">
      <c r="A120" s="3847"/>
      <c r="B120" s="3021" t="str">
        <f t="shared" si="4"/>
        <v>2000003418</v>
      </c>
      <c r="C120" s="3009" t="s">
        <v>8122</v>
      </c>
      <c r="D120" s="3211"/>
      <c r="E120" s="3007"/>
      <c r="F120" s="3009" t="s">
        <v>15</v>
      </c>
      <c r="G120" s="3007"/>
      <c r="H120" s="3007"/>
      <c r="I120" s="3007" t="s">
        <v>7233</v>
      </c>
      <c r="J120" s="3009" t="s">
        <v>49</v>
      </c>
      <c r="K120" s="3007" t="s">
        <v>90</v>
      </c>
      <c r="L120" s="2878" t="s">
        <v>8128</v>
      </c>
      <c r="M120" s="3218">
        <v>7300</v>
      </c>
      <c r="N120" s="3189" t="s">
        <v>7397</v>
      </c>
      <c r="O120" s="3019"/>
      <c r="P120" s="3207"/>
      <c r="Q120" s="3307" t="s">
        <v>7362</v>
      </c>
    </row>
    <row r="121" spans="1:35" s="2150" customFormat="1" ht="58.6" customHeight="1">
      <c r="A121" s="3845">
        <v>31</v>
      </c>
      <c r="B121" s="3021" t="str">
        <f t="shared" si="4"/>
        <v>2000003418</v>
      </c>
      <c r="C121" s="3019" t="s">
        <v>8129</v>
      </c>
      <c r="D121" s="3211">
        <v>10600</v>
      </c>
      <c r="E121" s="3007" t="s">
        <v>8130</v>
      </c>
      <c r="F121" s="3009" t="s">
        <v>13</v>
      </c>
      <c r="G121" s="3007" t="s">
        <v>8131</v>
      </c>
      <c r="H121" s="3007"/>
      <c r="I121" s="3007" t="s">
        <v>7233</v>
      </c>
      <c r="J121" s="3009" t="s">
        <v>49</v>
      </c>
      <c r="K121" s="3007" t="s">
        <v>90</v>
      </c>
      <c r="L121" s="2878" t="s">
        <v>8132</v>
      </c>
      <c r="M121" s="3344">
        <f>9170-7300</f>
        <v>1870</v>
      </c>
      <c r="N121" s="3189" t="s">
        <v>7397</v>
      </c>
      <c r="O121" s="3019"/>
      <c r="P121" s="3207"/>
      <c r="Q121" s="3307" t="s">
        <v>7362</v>
      </c>
    </row>
    <row r="122" spans="1:35" s="1467" customFormat="1" ht="58.6" customHeight="1">
      <c r="A122" s="3846"/>
      <c r="B122" s="3021" t="str">
        <f t="shared" si="4"/>
        <v>2000003291</v>
      </c>
      <c r="C122" s="3009" t="s">
        <v>8129</v>
      </c>
      <c r="D122" s="1494"/>
      <c r="E122" s="1495"/>
      <c r="F122" s="3009" t="s">
        <v>13</v>
      </c>
      <c r="G122" s="1495"/>
      <c r="H122" s="1495"/>
      <c r="I122" s="3058" t="s">
        <v>7233</v>
      </c>
      <c r="J122" s="1495" t="s">
        <v>49</v>
      </c>
      <c r="K122" s="1495" t="s">
        <v>90</v>
      </c>
      <c r="L122" s="2878" t="s">
        <v>8133</v>
      </c>
      <c r="M122" s="3037">
        <v>1800</v>
      </c>
      <c r="N122" s="2196" t="s">
        <v>5376</v>
      </c>
      <c r="O122" s="1493"/>
      <c r="P122" s="2590"/>
      <c r="Q122" s="3307" t="s">
        <v>7362</v>
      </c>
      <c r="R122" s="2590"/>
      <c r="S122" s="1548"/>
      <c r="T122" s="1548"/>
      <c r="U122" s="1548"/>
      <c r="V122" s="1548"/>
      <c r="W122" s="1548"/>
    </row>
    <row r="123" spans="1:35" s="1467" customFormat="1" ht="58.6" customHeight="1">
      <c r="A123" s="3846"/>
      <c r="B123" s="3021" t="str">
        <f t="shared" si="4"/>
        <v>2000003427</v>
      </c>
      <c r="C123" s="3009" t="s">
        <v>8129</v>
      </c>
      <c r="D123" s="1494"/>
      <c r="E123" s="1495"/>
      <c r="F123" s="3009" t="s">
        <v>13</v>
      </c>
      <c r="G123" s="1495"/>
      <c r="H123" s="1495"/>
      <c r="I123" s="3058" t="s">
        <v>7233</v>
      </c>
      <c r="J123" s="3009" t="s">
        <v>49</v>
      </c>
      <c r="K123" s="3007" t="s">
        <v>90</v>
      </c>
      <c r="L123" s="2878" t="s">
        <v>8134</v>
      </c>
      <c r="M123" s="1826">
        <v>1200</v>
      </c>
      <c r="N123" s="3189" t="s">
        <v>7397</v>
      </c>
      <c r="O123" s="1493"/>
      <c r="P123" s="1859"/>
      <c r="Q123" s="3320" t="s">
        <v>7362</v>
      </c>
    </row>
    <row r="124" spans="1:35" s="2150" customFormat="1" ht="70.5" customHeight="1">
      <c r="A124" s="3846"/>
      <c r="B124" s="3021" t="str">
        <f t="shared" si="4"/>
        <v>2000003420</v>
      </c>
      <c r="C124" s="3009" t="s">
        <v>8129</v>
      </c>
      <c r="D124" s="3211"/>
      <c r="E124" s="3007"/>
      <c r="F124" s="3009" t="s">
        <v>13</v>
      </c>
      <c r="G124" s="3007"/>
      <c r="H124" s="3007"/>
      <c r="I124" s="3058" t="s">
        <v>7233</v>
      </c>
      <c r="J124" s="3009" t="s">
        <v>49</v>
      </c>
      <c r="K124" s="3007" t="s">
        <v>90</v>
      </c>
      <c r="L124" s="2878" t="s">
        <v>8135</v>
      </c>
      <c r="M124" s="3344">
        <v>800</v>
      </c>
      <c r="N124" s="2196" t="s">
        <v>5376</v>
      </c>
      <c r="O124" s="3019"/>
      <c r="P124" s="3207"/>
      <c r="Q124" s="3307" t="s">
        <v>7362</v>
      </c>
    </row>
    <row r="125" spans="1:35" s="1467" customFormat="1" ht="70.5" customHeight="1">
      <c r="A125" s="3846"/>
      <c r="B125" s="3021" t="str">
        <f t="shared" si="4"/>
        <v>2000003447</v>
      </c>
      <c r="C125" s="3009" t="s">
        <v>8129</v>
      </c>
      <c r="D125" s="1494"/>
      <c r="E125" s="1495"/>
      <c r="F125" s="3009" t="s">
        <v>13</v>
      </c>
      <c r="G125" s="1495"/>
      <c r="H125" s="1495"/>
      <c r="I125" s="3058" t="s">
        <v>7233</v>
      </c>
      <c r="J125" s="3009" t="s">
        <v>49</v>
      </c>
      <c r="K125" s="3007" t="s">
        <v>90</v>
      </c>
      <c r="L125" s="1600" t="s">
        <v>8136</v>
      </c>
      <c r="M125" s="1826">
        <v>1560</v>
      </c>
      <c r="N125" s="2907" t="s">
        <v>8137</v>
      </c>
      <c r="O125" s="1493"/>
      <c r="P125" s="1859"/>
      <c r="Q125" s="3320" t="s">
        <v>7362</v>
      </c>
    </row>
    <row r="126" spans="1:35" s="1548" customFormat="1" ht="70.5" customHeight="1">
      <c r="A126" s="3846"/>
      <c r="B126" s="3021" t="str">
        <f t="shared" si="4"/>
        <v>2000003441</v>
      </c>
      <c r="C126" s="3009" t="s">
        <v>8129</v>
      </c>
      <c r="F126" s="3009" t="s">
        <v>13</v>
      </c>
      <c r="G126" s="1495"/>
      <c r="H126" s="1495"/>
      <c r="I126" s="1495" t="s">
        <v>7233</v>
      </c>
      <c r="J126" s="3009" t="s">
        <v>49</v>
      </c>
      <c r="K126" s="1495" t="s">
        <v>148</v>
      </c>
      <c r="L126" s="1547" t="s">
        <v>8138</v>
      </c>
      <c r="M126" s="3037">
        <v>2000</v>
      </c>
      <c r="N126" s="2196" t="s">
        <v>5376</v>
      </c>
      <c r="O126" s="1493"/>
      <c r="P126" s="1547">
        <v>1953</v>
      </c>
      <c r="Q126" s="3317" t="s">
        <v>7362</v>
      </c>
      <c r="R126" s="3226"/>
      <c r="S126" s="1474"/>
      <c r="T126" s="1474"/>
      <c r="U126" s="3227"/>
      <c r="V126" s="1634"/>
      <c r="W126" s="1474"/>
      <c r="X126" s="2024"/>
      <c r="Y126" s="2024"/>
      <c r="Z126" s="1493"/>
      <c r="AA126" s="1495"/>
      <c r="AB126" s="1551"/>
      <c r="AC126" s="3228"/>
    </row>
    <row r="127" spans="1:35" s="1548" customFormat="1" ht="70.5" customHeight="1">
      <c r="A127" s="3846"/>
      <c r="B127" s="3021" t="str">
        <f t="shared" si="4"/>
        <v>2200002278</v>
      </c>
      <c r="C127" s="3009" t="s">
        <v>8129</v>
      </c>
      <c r="F127" s="3009" t="s">
        <v>13</v>
      </c>
      <c r="G127" s="1495"/>
      <c r="H127" s="1495"/>
      <c r="I127" s="1495" t="s">
        <v>8139</v>
      </c>
      <c r="J127" s="3009" t="s">
        <v>49</v>
      </c>
      <c r="K127" s="3007" t="s">
        <v>90</v>
      </c>
      <c r="L127" s="1600" t="s">
        <v>8140</v>
      </c>
      <c r="M127" s="3037">
        <v>240</v>
      </c>
      <c r="N127" s="2196" t="s">
        <v>8141</v>
      </c>
      <c r="O127" s="1493"/>
      <c r="P127" s="1547"/>
      <c r="Q127" s="3317" t="s">
        <v>7362</v>
      </c>
      <c r="R127" s="3226"/>
      <c r="S127" s="1474"/>
      <c r="T127" s="1474"/>
      <c r="U127" s="3227"/>
      <c r="V127" s="1634"/>
      <c r="W127" s="1474"/>
      <c r="X127" s="2024"/>
      <c r="Y127" s="2024"/>
      <c r="Z127" s="1493"/>
      <c r="AA127" s="1495"/>
      <c r="AB127" s="1551"/>
      <c r="AC127" s="3228"/>
    </row>
    <row r="128" spans="1:35" s="1548" customFormat="1" ht="70.5" customHeight="1">
      <c r="A128" s="3846"/>
      <c r="B128" s="3021" t="str">
        <f t="shared" si="4"/>
        <v>2200002266</v>
      </c>
      <c r="C128" s="3009" t="s">
        <v>8129</v>
      </c>
      <c r="F128" s="3009" t="s">
        <v>13</v>
      </c>
      <c r="G128" s="1495"/>
      <c r="H128" s="1495"/>
      <c r="I128" s="1495" t="s">
        <v>7233</v>
      </c>
      <c r="J128" s="1493" t="s">
        <v>49</v>
      </c>
      <c r="K128" s="3007" t="s">
        <v>90</v>
      </c>
      <c r="L128" s="2878" t="s">
        <v>8142</v>
      </c>
      <c r="M128" s="3037">
        <v>100</v>
      </c>
      <c r="N128" s="2196" t="s">
        <v>8143</v>
      </c>
      <c r="O128" s="1493"/>
      <c r="P128" s="2590"/>
      <c r="Q128" s="3233" t="s">
        <v>7362</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46"/>
      <c r="B129" s="3021" t="str">
        <f t="shared" si="4"/>
        <v>2200002280</v>
      </c>
      <c r="C129" s="3009" t="s">
        <v>8129</v>
      </c>
      <c r="F129" s="3009" t="s">
        <v>13</v>
      </c>
      <c r="G129" s="1495"/>
      <c r="H129" s="1495"/>
      <c r="I129" s="1495" t="s">
        <v>8139</v>
      </c>
      <c r="J129" s="1493" t="s">
        <v>49</v>
      </c>
      <c r="K129" s="3007" t="s">
        <v>90</v>
      </c>
      <c r="L129" s="1600" t="s">
        <v>8144</v>
      </c>
      <c r="M129" s="3037">
        <v>120</v>
      </c>
      <c r="N129" s="2196" t="s">
        <v>8141</v>
      </c>
      <c r="O129" s="1493"/>
      <c r="P129" s="1547"/>
      <c r="Q129" s="3317" t="s">
        <v>7362</v>
      </c>
      <c r="R129" s="3226"/>
      <c r="S129" s="1474"/>
      <c r="T129" s="1474"/>
      <c r="U129" s="3227"/>
      <c r="V129" s="1634"/>
      <c r="W129" s="1474"/>
      <c r="X129" s="2024"/>
      <c r="Y129" s="2024"/>
      <c r="Z129" s="1493"/>
      <c r="AA129" s="1495"/>
      <c r="AB129" s="1551"/>
      <c r="AC129" s="3228"/>
    </row>
    <row r="130" spans="1:29" s="1548" customFormat="1" ht="70.5" customHeight="1">
      <c r="A130" s="3847"/>
      <c r="B130" s="3021" t="str">
        <f t="shared" si="4"/>
        <v>2200002279</v>
      </c>
      <c r="C130" s="3009" t="s">
        <v>8129</v>
      </c>
      <c r="F130" s="3009" t="s">
        <v>13</v>
      </c>
      <c r="G130" s="1495"/>
      <c r="H130" s="1495"/>
      <c r="I130" s="1495" t="s">
        <v>8139</v>
      </c>
      <c r="J130" s="1493" t="s">
        <v>49</v>
      </c>
      <c r="K130" s="3007" t="s">
        <v>90</v>
      </c>
      <c r="L130" s="1843" t="s">
        <v>8145</v>
      </c>
      <c r="M130" s="3037">
        <v>1000</v>
      </c>
      <c r="N130" s="2196" t="s">
        <v>8141</v>
      </c>
      <c r="O130" s="1493"/>
      <c r="P130" s="1547"/>
      <c r="Q130" s="3317" t="s">
        <v>7362</v>
      </c>
      <c r="R130" s="3226"/>
      <c r="S130" s="1474"/>
      <c r="T130" s="1474"/>
      <c r="U130" s="3227"/>
      <c r="V130" s="1634"/>
      <c r="W130" s="1474"/>
      <c r="X130" s="2024"/>
      <c r="Y130" s="2024"/>
      <c r="Z130" s="1493"/>
      <c r="AA130" s="1495"/>
      <c r="AB130" s="1551"/>
      <c r="AC130" s="3228"/>
    </row>
    <row r="131" spans="1:29" s="2150" customFormat="1" ht="58.6" customHeight="1">
      <c r="A131" s="3772">
        <v>32</v>
      </c>
      <c r="B131" s="3021" t="str">
        <f t="shared" si="4"/>
        <v>2200002232</v>
      </c>
      <c r="C131" s="3019" t="s">
        <v>3492</v>
      </c>
      <c r="D131" s="3210">
        <v>4280</v>
      </c>
      <c r="E131" s="3021" t="s">
        <v>8115</v>
      </c>
      <c r="F131" s="2667" t="s">
        <v>16</v>
      </c>
      <c r="G131" s="1921" t="s">
        <v>8146</v>
      </c>
      <c r="H131" s="1921"/>
      <c r="I131" s="1921" t="s">
        <v>7233</v>
      </c>
      <c r="J131" s="1902" t="s">
        <v>49</v>
      </c>
      <c r="K131" s="1921" t="s">
        <v>126</v>
      </c>
      <c r="L131" s="3196" t="s">
        <v>8042</v>
      </c>
      <c r="M131" s="3079">
        <v>3140</v>
      </c>
      <c r="N131" s="3189" t="s">
        <v>7397</v>
      </c>
      <c r="O131" s="2429"/>
      <c r="P131" s="1745"/>
      <c r="Q131" s="3307">
        <v>2</v>
      </c>
      <c r="AC131" s="2643"/>
    </row>
    <row r="132" spans="1:29" s="2643" customFormat="1" ht="58.6" customHeight="1">
      <c r="A132" s="3774"/>
      <c r="B132" s="3021" t="str">
        <f t="shared" si="4"/>
        <v>2200002229</v>
      </c>
      <c r="C132" s="3009" t="s">
        <v>3492</v>
      </c>
      <c r="D132" s="3210"/>
      <c r="E132" s="3021"/>
      <c r="F132" s="1782" t="s">
        <v>16</v>
      </c>
      <c r="G132" s="1921"/>
      <c r="H132" s="1921"/>
      <c r="I132" s="1495" t="s">
        <v>7233</v>
      </c>
      <c r="J132" s="1493" t="s">
        <v>49</v>
      </c>
      <c r="K132" s="1495" t="s">
        <v>126</v>
      </c>
      <c r="L132" s="2878" t="s">
        <v>8073</v>
      </c>
      <c r="M132" s="3041">
        <v>1140</v>
      </c>
      <c r="N132" s="2196" t="s">
        <v>7938</v>
      </c>
      <c r="O132" s="1902"/>
      <c r="P132" s="1745"/>
      <c r="Q132" s="3233" t="s">
        <v>7362</v>
      </c>
    </row>
    <row r="133" spans="1:29" s="2643" customFormat="1" ht="58.6" customHeight="1">
      <c r="A133" s="3772">
        <v>33</v>
      </c>
      <c r="B133" s="3021" t="str">
        <f t="shared" si="4"/>
        <v>2200002229</v>
      </c>
      <c r="C133" s="3019" t="s">
        <v>7546</v>
      </c>
      <c r="D133" s="3210">
        <v>3730</v>
      </c>
      <c r="E133" s="1921" t="s">
        <v>8115</v>
      </c>
      <c r="F133" s="2667" t="s">
        <v>17</v>
      </c>
      <c r="G133" s="1921" t="s">
        <v>8147</v>
      </c>
      <c r="H133" s="1921"/>
      <c r="I133" s="1921" t="s">
        <v>7233</v>
      </c>
      <c r="J133" s="1902" t="s">
        <v>49</v>
      </c>
      <c r="K133" s="1921" t="s">
        <v>126</v>
      </c>
      <c r="L133" s="2904" t="s">
        <v>8148</v>
      </c>
      <c r="M133" s="3041">
        <v>1268</v>
      </c>
      <c r="N133" s="2196" t="s">
        <v>7938</v>
      </c>
      <c r="O133" s="1902"/>
      <c r="P133" s="1745"/>
      <c r="Q133" s="3233" t="s">
        <v>7362</v>
      </c>
    </row>
    <row r="134" spans="1:29" s="2643" customFormat="1" ht="58.6" customHeight="1">
      <c r="A134" s="3774"/>
      <c r="B134" s="3021" t="str">
        <f t="shared" si="4"/>
        <v>2000003410</v>
      </c>
      <c r="C134" s="3009" t="s">
        <v>7546</v>
      </c>
      <c r="D134" s="1494"/>
      <c r="E134" s="1495"/>
      <c r="F134" s="1782" t="s">
        <v>17</v>
      </c>
      <c r="G134" s="1495"/>
      <c r="H134" s="1495"/>
      <c r="I134" s="1495" t="s">
        <v>7233</v>
      </c>
      <c r="J134" s="3009" t="s">
        <v>49</v>
      </c>
      <c r="K134" s="1495" t="s">
        <v>101</v>
      </c>
      <c r="L134" s="1600" t="s">
        <v>8149</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6" customHeight="1">
      <c r="A135" s="3217">
        <v>34</v>
      </c>
      <c r="B135" s="3021" t="str">
        <f t="shared" si="4"/>
        <v>2000003410</v>
      </c>
      <c r="C135" s="1902" t="s">
        <v>7301</v>
      </c>
      <c r="D135" s="2607">
        <v>4450</v>
      </c>
      <c r="E135" s="1921" t="s">
        <v>8150</v>
      </c>
      <c r="F135" s="1902" t="s">
        <v>20</v>
      </c>
      <c r="G135" s="1921" t="s">
        <v>8151</v>
      </c>
      <c r="H135" s="1921"/>
      <c r="I135" s="1495" t="s">
        <v>7233</v>
      </c>
      <c r="J135" s="3019" t="s">
        <v>49</v>
      </c>
      <c r="K135" s="1921" t="s">
        <v>101</v>
      </c>
      <c r="L135" s="1845" t="s">
        <v>8152</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6" customHeight="1">
      <c r="A136" s="3845">
        <v>35</v>
      </c>
      <c r="B136" s="3021" t="str">
        <f t="shared" si="4"/>
        <v>2000003410</v>
      </c>
      <c r="C136" s="1902" t="s">
        <v>8153</v>
      </c>
      <c r="D136" s="3308">
        <v>3460</v>
      </c>
      <c r="E136" s="1902" t="s">
        <v>8150</v>
      </c>
      <c r="F136" s="1902" t="s">
        <v>19</v>
      </c>
      <c r="G136" s="1921"/>
      <c r="H136" s="1921"/>
      <c r="I136" s="1921" t="s">
        <v>7233</v>
      </c>
      <c r="J136" s="3019" t="s">
        <v>49</v>
      </c>
      <c r="K136" s="1921" t="s">
        <v>101</v>
      </c>
      <c r="L136" s="1845" t="s">
        <v>8154</v>
      </c>
      <c r="M136" s="2583">
        <v>1716</v>
      </c>
      <c r="N136" s="2196" t="s">
        <v>5376</v>
      </c>
      <c r="O136" s="1902"/>
      <c r="P136" s="1911"/>
      <c r="Q136" s="3317" t="s">
        <v>7362</v>
      </c>
      <c r="R136" s="3309"/>
      <c r="S136" s="2659"/>
      <c r="T136" s="2659"/>
      <c r="U136" s="3310"/>
      <c r="V136" s="1904"/>
      <c r="W136" s="2659"/>
      <c r="X136" s="2424"/>
      <c r="Y136" s="2424"/>
      <c r="Z136" s="1902"/>
      <c r="AA136" s="1921"/>
      <c r="AB136" s="3311"/>
      <c r="AC136" s="3312"/>
    </row>
    <row r="137" spans="1:29" s="1548" customFormat="1" ht="58.6" customHeight="1">
      <c r="A137" s="3847"/>
      <c r="B137" s="3021" t="str">
        <f t="shared" si="4"/>
        <v>2200002252</v>
      </c>
      <c r="C137" s="1493" t="s">
        <v>8153</v>
      </c>
      <c r="D137" s="1494"/>
      <c r="E137" s="1495"/>
      <c r="F137" s="1493" t="s">
        <v>19</v>
      </c>
      <c r="G137" s="1495"/>
      <c r="H137" s="1495"/>
      <c r="I137" s="1495" t="s">
        <v>7233</v>
      </c>
      <c r="J137" s="3009" t="s">
        <v>49</v>
      </c>
      <c r="K137" s="1495" t="s">
        <v>101</v>
      </c>
      <c r="L137" s="1600" t="s">
        <v>8155</v>
      </c>
      <c r="M137" s="3037">
        <v>1788</v>
      </c>
      <c r="N137" s="2196" t="s">
        <v>7938</v>
      </c>
      <c r="O137" s="1493"/>
      <c r="P137" s="1547"/>
      <c r="Q137" s="3317" t="s">
        <v>7362</v>
      </c>
      <c r="R137" s="3226"/>
      <c r="S137" s="1474"/>
      <c r="T137" s="1474"/>
      <c r="U137" s="3227"/>
      <c r="V137" s="1634"/>
      <c r="W137" s="1474"/>
      <c r="X137" s="2024"/>
      <c r="Y137" s="2024"/>
      <c r="Z137" s="1493"/>
      <c r="AA137" s="1495"/>
      <c r="AB137" s="1551"/>
      <c r="AC137" s="3228"/>
    </row>
    <row r="138" spans="1:29" s="2150" customFormat="1" ht="58.6" customHeight="1">
      <c r="A138" s="3845">
        <v>36</v>
      </c>
      <c r="B138" s="3021" t="str">
        <f t="shared" si="4"/>
        <v>2200002245</v>
      </c>
      <c r="C138" s="1902" t="s">
        <v>6593</v>
      </c>
      <c r="D138" s="3308">
        <v>4300</v>
      </c>
      <c r="E138" s="1902" t="s">
        <v>8156</v>
      </c>
      <c r="F138" s="1902" t="s">
        <v>19</v>
      </c>
      <c r="G138" s="1921" t="s">
        <v>8157</v>
      </c>
      <c r="H138" s="1921"/>
      <c r="I138" s="1921" t="s">
        <v>7233</v>
      </c>
      <c r="J138" s="3019" t="s">
        <v>49</v>
      </c>
      <c r="K138" s="1921" t="s">
        <v>101</v>
      </c>
      <c r="L138" s="1911" t="s">
        <v>8158</v>
      </c>
      <c r="M138" s="3041">
        <v>829</v>
      </c>
      <c r="N138" s="2196" t="s">
        <v>5376</v>
      </c>
      <c r="O138" s="1902"/>
      <c r="P138" s="1911"/>
      <c r="Q138" s="3317" t="s">
        <v>7362</v>
      </c>
      <c r="R138" s="3309"/>
      <c r="S138" s="2659"/>
      <c r="T138" s="2659"/>
      <c r="U138" s="3310"/>
      <c r="V138" s="1904"/>
      <c r="W138" s="2659"/>
      <c r="X138" s="2424"/>
      <c r="Y138" s="2424"/>
      <c r="Z138" s="1902"/>
      <c r="AA138" s="1921"/>
      <c r="AB138" s="3311"/>
      <c r="AC138" s="3312"/>
    </row>
    <row r="139" spans="1:29" s="1548" customFormat="1" ht="58.6" customHeight="1">
      <c r="A139" s="3846"/>
      <c r="B139" s="3021" t="str">
        <f t="shared" si="4"/>
        <v>2200002252</v>
      </c>
      <c r="C139" s="1493" t="s">
        <v>6593</v>
      </c>
      <c r="D139" s="1494"/>
      <c r="E139" s="1902" t="s">
        <v>8156</v>
      </c>
      <c r="F139" s="1902" t="s">
        <v>19</v>
      </c>
      <c r="G139" s="1495"/>
      <c r="H139" s="1495"/>
      <c r="I139" s="1495" t="s">
        <v>7233</v>
      </c>
      <c r="J139" s="3009" t="s">
        <v>49</v>
      </c>
      <c r="K139" s="1495" t="s">
        <v>101</v>
      </c>
      <c r="L139" s="1600" t="s">
        <v>8159</v>
      </c>
      <c r="M139" s="3037">
        <v>71</v>
      </c>
      <c r="N139" s="2196" t="s">
        <v>7938</v>
      </c>
      <c r="O139" s="1493"/>
      <c r="P139" s="1547"/>
      <c r="Q139" s="3317" t="s">
        <v>7362</v>
      </c>
      <c r="R139" s="3226"/>
      <c r="S139" s="1474"/>
      <c r="T139" s="1474"/>
      <c r="U139" s="3227"/>
      <c r="V139" s="1634"/>
      <c r="W139" s="1474"/>
      <c r="X139" s="2024"/>
      <c r="Y139" s="2024"/>
      <c r="Z139" s="1493"/>
      <c r="AA139" s="1495"/>
      <c r="AB139" s="1551"/>
      <c r="AC139" s="3228"/>
    </row>
    <row r="140" spans="1:29" s="1467" customFormat="1" ht="58.6" customHeight="1">
      <c r="A140" s="3846"/>
      <c r="B140" s="3190" t="str">
        <f t="shared" si="4"/>
        <v>2000003459</v>
      </c>
      <c r="C140" s="1493" t="s">
        <v>6593</v>
      </c>
      <c r="D140" s="1494"/>
      <c r="E140" s="1902" t="s">
        <v>8156</v>
      </c>
      <c r="F140" s="1493" t="s">
        <v>19</v>
      </c>
      <c r="G140" s="1495"/>
      <c r="H140" s="1495"/>
      <c r="I140" s="1495" t="s">
        <v>7233</v>
      </c>
      <c r="J140" s="3009" t="s">
        <v>49</v>
      </c>
      <c r="K140" s="1495" t="s">
        <v>101</v>
      </c>
      <c r="L140" s="1600" t="s">
        <v>8160</v>
      </c>
      <c r="M140" s="2357">
        <v>2123</v>
      </c>
      <c r="N140" s="2907" t="s">
        <v>7397</v>
      </c>
      <c r="O140" s="1493"/>
      <c r="P140" s="1859"/>
      <c r="Q140" s="3307" t="s">
        <v>7362</v>
      </c>
      <c r="R140" s="1548"/>
      <c r="S140" s="1548"/>
      <c r="T140" s="1548"/>
      <c r="U140" s="1548"/>
      <c r="V140" s="1548"/>
      <c r="W140" s="1548"/>
      <c r="X140" s="1548"/>
      <c r="Y140" s="1548"/>
      <c r="Z140" s="1548"/>
      <c r="AA140" s="1548"/>
    </row>
    <row r="141" spans="1:29" s="1467" customFormat="1" ht="58.6" customHeight="1">
      <c r="A141" s="3846"/>
      <c r="B141" s="3190" t="str">
        <f t="shared" si="4"/>
        <v>2000003399</v>
      </c>
      <c r="C141" s="1493" t="s">
        <v>6593</v>
      </c>
      <c r="D141" s="1494"/>
      <c r="E141" s="1902" t="s">
        <v>8156</v>
      </c>
      <c r="F141" s="1493" t="s">
        <v>19</v>
      </c>
      <c r="G141" s="1495"/>
      <c r="H141" s="1495"/>
      <c r="I141" s="1495" t="s">
        <v>7233</v>
      </c>
      <c r="J141" s="3009" t="s">
        <v>49</v>
      </c>
      <c r="K141" s="1495" t="s">
        <v>101</v>
      </c>
      <c r="L141" s="2878" t="s">
        <v>8161</v>
      </c>
      <c r="M141" s="2357">
        <v>950</v>
      </c>
      <c r="N141" s="2196" t="s">
        <v>5376</v>
      </c>
      <c r="O141" s="1493"/>
      <c r="P141" s="1859"/>
      <c r="Q141" s="3307" t="s">
        <v>7362</v>
      </c>
      <c r="R141" s="1548"/>
      <c r="S141" s="1548"/>
      <c r="T141" s="1548"/>
      <c r="U141" s="1548"/>
      <c r="V141" s="1548"/>
      <c r="W141" s="1548"/>
      <c r="X141" s="1548"/>
      <c r="Y141" s="1548"/>
      <c r="Z141" s="1548"/>
      <c r="AA141" s="1548"/>
    </row>
    <row r="142" spans="1:29" s="1467" customFormat="1" ht="58.6" customHeight="1">
      <c r="A142" s="3846"/>
      <c r="B142" s="3190" t="str">
        <f t="shared" si="4"/>
        <v>2200002263</v>
      </c>
      <c r="C142" s="1493" t="s">
        <v>6593</v>
      </c>
      <c r="D142" s="1494"/>
      <c r="E142" s="1495"/>
      <c r="F142" s="1493" t="s">
        <v>19</v>
      </c>
      <c r="G142" s="1495"/>
      <c r="H142" s="1495"/>
      <c r="I142" s="1495" t="s">
        <v>8162</v>
      </c>
      <c r="J142" s="3009" t="s">
        <v>49</v>
      </c>
      <c r="K142" s="1495" t="s">
        <v>101</v>
      </c>
      <c r="L142" s="2878" t="s">
        <v>8163</v>
      </c>
      <c r="M142" s="2357">
        <v>208</v>
      </c>
      <c r="N142" s="1495" t="s">
        <v>8164</v>
      </c>
      <c r="O142" s="1493"/>
      <c r="P142" s="1859"/>
      <c r="Q142" s="3307" t="s">
        <v>7362</v>
      </c>
      <c r="R142" s="1548"/>
      <c r="S142" s="1548"/>
      <c r="T142" s="1548"/>
      <c r="U142" s="1548"/>
      <c r="V142" s="1548"/>
      <c r="W142" s="1548"/>
      <c r="X142" s="1548"/>
      <c r="Y142" s="1548"/>
      <c r="Z142" s="1548"/>
      <c r="AA142" s="1548"/>
    </row>
    <row r="143" spans="1:29" s="1467" customFormat="1" ht="58.6" customHeight="1">
      <c r="A143" s="3847"/>
      <c r="B143" s="3190" t="str">
        <f t="shared" si="4"/>
        <v>2200002264</v>
      </c>
      <c r="C143" s="1493" t="s">
        <v>6593</v>
      </c>
      <c r="D143" s="1494"/>
      <c r="E143" s="1495"/>
      <c r="F143" s="1493" t="s">
        <v>19</v>
      </c>
      <c r="G143" s="1495"/>
      <c r="H143" s="1495"/>
      <c r="I143" s="1495" t="s">
        <v>8162</v>
      </c>
      <c r="J143" s="3009" t="s">
        <v>49</v>
      </c>
      <c r="K143" s="1495" t="s">
        <v>101</v>
      </c>
      <c r="L143" s="2878" t="s">
        <v>8165</v>
      </c>
      <c r="M143" s="2357">
        <v>200</v>
      </c>
      <c r="N143" s="2196" t="s">
        <v>7938</v>
      </c>
      <c r="O143" s="1493"/>
      <c r="P143" s="1859"/>
      <c r="Q143" s="3307" t="s">
        <v>7362</v>
      </c>
      <c r="R143" s="1548"/>
      <c r="S143" s="1548"/>
      <c r="T143" s="1548"/>
      <c r="U143" s="1548"/>
      <c r="V143" s="1548"/>
      <c r="W143" s="1548"/>
      <c r="X143" s="1548"/>
      <c r="Y143" s="1548"/>
      <c r="Z143" s="1548"/>
      <c r="AA143" s="1548"/>
    </row>
    <row r="144" spans="1:29" s="1467" customFormat="1" ht="58.6" customHeight="1">
      <c r="A144" s="3775">
        <v>37</v>
      </c>
      <c r="B144" s="3190" t="str">
        <f t="shared" si="4"/>
        <v>2200002264</v>
      </c>
      <c r="C144" s="1902" t="s">
        <v>5816</v>
      </c>
      <c r="D144" s="2607">
        <v>4300</v>
      </c>
      <c r="E144" s="1921" t="s">
        <v>8123</v>
      </c>
      <c r="F144" s="1902" t="s">
        <v>19</v>
      </c>
      <c r="G144" s="1921" t="s">
        <v>8166</v>
      </c>
      <c r="H144" s="1495"/>
      <c r="I144" s="1495" t="s">
        <v>7233</v>
      </c>
      <c r="J144" s="3009" t="s">
        <v>49</v>
      </c>
      <c r="K144" s="1495" t="s">
        <v>101</v>
      </c>
      <c r="L144" s="2878" t="s">
        <v>8167</v>
      </c>
      <c r="M144" s="2357">
        <v>1362</v>
      </c>
      <c r="N144" s="2196" t="s">
        <v>7938</v>
      </c>
      <c r="O144" s="1493"/>
      <c r="P144" s="1859"/>
      <c r="Q144" s="3307" t="s">
        <v>7362</v>
      </c>
      <c r="R144" s="1548"/>
      <c r="S144" s="1548"/>
      <c r="T144" s="1548"/>
      <c r="U144" s="1548"/>
      <c r="V144" s="1548"/>
      <c r="W144" s="1548"/>
      <c r="X144" s="1548"/>
      <c r="Y144" s="1548"/>
      <c r="Z144" s="1548"/>
      <c r="AA144" s="1548"/>
    </row>
    <row r="145" spans="1:35" s="1548" customFormat="1" ht="58.6" customHeight="1">
      <c r="A145" s="3776"/>
      <c r="B145" s="3190" t="str">
        <f t="shared" si="4"/>
        <v>2000003393</v>
      </c>
      <c r="C145" s="1493" t="s">
        <v>5816</v>
      </c>
      <c r="D145" s="1494"/>
      <c r="E145" s="1495"/>
      <c r="F145" s="1902" t="s">
        <v>19</v>
      </c>
      <c r="G145" s="1495"/>
      <c r="H145" s="1495"/>
      <c r="I145" s="1495" t="s">
        <v>7233</v>
      </c>
      <c r="J145" s="3009" t="s">
        <v>49</v>
      </c>
      <c r="K145" s="1495" t="s">
        <v>101</v>
      </c>
      <c r="L145" s="1600" t="s">
        <v>8168</v>
      </c>
      <c r="M145" s="2357">
        <v>860</v>
      </c>
      <c r="N145" s="2196" t="s">
        <v>5376</v>
      </c>
      <c r="O145" s="1493"/>
      <c r="P145" s="1859"/>
      <c r="Q145" s="3307" t="s">
        <v>7362</v>
      </c>
      <c r="R145" s="1790"/>
    </row>
    <row r="146" spans="1:35" s="2643" customFormat="1" ht="58.6" customHeight="1">
      <c r="A146" s="3776"/>
      <c r="B146" s="3021" t="str">
        <f t="shared" si="4"/>
        <v>2200002250</v>
      </c>
      <c r="C146" s="1493" t="s">
        <v>5816</v>
      </c>
      <c r="E146" s="2150"/>
      <c r="F146" s="1626" t="s">
        <v>19</v>
      </c>
      <c r="H146" s="1921"/>
      <c r="I146" s="1495" t="s">
        <v>7233</v>
      </c>
      <c r="J146" s="3009" t="s">
        <v>49</v>
      </c>
      <c r="K146" s="1495" t="s">
        <v>126</v>
      </c>
      <c r="L146" s="1845" t="s">
        <v>8169</v>
      </c>
      <c r="M146" s="3041">
        <v>324</v>
      </c>
      <c r="N146" s="2907" t="s">
        <v>8170</v>
      </c>
      <c r="O146" s="1902"/>
      <c r="P146" s="1911"/>
      <c r="Q146" s="3317" t="s">
        <v>7362</v>
      </c>
      <c r="R146" s="3309"/>
      <c r="S146" s="2659"/>
      <c r="T146" s="2659"/>
      <c r="U146" s="3310"/>
      <c r="V146" s="1904"/>
      <c r="W146" s="2659"/>
      <c r="X146" s="2424"/>
      <c r="Y146" s="2424"/>
      <c r="Z146" s="1902"/>
      <c r="AA146" s="1921"/>
      <c r="AB146" s="3311"/>
      <c r="AC146" s="3312"/>
    </row>
    <row r="147" spans="1:35" s="2643" customFormat="1" ht="58.6" customHeight="1">
      <c r="A147" s="3776"/>
      <c r="B147" s="3021" t="str">
        <f t="shared" si="4"/>
        <v>2200002249</v>
      </c>
      <c r="C147" s="1493" t="s">
        <v>5816</v>
      </c>
      <c r="D147" s="3211"/>
      <c r="E147" s="3155"/>
      <c r="F147" s="1493" t="s">
        <v>19</v>
      </c>
      <c r="G147" s="3007"/>
      <c r="H147" s="3068"/>
      <c r="I147" s="1495" t="s">
        <v>7233</v>
      </c>
      <c r="J147" s="3123" t="s">
        <v>49</v>
      </c>
      <c r="K147" s="1495" t="s">
        <v>126</v>
      </c>
      <c r="L147" s="2878" t="s">
        <v>8171</v>
      </c>
      <c r="M147" s="3218">
        <v>585</v>
      </c>
      <c r="N147" s="2196" t="s">
        <v>7615</v>
      </c>
      <c r="O147" s="3019"/>
      <c r="P147" s="3207"/>
      <c r="Q147" s="3307" t="s">
        <v>7362</v>
      </c>
      <c r="R147" s="2150"/>
      <c r="S147" s="2150"/>
      <c r="T147" s="2150"/>
      <c r="U147" s="2150"/>
      <c r="V147" s="2150"/>
      <c r="W147" s="2150"/>
      <c r="X147" s="2150"/>
      <c r="Y147" s="2150"/>
      <c r="Z147" s="2150"/>
      <c r="AA147" s="2150"/>
    </row>
    <row r="148" spans="1:35" s="1467" customFormat="1" ht="58.6" customHeight="1">
      <c r="A148" s="3776"/>
      <c r="B148" s="3021" t="str">
        <f t="shared" si="4"/>
        <v>2200002229</v>
      </c>
      <c r="C148" s="1493" t="s">
        <v>5816</v>
      </c>
      <c r="D148" s="3211"/>
      <c r="E148" s="3007"/>
      <c r="F148" s="1493" t="s">
        <v>19</v>
      </c>
      <c r="G148" s="1495"/>
      <c r="H148" s="1495"/>
      <c r="I148" s="1495" t="s">
        <v>7233</v>
      </c>
      <c r="J148" s="1493" t="s">
        <v>49</v>
      </c>
      <c r="K148" s="1495" t="s">
        <v>126</v>
      </c>
      <c r="L148" s="2878" t="s">
        <v>8172</v>
      </c>
      <c r="M148" s="3037">
        <v>272</v>
      </c>
      <c r="N148" s="2196" t="s">
        <v>7938</v>
      </c>
      <c r="O148" s="1493"/>
      <c r="P148" s="2590"/>
      <c r="Q148" s="3233" t="s">
        <v>7362</v>
      </c>
    </row>
    <row r="149" spans="1:35" s="1467" customFormat="1" ht="58.6" customHeight="1">
      <c r="A149" s="3776"/>
      <c r="B149" s="3021" t="str">
        <f t="shared" ref="B149:B180" si="5">TEXT(LEFT(L149,10),"0000000000")</f>
        <v>2200002265</v>
      </c>
      <c r="C149" s="1493" t="s">
        <v>5816</v>
      </c>
      <c r="D149" s="3211"/>
      <c r="E149" s="3007"/>
      <c r="F149" s="1493" t="s">
        <v>19</v>
      </c>
      <c r="G149" s="1495"/>
      <c r="H149" s="1495"/>
      <c r="I149" s="1495" t="s">
        <v>7233</v>
      </c>
      <c r="J149" s="1493" t="s">
        <v>49</v>
      </c>
      <c r="K149" s="1495" t="s">
        <v>126</v>
      </c>
      <c r="L149" s="2878" t="s">
        <v>8173</v>
      </c>
      <c r="M149" s="3037">
        <v>375</v>
      </c>
      <c r="N149" s="2196" t="s">
        <v>7615</v>
      </c>
      <c r="O149" s="1493"/>
      <c r="P149" s="2590"/>
      <c r="Q149" s="3233" t="s">
        <v>7362</v>
      </c>
    </row>
    <row r="150" spans="1:35" s="1467" customFormat="1" ht="58.6" customHeight="1">
      <c r="A150" s="3777"/>
      <c r="B150" s="3021" t="str">
        <f t="shared" si="5"/>
        <v>2200002266</v>
      </c>
      <c r="C150" s="1493" t="s">
        <v>5816</v>
      </c>
      <c r="D150" s="3211"/>
      <c r="E150" s="3007"/>
      <c r="F150" s="1493" t="s">
        <v>19</v>
      </c>
      <c r="G150" s="1495"/>
      <c r="H150" s="1495"/>
      <c r="I150" s="1495" t="s">
        <v>7233</v>
      </c>
      <c r="J150" s="1493" t="s">
        <v>49</v>
      </c>
      <c r="K150" s="1495" t="s">
        <v>126</v>
      </c>
      <c r="L150" s="2878" t="s">
        <v>8174</v>
      </c>
      <c r="M150" s="3037">
        <v>583</v>
      </c>
      <c r="N150" s="2196" t="s">
        <v>8143</v>
      </c>
      <c r="O150" s="1493"/>
      <c r="P150" s="2590"/>
      <c r="Q150" s="3233" t="s">
        <v>7362</v>
      </c>
    </row>
    <row r="151" spans="1:35" s="1467" customFormat="1" ht="58.6" customHeight="1">
      <c r="A151" s="3772">
        <v>38</v>
      </c>
      <c r="B151" s="3021" t="str">
        <f t="shared" si="5"/>
        <v>2200002254</v>
      </c>
      <c r="C151" s="1902" t="s">
        <v>4808</v>
      </c>
      <c r="D151" s="2607">
        <v>5820</v>
      </c>
      <c r="E151" s="1921" t="s">
        <v>8123</v>
      </c>
      <c r="F151" s="1902" t="s">
        <v>16</v>
      </c>
      <c r="G151" s="1921" t="s">
        <v>8157</v>
      </c>
      <c r="H151" s="1921"/>
      <c r="I151" s="1921" t="s">
        <v>6542</v>
      </c>
      <c r="J151" s="3019" t="s">
        <v>49</v>
      </c>
      <c r="K151" s="1921" t="s">
        <v>1163</v>
      </c>
      <c r="L151" s="2487" t="s">
        <v>8175</v>
      </c>
      <c r="M151" s="3037">
        <v>325</v>
      </c>
      <c r="N151" s="2907" t="s">
        <v>8170</v>
      </c>
      <c r="O151" s="1902"/>
      <c r="P151" s="1859"/>
      <c r="Q151" s="3320" t="s">
        <v>7362</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6" customHeight="1">
      <c r="A152" s="3773"/>
      <c r="B152" s="3021" t="str">
        <f t="shared" si="5"/>
        <v>2000003395</v>
      </c>
      <c r="C152" s="1493" t="s">
        <v>4808</v>
      </c>
      <c r="D152" s="2767"/>
      <c r="E152" s="1921"/>
      <c r="F152" s="1493" t="s">
        <v>16</v>
      </c>
      <c r="G152" s="1921"/>
      <c r="H152" s="1921"/>
      <c r="I152" s="1921" t="s">
        <v>7769</v>
      </c>
      <c r="J152" s="3019" t="s">
        <v>49</v>
      </c>
      <c r="K152" s="1921" t="s">
        <v>1163</v>
      </c>
      <c r="L152" s="1600" t="s">
        <v>8176</v>
      </c>
      <c r="M152" s="3037">
        <v>3100</v>
      </c>
      <c r="N152" s="2196" t="s">
        <v>6577</v>
      </c>
      <c r="O152" s="1902"/>
      <c r="P152" s="1859"/>
      <c r="Q152" s="3319" t="s">
        <v>7362</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6" customHeight="1">
      <c r="A153" s="3774"/>
      <c r="B153" s="3021" t="str">
        <f t="shared" si="5"/>
        <v>2200002233</v>
      </c>
      <c r="C153" s="1493" t="s">
        <v>4808</v>
      </c>
      <c r="D153" s="2767"/>
      <c r="E153" s="1921"/>
      <c r="F153" s="1493" t="s">
        <v>16</v>
      </c>
      <c r="G153" s="1921"/>
      <c r="H153" s="1921"/>
      <c r="I153" s="1921" t="s">
        <v>7769</v>
      </c>
      <c r="J153" s="3019" t="s">
        <v>49</v>
      </c>
      <c r="K153" s="1921" t="s">
        <v>1163</v>
      </c>
      <c r="L153" s="1547" t="s">
        <v>8177</v>
      </c>
      <c r="M153" s="3037">
        <v>2375</v>
      </c>
      <c r="N153" s="2196" t="s">
        <v>5376</v>
      </c>
      <c r="O153" s="1902"/>
      <c r="P153" s="1859"/>
      <c r="Q153" s="3319" t="s">
        <v>7362</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6" customHeight="1">
      <c r="A154" s="3871">
        <v>39</v>
      </c>
      <c r="B154" s="3021" t="str">
        <f t="shared" si="5"/>
        <v>2200002162</v>
      </c>
      <c r="C154" s="2667" t="s">
        <v>4439</v>
      </c>
      <c r="D154" s="3340">
        <v>24200</v>
      </c>
      <c r="E154" s="2180" t="s">
        <v>8150</v>
      </c>
      <c r="F154" s="2667" t="s">
        <v>13</v>
      </c>
      <c r="G154" s="3102" t="s">
        <v>8178</v>
      </c>
      <c r="H154" s="3102"/>
      <c r="I154" s="2180" t="s">
        <v>7769</v>
      </c>
      <c r="J154" s="2667" t="s">
        <v>49</v>
      </c>
      <c r="K154" s="1921" t="s">
        <v>984</v>
      </c>
      <c r="L154" s="3119" t="s">
        <v>8049</v>
      </c>
      <c r="M154" s="3341">
        <v>11700</v>
      </c>
      <c r="N154" s="2907" t="s">
        <v>8101</v>
      </c>
      <c r="O154" s="3281"/>
      <c r="P154" s="2666"/>
      <c r="Q154" s="3319" t="s">
        <v>7362</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6" customHeight="1">
      <c r="A155" s="3872"/>
      <c r="B155" s="3021" t="str">
        <f t="shared" si="5"/>
        <v>2200002256</v>
      </c>
      <c r="C155" s="1630" t="s">
        <v>4439</v>
      </c>
      <c r="D155" s="2607"/>
      <c r="E155" s="1495"/>
      <c r="F155" s="1493" t="s">
        <v>13</v>
      </c>
      <c r="G155" s="1921"/>
      <c r="H155" s="1921"/>
      <c r="I155" s="2180" t="s">
        <v>7769</v>
      </c>
      <c r="J155" s="3019" t="s">
        <v>49</v>
      </c>
      <c r="K155" s="1495" t="s">
        <v>984</v>
      </c>
      <c r="L155" s="1605" t="s">
        <v>8179</v>
      </c>
      <c r="M155" s="3037">
        <v>788</v>
      </c>
      <c r="N155" s="2907" t="s">
        <v>7615</v>
      </c>
      <c r="O155" s="1902"/>
      <c r="P155" s="1859"/>
      <c r="Q155" s="3319" t="s">
        <v>7362</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6" customHeight="1">
      <c r="A156" s="3872"/>
      <c r="B156" s="3021" t="str">
        <f t="shared" si="5"/>
        <v>2200002257</v>
      </c>
      <c r="C156" s="1630" t="s">
        <v>4439</v>
      </c>
      <c r="D156" s="2607"/>
      <c r="E156" s="1495"/>
      <c r="F156" s="1493" t="s">
        <v>13</v>
      </c>
      <c r="G156" s="1921"/>
      <c r="H156" s="1921"/>
      <c r="I156" s="2180" t="s">
        <v>7769</v>
      </c>
      <c r="J156" s="3019" t="s">
        <v>49</v>
      </c>
      <c r="K156" s="1495" t="s">
        <v>984</v>
      </c>
      <c r="L156" s="1605" t="s">
        <v>8180</v>
      </c>
      <c r="M156" s="3037">
        <v>9402</v>
      </c>
      <c r="N156" s="2907" t="s">
        <v>8181</v>
      </c>
      <c r="O156" s="1902"/>
      <c r="P156" s="1859"/>
      <c r="Q156" s="3319" t="s">
        <v>7362</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6" customHeight="1">
      <c r="A157" s="3872"/>
      <c r="B157" s="3021" t="str">
        <f t="shared" si="5"/>
        <v>2200002258</v>
      </c>
      <c r="C157" s="1630" t="s">
        <v>4439</v>
      </c>
      <c r="D157" s="2607"/>
      <c r="E157" s="1495"/>
      <c r="F157" s="1493" t="s">
        <v>13</v>
      </c>
      <c r="G157" s="1921"/>
      <c r="H157" s="1921"/>
      <c r="I157" s="2180" t="s">
        <v>7769</v>
      </c>
      <c r="J157" s="3019" t="s">
        <v>49</v>
      </c>
      <c r="K157" s="1495" t="s">
        <v>984</v>
      </c>
      <c r="L157" s="1605" t="s">
        <v>8182</v>
      </c>
      <c r="M157" s="3037">
        <v>215</v>
      </c>
      <c r="N157" s="2907" t="s">
        <v>7615</v>
      </c>
      <c r="O157" s="1902"/>
      <c r="P157" s="1859"/>
      <c r="Q157" s="3319" t="s">
        <v>7362</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6" customHeight="1">
      <c r="A158" s="3872"/>
      <c r="B158" s="3021" t="str">
        <f t="shared" si="5"/>
        <v>2200002259</v>
      </c>
      <c r="C158" s="1630" t="s">
        <v>4439</v>
      </c>
      <c r="D158" s="2607"/>
      <c r="E158" s="1495"/>
      <c r="F158" s="1493" t="s">
        <v>13</v>
      </c>
      <c r="G158" s="1921"/>
      <c r="H158" s="1921"/>
      <c r="I158" s="2180" t="s">
        <v>7769</v>
      </c>
      <c r="J158" s="3019" t="s">
        <v>49</v>
      </c>
      <c r="K158" s="1495" t="s">
        <v>984</v>
      </c>
      <c r="L158" s="1605" t="s">
        <v>8183</v>
      </c>
      <c r="M158" s="3037">
        <v>852</v>
      </c>
      <c r="N158" s="2907" t="s">
        <v>8184</v>
      </c>
      <c r="O158" s="1902"/>
      <c r="P158" s="1859"/>
      <c r="Q158" s="3319" t="s">
        <v>7362</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6" customHeight="1">
      <c r="A159" s="3872"/>
      <c r="B159" s="3021" t="str">
        <f t="shared" si="5"/>
        <v>2200002260</v>
      </c>
      <c r="C159" s="1630" t="s">
        <v>4439</v>
      </c>
      <c r="D159" s="2607"/>
      <c r="E159" s="1495"/>
      <c r="F159" s="1493" t="s">
        <v>13</v>
      </c>
      <c r="G159" s="1921"/>
      <c r="H159" s="1921"/>
      <c r="I159" s="2180" t="s">
        <v>7769</v>
      </c>
      <c r="J159" s="3019" t="s">
        <v>49</v>
      </c>
      <c r="K159" s="1495" t="s">
        <v>984</v>
      </c>
      <c r="L159" s="1605" t="s">
        <v>8185</v>
      </c>
      <c r="M159" s="3037">
        <v>74</v>
      </c>
      <c r="N159" s="2907" t="s">
        <v>8184</v>
      </c>
      <c r="O159" s="1902"/>
      <c r="P159" s="1859"/>
      <c r="Q159" s="3319" t="s">
        <v>7362</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6" customHeight="1">
      <c r="A160" s="3872"/>
      <c r="B160" s="3021" t="str">
        <f t="shared" si="5"/>
        <v>2200002267</v>
      </c>
      <c r="C160" s="1630" t="s">
        <v>4439</v>
      </c>
      <c r="D160" s="2607"/>
      <c r="E160" s="1495"/>
      <c r="F160" s="1493" t="s">
        <v>13</v>
      </c>
      <c r="G160" s="1921"/>
      <c r="H160" s="1921"/>
      <c r="I160" s="2180" t="s">
        <v>7769</v>
      </c>
      <c r="J160" s="3019" t="s">
        <v>49</v>
      </c>
      <c r="K160" s="1495" t="s">
        <v>984</v>
      </c>
      <c r="L160" s="1605" t="s">
        <v>8186</v>
      </c>
      <c r="M160" s="3037">
        <v>25</v>
      </c>
      <c r="N160" s="2907" t="s">
        <v>8187</v>
      </c>
      <c r="O160" s="1902"/>
      <c r="P160" s="1859"/>
      <c r="Q160" s="3319" t="s">
        <v>7362</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6" customHeight="1">
      <c r="A161" s="3873"/>
      <c r="B161" s="3021" t="str">
        <f t="shared" si="5"/>
        <v>2200002268</v>
      </c>
      <c r="C161" s="1630" t="s">
        <v>4439</v>
      </c>
      <c r="D161" s="2607"/>
      <c r="E161" s="1495"/>
      <c r="F161" s="1493" t="s">
        <v>13</v>
      </c>
      <c r="G161" s="1921"/>
      <c r="H161" s="1921"/>
      <c r="I161" s="2180" t="s">
        <v>7769</v>
      </c>
      <c r="J161" s="3019" t="s">
        <v>49</v>
      </c>
      <c r="K161" s="1495" t="s">
        <v>984</v>
      </c>
      <c r="L161" s="1605" t="s">
        <v>8188</v>
      </c>
      <c r="M161" s="3037">
        <v>1136</v>
      </c>
      <c r="N161" s="2907" t="s">
        <v>8184</v>
      </c>
      <c r="O161" s="1902"/>
      <c r="P161" s="1859"/>
      <c r="Q161" s="3319" t="s">
        <v>7362</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6" customHeight="1">
      <c r="A162" s="3217">
        <v>40</v>
      </c>
      <c r="B162" s="3259" t="str">
        <f t="shared" si="5"/>
        <v>2000003403</v>
      </c>
      <c r="C162" s="2263" t="s">
        <v>5223</v>
      </c>
      <c r="D162" s="2607">
        <v>3950</v>
      </c>
      <c r="E162" s="1921" t="s">
        <v>8123</v>
      </c>
      <c r="F162" s="1902" t="s">
        <v>18</v>
      </c>
      <c r="G162" s="3291"/>
      <c r="H162" s="3007"/>
      <c r="I162" s="3058" t="s">
        <v>7233</v>
      </c>
      <c r="J162" s="3009" t="s">
        <v>49</v>
      </c>
      <c r="K162" s="3007" t="s">
        <v>8189</v>
      </c>
      <c r="L162" s="2878" t="s">
        <v>8190</v>
      </c>
      <c r="M162" s="3218">
        <v>3950</v>
      </c>
      <c r="N162" s="2196" t="s">
        <v>6577</v>
      </c>
      <c r="O162" s="3019"/>
      <c r="P162" s="3207"/>
      <c r="Q162" s="3319" t="s">
        <v>7362</v>
      </c>
    </row>
    <row r="163" spans="1:35" s="2643" customFormat="1" ht="58.6" customHeight="1">
      <c r="A163" s="2436">
        <v>41</v>
      </c>
      <c r="B163" s="3069" t="str">
        <f t="shared" si="5"/>
        <v>2000003439</v>
      </c>
      <c r="C163" s="1902" t="s">
        <v>6877</v>
      </c>
      <c r="D163" s="2767">
        <v>4150</v>
      </c>
      <c r="E163" s="1921" t="s">
        <v>8123</v>
      </c>
      <c r="F163" s="1902" t="s">
        <v>19</v>
      </c>
      <c r="G163" s="1921"/>
      <c r="H163" s="1921"/>
      <c r="I163" s="1921" t="s">
        <v>7233</v>
      </c>
      <c r="J163" s="3019" t="s">
        <v>49</v>
      </c>
      <c r="K163" s="1921" t="s">
        <v>278</v>
      </c>
      <c r="L163" s="1845" t="s">
        <v>8191</v>
      </c>
      <c r="M163" s="2583">
        <v>4150</v>
      </c>
      <c r="N163" s="3189" t="s">
        <v>7397</v>
      </c>
      <c r="O163" s="1902"/>
      <c r="P163" s="1775"/>
      <c r="Q163" s="3320" t="s">
        <v>7362</v>
      </c>
      <c r="R163" s="2150"/>
      <c r="S163" s="2150"/>
      <c r="T163" s="2150"/>
      <c r="U163" s="2150"/>
      <c r="V163" s="2150"/>
      <c r="W163" s="2150"/>
      <c r="X163" s="2150"/>
      <c r="Y163" s="2150"/>
      <c r="Z163" s="2150"/>
      <c r="AA163" s="2150"/>
    </row>
    <row r="164" spans="1:35" s="2643" customFormat="1" ht="58.6" customHeight="1">
      <c r="A164" s="3845">
        <v>42</v>
      </c>
      <c r="B164" s="3021" t="str">
        <f t="shared" si="5"/>
        <v>2000003313</v>
      </c>
      <c r="C164" s="1545" t="s">
        <v>5638</v>
      </c>
      <c r="D164" s="3308">
        <v>4350</v>
      </c>
      <c r="E164" s="1902" t="s">
        <v>8130</v>
      </c>
      <c r="F164" s="1902" t="s">
        <v>18</v>
      </c>
      <c r="G164" s="1921"/>
      <c r="H164" s="1921"/>
      <c r="I164" s="1921" t="s">
        <v>7233</v>
      </c>
      <c r="J164" s="3019" t="s">
        <v>49</v>
      </c>
      <c r="K164" s="1921" t="s">
        <v>101</v>
      </c>
      <c r="L164" s="1845" t="s">
        <v>8192</v>
      </c>
      <c r="M164" s="3041">
        <v>3300</v>
      </c>
      <c r="N164" s="2907" t="s">
        <v>8193</v>
      </c>
      <c r="O164" s="1902">
        <v>25</v>
      </c>
      <c r="P164" s="1911"/>
      <c r="Q164" s="3339" t="s">
        <v>7362</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6" customHeight="1">
      <c r="A165" s="3847"/>
      <c r="B165" s="3021" t="str">
        <f t="shared" si="5"/>
        <v>2000003422</v>
      </c>
      <c r="C165" s="1545" t="s">
        <v>5638</v>
      </c>
      <c r="D165" s="2607"/>
      <c r="E165" s="1921"/>
      <c r="F165" s="1493" t="s">
        <v>18</v>
      </c>
      <c r="G165" s="1921"/>
      <c r="H165" s="1921"/>
      <c r="I165" s="1921" t="s">
        <v>7233</v>
      </c>
      <c r="J165" s="3019" t="s">
        <v>49</v>
      </c>
      <c r="K165" s="1921" t="s">
        <v>101</v>
      </c>
      <c r="L165" s="1845" t="s">
        <v>8194</v>
      </c>
      <c r="M165" s="2583">
        <v>1050</v>
      </c>
      <c r="N165" s="3189" t="s">
        <v>7397</v>
      </c>
      <c r="O165" s="1902"/>
      <c r="P165" s="1775"/>
      <c r="Q165" s="3317" t="s">
        <v>7362</v>
      </c>
      <c r="R165" s="2150"/>
      <c r="S165" s="2150"/>
      <c r="T165" s="2150"/>
      <c r="U165" s="2150"/>
      <c r="V165" s="2150"/>
      <c r="W165" s="2150"/>
      <c r="X165" s="2150"/>
      <c r="Y165" s="2150"/>
      <c r="Z165" s="2150"/>
      <c r="AA165" s="2150"/>
    </row>
    <row r="166" spans="1:35" s="2150" customFormat="1" ht="58.6" customHeight="1">
      <c r="A166" s="3845">
        <v>43</v>
      </c>
      <c r="B166" s="3069" t="str">
        <f t="shared" si="5"/>
        <v>2000003462</v>
      </c>
      <c r="C166" s="1902" t="s">
        <v>5412</v>
      </c>
      <c r="D166" s="3342">
        <v>3250</v>
      </c>
      <c r="E166" s="2118" t="s">
        <v>8195</v>
      </c>
      <c r="F166" s="2391" t="s">
        <v>18</v>
      </c>
      <c r="G166" s="1921"/>
      <c r="H166" s="1921"/>
      <c r="I166" s="1921" t="s">
        <v>7233</v>
      </c>
      <c r="J166" s="3019" t="s">
        <v>49</v>
      </c>
      <c r="K166" s="1921" t="s">
        <v>101</v>
      </c>
      <c r="L166" s="1911" t="s">
        <v>8196</v>
      </c>
      <c r="M166" s="3041">
        <v>2065</v>
      </c>
      <c r="N166" s="2196" t="s">
        <v>6577</v>
      </c>
      <c r="O166" s="1902"/>
      <c r="P166" s="1911"/>
      <c r="Q166" s="3343" t="s">
        <v>7362</v>
      </c>
      <c r="R166" s="3309"/>
      <c r="S166" s="2659"/>
      <c r="T166" s="2659"/>
      <c r="U166" s="3310"/>
      <c r="V166" s="1904"/>
      <c r="W166" s="2659"/>
      <c r="X166" s="2424"/>
      <c r="Y166" s="2424"/>
      <c r="Z166" s="1902"/>
      <c r="AA166" s="1921"/>
      <c r="AB166" s="3311"/>
      <c r="AC166" s="3312"/>
    </row>
    <row r="167" spans="1:35" s="2643" customFormat="1" ht="58.6" customHeight="1">
      <c r="A167" s="3846"/>
      <c r="B167" s="3021" t="str">
        <f t="shared" si="5"/>
        <v>2000003422</v>
      </c>
      <c r="C167" s="1630" t="s">
        <v>5412</v>
      </c>
      <c r="D167" s="1494"/>
      <c r="E167" s="1495"/>
      <c r="F167" s="1493" t="s">
        <v>18</v>
      </c>
      <c r="G167" s="1921"/>
      <c r="H167" s="1921"/>
      <c r="I167" s="1921" t="s">
        <v>7233</v>
      </c>
      <c r="J167" s="3019" t="s">
        <v>49</v>
      </c>
      <c r="K167" s="1921" t="s">
        <v>101</v>
      </c>
      <c r="L167" s="1845" t="s">
        <v>8197</v>
      </c>
      <c r="M167" s="2583">
        <v>1038</v>
      </c>
      <c r="N167" s="3189" t="s">
        <v>7397</v>
      </c>
      <c r="O167" s="1902"/>
      <c r="P167" s="1775"/>
      <c r="Q167" s="3307" t="s">
        <v>7362</v>
      </c>
      <c r="R167" s="2150"/>
      <c r="S167" s="2150"/>
      <c r="T167" s="2150"/>
      <c r="U167" s="2150"/>
      <c r="V167" s="2150"/>
      <c r="W167" s="2150"/>
      <c r="X167" s="2150"/>
      <c r="Y167" s="2150"/>
      <c r="Z167" s="2150"/>
      <c r="AA167" s="2150"/>
    </row>
    <row r="168" spans="1:35" s="1467" customFormat="1" ht="58.6" customHeight="1">
      <c r="A168" s="3847"/>
      <c r="B168" s="3021" t="str">
        <f t="shared" si="5"/>
        <v>2000003373</v>
      </c>
      <c r="C168" s="1493" t="s">
        <v>5412</v>
      </c>
      <c r="D168" s="1494"/>
      <c r="E168" s="1495"/>
      <c r="F168" s="1493" t="s">
        <v>18</v>
      </c>
      <c r="G168" s="1495"/>
      <c r="H168" s="1495"/>
      <c r="I168" s="1495" t="s">
        <v>7233</v>
      </c>
      <c r="J168" s="3009" t="s">
        <v>49</v>
      </c>
      <c r="K168" s="1495" t="s">
        <v>101</v>
      </c>
      <c r="L168" s="1600" t="s">
        <v>8198</v>
      </c>
      <c r="M168" s="2357">
        <v>80</v>
      </c>
      <c r="N168" s="2196" t="s">
        <v>6577</v>
      </c>
      <c r="O168" s="1493"/>
      <c r="P168" s="1859"/>
      <c r="Q168" s="3320" t="s">
        <v>7362</v>
      </c>
      <c r="R168" s="1548"/>
      <c r="S168" s="1548"/>
      <c r="T168" s="1548"/>
      <c r="U168" s="1548"/>
      <c r="V168" s="1548"/>
      <c r="W168" s="1548"/>
      <c r="X168" s="1548"/>
      <c r="Y168" s="1548"/>
      <c r="Z168" s="1548"/>
      <c r="AA168" s="1548"/>
    </row>
    <row r="169" spans="1:35" s="2150" customFormat="1" ht="58.6" customHeight="1">
      <c r="A169" s="3845">
        <v>44</v>
      </c>
      <c r="B169" s="3190" t="str">
        <f t="shared" si="5"/>
        <v>2000003428</v>
      </c>
      <c r="C169" s="1902" t="s">
        <v>5880</v>
      </c>
      <c r="D169" s="2607">
        <v>11900</v>
      </c>
      <c r="E169" s="1921" t="s">
        <v>8199</v>
      </c>
      <c r="F169" s="1902" t="s">
        <v>13</v>
      </c>
      <c r="G169" s="3021" t="s">
        <v>8200</v>
      </c>
      <c r="H169" s="3021"/>
      <c r="I169" s="3021" t="s">
        <v>7233</v>
      </c>
      <c r="J169" s="3019" t="s">
        <v>49</v>
      </c>
      <c r="K169" s="3021" t="s">
        <v>148</v>
      </c>
      <c r="L169" s="2904" t="s">
        <v>8201</v>
      </c>
      <c r="M169" s="3273">
        <v>2000</v>
      </c>
      <c r="N169" s="2907" t="s">
        <v>8202</v>
      </c>
      <c r="O169" s="3019"/>
      <c r="P169" s="3207"/>
      <c r="Q169" s="3307" t="s">
        <v>7362</v>
      </c>
    </row>
    <row r="170" spans="1:35" s="1548" customFormat="1" ht="58.6" customHeight="1">
      <c r="A170" s="3846"/>
      <c r="B170" s="3190" t="str">
        <f t="shared" si="5"/>
        <v>2000003369</v>
      </c>
      <c r="C170" s="1493" t="s">
        <v>5880</v>
      </c>
      <c r="D170" s="1494"/>
      <c r="E170" s="1495"/>
      <c r="F170" s="1493" t="s">
        <v>13</v>
      </c>
      <c r="G170" s="1495"/>
      <c r="H170" s="1495"/>
      <c r="I170" s="1624" t="s">
        <v>7233</v>
      </c>
      <c r="J170" s="1493" t="s">
        <v>49</v>
      </c>
      <c r="K170" s="1495" t="s">
        <v>148</v>
      </c>
      <c r="L170" s="1600" t="s">
        <v>8203</v>
      </c>
      <c r="M170" s="3037">
        <v>2500</v>
      </c>
      <c r="N170" s="2196" t="s">
        <v>6577</v>
      </c>
      <c r="O170" s="1493"/>
      <c r="P170" s="3225"/>
      <c r="Q170" s="3307" t="s">
        <v>7362</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6" customHeight="1">
      <c r="A171" s="3846"/>
      <c r="B171" s="3190" t="str">
        <f t="shared" si="5"/>
        <v>2000003464</v>
      </c>
      <c r="C171" s="1493" t="s">
        <v>5880</v>
      </c>
      <c r="D171" s="1494"/>
      <c r="E171" s="1495"/>
      <c r="F171" s="1493" t="s">
        <v>13</v>
      </c>
      <c r="G171" s="1495"/>
      <c r="H171" s="1495"/>
      <c r="I171" s="1624" t="s">
        <v>7233</v>
      </c>
      <c r="J171" s="3009" t="s">
        <v>49</v>
      </c>
      <c r="K171" s="1495" t="s">
        <v>90</v>
      </c>
      <c r="L171" s="1600" t="s">
        <v>8204</v>
      </c>
      <c r="M171" s="2357">
        <v>4160</v>
      </c>
      <c r="N171" s="2196" t="s">
        <v>5376</v>
      </c>
      <c r="O171" s="1493"/>
      <c r="P171" s="1859"/>
      <c r="Q171" s="3307" t="s">
        <v>7362</v>
      </c>
      <c r="R171" s="1548"/>
      <c r="S171" s="1548"/>
      <c r="T171" s="1548"/>
      <c r="U171" s="1548"/>
      <c r="V171" s="1548"/>
      <c r="W171" s="1548"/>
      <c r="X171" s="1548"/>
      <c r="Y171" s="1548"/>
      <c r="Z171" s="1548"/>
      <c r="AA171" s="1548"/>
    </row>
    <row r="172" spans="1:35" s="1467" customFormat="1" ht="58.6" customHeight="1">
      <c r="A172" s="3846"/>
      <c r="B172" s="3190" t="str">
        <f t="shared" si="5"/>
        <v>2000003449</v>
      </c>
      <c r="C172" s="1493" t="s">
        <v>5880</v>
      </c>
      <c r="D172" s="2613"/>
      <c r="E172" s="1495"/>
      <c r="F172" s="1493" t="s">
        <v>13</v>
      </c>
      <c r="G172" s="1495"/>
      <c r="H172" s="1495"/>
      <c r="I172" s="1624" t="s">
        <v>7233</v>
      </c>
      <c r="J172" s="3009" t="s">
        <v>49</v>
      </c>
      <c r="K172" s="1495" t="s">
        <v>90</v>
      </c>
      <c r="L172" s="1600" t="s">
        <v>8205</v>
      </c>
      <c r="M172" s="2357">
        <v>40</v>
      </c>
      <c r="N172" s="2384" t="s">
        <v>8206</v>
      </c>
      <c r="O172" s="1493"/>
      <c r="P172" s="1859"/>
      <c r="Q172" s="3307" t="s">
        <v>7362</v>
      </c>
      <c r="R172" s="1548"/>
      <c r="S172" s="1548"/>
      <c r="T172" s="1548"/>
      <c r="U172" s="1548"/>
      <c r="V172" s="1548"/>
      <c r="W172" s="1548"/>
      <c r="X172" s="1548"/>
      <c r="Y172" s="1548"/>
      <c r="Z172" s="1548"/>
      <c r="AA172" s="1548"/>
    </row>
    <row r="173" spans="1:35" s="1548" customFormat="1" ht="58.6" customHeight="1">
      <c r="A173" s="3846"/>
      <c r="B173" s="3190" t="str">
        <f t="shared" si="5"/>
        <v>2000003429</v>
      </c>
      <c r="C173" s="1493" t="s">
        <v>5880</v>
      </c>
      <c r="D173" s="3302"/>
      <c r="E173" s="3007"/>
      <c r="F173" s="1493" t="s">
        <v>13</v>
      </c>
      <c r="G173" s="3007"/>
      <c r="H173" s="3007"/>
      <c r="I173" s="3007" t="s">
        <v>7233</v>
      </c>
      <c r="J173" s="3009" t="s">
        <v>49</v>
      </c>
      <c r="K173" s="3007" t="s">
        <v>90</v>
      </c>
      <c r="L173" s="2878" t="s">
        <v>8207</v>
      </c>
      <c r="M173" s="3218">
        <v>1700</v>
      </c>
      <c r="N173" s="2196" t="s">
        <v>5376</v>
      </c>
      <c r="O173" s="3009"/>
      <c r="P173" s="3219"/>
      <c r="Q173" s="3307" t="s">
        <v>7362</v>
      </c>
    </row>
    <row r="174" spans="1:35" s="1548" customFormat="1" ht="58.6" customHeight="1">
      <c r="A174" s="3847"/>
      <c r="B174" s="3190" t="str">
        <f t="shared" si="5"/>
        <v>2000003430</v>
      </c>
      <c r="C174" s="1769" t="s">
        <v>5880</v>
      </c>
      <c r="D174" s="3210"/>
      <c r="E174" s="3190"/>
      <c r="F174" s="1493" t="s">
        <v>13</v>
      </c>
      <c r="G174" s="3021"/>
      <c r="H174" s="3021"/>
      <c r="I174" s="3007" t="s">
        <v>7233</v>
      </c>
      <c r="J174" s="3009" t="s">
        <v>49</v>
      </c>
      <c r="K174" s="3007" t="s">
        <v>90</v>
      </c>
      <c r="L174" s="2878" t="s">
        <v>8208</v>
      </c>
      <c r="M174" s="3218">
        <v>1700</v>
      </c>
      <c r="N174" s="2196" t="s">
        <v>5376</v>
      </c>
      <c r="O174" s="3009"/>
      <c r="P174" s="3219"/>
      <c r="Q174" s="3307" t="s">
        <v>7362</v>
      </c>
    </row>
    <row r="175" spans="1:35" s="2660" customFormat="1" ht="58.6" customHeight="1">
      <c r="A175" s="3868">
        <v>45</v>
      </c>
      <c r="B175" s="3279" t="str">
        <f t="shared" si="5"/>
        <v>2000003382</v>
      </c>
      <c r="C175" s="2667" t="s">
        <v>2952</v>
      </c>
      <c r="D175" s="2664">
        <v>12300</v>
      </c>
      <c r="E175" s="2180" t="s">
        <v>8195</v>
      </c>
      <c r="F175" s="2667" t="s">
        <v>13</v>
      </c>
      <c r="G175" s="2180" t="s">
        <v>8209</v>
      </c>
      <c r="H175" s="1748"/>
      <c r="I175" s="1780" t="s">
        <v>6542</v>
      </c>
      <c r="J175" s="2667" t="s">
        <v>49</v>
      </c>
      <c r="K175" s="2187" t="s">
        <v>50</v>
      </c>
      <c r="L175" s="1845" t="s">
        <v>8210</v>
      </c>
      <c r="M175" s="2583">
        <v>3940</v>
      </c>
      <c r="N175" s="3189" t="s">
        <v>7397</v>
      </c>
      <c r="O175" s="2667"/>
      <c r="P175" s="2666" t="s">
        <v>8211</v>
      </c>
      <c r="Q175" s="3285" t="s">
        <v>7362</v>
      </c>
      <c r="R175" s="3354"/>
      <c r="S175" s="2677"/>
      <c r="T175" s="2677"/>
      <c r="U175" s="3355"/>
      <c r="V175" s="3356"/>
      <c r="W175" s="2677"/>
      <c r="X175" s="3357"/>
      <c r="Y175" s="3357"/>
      <c r="Z175" s="2667"/>
      <c r="AA175" s="2180"/>
      <c r="AB175" s="3358"/>
      <c r="AC175" s="3359"/>
    </row>
    <row r="176" spans="1:35" s="1785" customFormat="1" ht="58.6" customHeight="1">
      <c r="A176" s="3869"/>
      <c r="B176" s="3279" t="str">
        <f t="shared" si="5"/>
        <v>2200002162</v>
      </c>
      <c r="C176" s="1782" t="s">
        <v>2952</v>
      </c>
      <c r="D176" s="1783"/>
      <c r="E176" s="1780"/>
      <c r="F176" s="1782" t="s">
        <v>13</v>
      </c>
      <c r="G176" s="1780"/>
      <c r="H176" s="1748"/>
      <c r="I176" s="1780" t="s">
        <v>6542</v>
      </c>
      <c r="J176" s="3283" t="s">
        <v>49</v>
      </c>
      <c r="K176" s="1495" t="s">
        <v>1163</v>
      </c>
      <c r="L176" s="3081" t="s">
        <v>8049</v>
      </c>
      <c r="M176" s="3040">
        <v>5750</v>
      </c>
      <c r="N176" s="2196" t="s">
        <v>8212</v>
      </c>
      <c r="O176" s="1782"/>
      <c r="P176" s="1784"/>
      <c r="Q176" s="3285" t="s">
        <v>7362</v>
      </c>
      <c r="R176" s="3360"/>
      <c r="S176" s="3361"/>
      <c r="T176" s="3361"/>
      <c r="U176" s="3362"/>
      <c r="V176" s="2443"/>
      <c r="W176" s="3361"/>
      <c r="X176" s="3363"/>
      <c r="Y176" s="3363"/>
      <c r="Z176" s="1782"/>
      <c r="AA176" s="1780"/>
      <c r="AB176" s="3364"/>
      <c r="AC176" s="3365"/>
    </row>
    <row r="177" spans="1:35" s="2676" customFormat="1" ht="58.6" customHeight="1">
      <c r="A177" s="3869"/>
      <c r="B177" s="3279" t="str">
        <f t="shared" si="5"/>
        <v>2200002254</v>
      </c>
      <c r="C177" s="1782" t="s">
        <v>2952</v>
      </c>
      <c r="D177" s="2664"/>
      <c r="E177" s="2180"/>
      <c r="F177" s="1782" t="s">
        <v>13</v>
      </c>
      <c r="G177" s="2180"/>
      <c r="H177" s="1748"/>
      <c r="I177" s="1780" t="s">
        <v>6542</v>
      </c>
      <c r="J177" s="3283" t="s">
        <v>49</v>
      </c>
      <c r="K177" s="1495" t="s">
        <v>1163</v>
      </c>
      <c r="L177" s="1605" t="s">
        <v>8213</v>
      </c>
      <c r="M177" s="3037">
        <v>557</v>
      </c>
      <c r="N177" s="2907" t="s">
        <v>8170</v>
      </c>
      <c r="O177" s="2667"/>
      <c r="P177" s="2666"/>
      <c r="Q177" s="3285" t="s">
        <v>7362</v>
      </c>
      <c r="R177" s="3354"/>
      <c r="S177" s="2677"/>
      <c r="T177" s="2677"/>
      <c r="U177" s="3355"/>
      <c r="V177" s="3356"/>
      <c r="W177" s="2677"/>
      <c r="X177" s="3357"/>
      <c r="Y177" s="3357"/>
      <c r="Z177" s="2667"/>
      <c r="AA177" s="2180"/>
      <c r="AB177" s="3358"/>
      <c r="AC177" s="3359"/>
    </row>
    <row r="178" spans="1:35" s="2676" customFormat="1" ht="58.6" customHeight="1">
      <c r="A178" s="3870"/>
      <c r="B178" s="3279" t="str">
        <f t="shared" si="5"/>
        <v>2000003394</v>
      </c>
      <c r="C178" s="1782" t="s">
        <v>2952</v>
      </c>
      <c r="D178" s="1783"/>
      <c r="E178" s="1780"/>
      <c r="F178" s="1782" t="s">
        <v>13</v>
      </c>
      <c r="G178" s="1780"/>
      <c r="H178" s="1748"/>
      <c r="I178" s="1780" t="s">
        <v>6542</v>
      </c>
      <c r="J178" s="3283" t="s">
        <v>49</v>
      </c>
      <c r="K178" s="1495" t="s">
        <v>1163</v>
      </c>
      <c r="L178" s="2878" t="s">
        <v>8214</v>
      </c>
      <c r="M178" s="2357">
        <v>2040</v>
      </c>
      <c r="N178" s="2196" t="s">
        <v>6577</v>
      </c>
      <c r="O178" s="1782"/>
      <c r="P178" s="1784"/>
      <c r="Q178" s="3285" t="s">
        <v>7362</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6" customHeight="1">
      <c r="A179" s="3217">
        <v>46</v>
      </c>
      <c r="B179" s="3024" t="str">
        <f t="shared" si="5"/>
        <v>2000003403</v>
      </c>
      <c r="C179" s="3366" t="s">
        <v>109</v>
      </c>
      <c r="D179" s="3367">
        <v>4150</v>
      </c>
      <c r="E179" s="2263" t="s">
        <v>8215</v>
      </c>
      <c r="F179" s="2667" t="s">
        <v>18</v>
      </c>
      <c r="G179" s="3021" t="s">
        <v>8216</v>
      </c>
      <c r="H179" s="3021"/>
      <c r="I179" s="3065" t="s">
        <v>7233</v>
      </c>
      <c r="J179" s="3019" t="s">
        <v>49</v>
      </c>
      <c r="K179" s="3021" t="s">
        <v>101</v>
      </c>
      <c r="L179" s="2904" t="s">
        <v>8190</v>
      </c>
      <c r="M179" s="3273">
        <v>4150</v>
      </c>
      <c r="N179" s="2196" t="s">
        <v>6577</v>
      </c>
      <c r="O179" s="3019"/>
      <c r="P179" s="3207"/>
      <c r="Q179" s="3307" t="s">
        <v>7236</v>
      </c>
    </row>
    <row r="180" spans="1:35" s="2150" customFormat="1" ht="58.6" customHeight="1">
      <c r="A180" s="3379">
        <v>47</v>
      </c>
      <c r="B180" s="3021" t="str">
        <f t="shared" si="5"/>
        <v>2000003403</v>
      </c>
      <c r="C180" s="2667" t="s">
        <v>5554</v>
      </c>
      <c r="D180" s="3380">
        <v>4300</v>
      </c>
      <c r="E180" s="3337" t="s">
        <v>8217</v>
      </c>
      <c r="F180" s="3381" t="s">
        <v>16</v>
      </c>
      <c r="G180" s="3021" t="s">
        <v>8218</v>
      </c>
      <c r="H180" s="3021" t="s">
        <v>8219</v>
      </c>
      <c r="I180" s="3065" t="s">
        <v>7233</v>
      </c>
      <c r="J180" s="3019" t="s">
        <v>49</v>
      </c>
      <c r="K180" s="3021" t="s">
        <v>101</v>
      </c>
      <c r="L180" s="2904" t="s">
        <v>8220</v>
      </c>
      <c r="M180" s="3273">
        <v>2380</v>
      </c>
      <c r="N180" s="2196" t="s">
        <v>6577</v>
      </c>
      <c r="O180" s="3019"/>
      <c r="P180" s="3207"/>
      <c r="Q180" s="3307">
        <v>3</v>
      </c>
    </row>
    <row r="181" spans="1:35" s="1467" customFormat="1" ht="58.6" customHeight="1">
      <c r="A181" s="3382"/>
      <c r="B181" s="3021" t="str">
        <f t="shared" ref="B181:B212" si="6">TEXT(LEFT(L181,10),"0000000000")</f>
        <v>2000003392</v>
      </c>
      <c r="C181" s="1782" t="s">
        <v>5554</v>
      </c>
      <c r="D181" s="1494"/>
      <c r="E181" s="1495"/>
      <c r="F181" s="3381" t="s">
        <v>16</v>
      </c>
      <c r="G181" s="1568"/>
      <c r="H181" s="1495"/>
      <c r="I181" s="1495" t="s">
        <v>7233</v>
      </c>
      <c r="J181" s="3009" t="s">
        <v>49</v>
      </c>
      <c r="K181" s="1495" t="s">
        <v>101</v>
      </c>
      <c r="L181" s="1600" t="s">
        <v>8221</v>
      </c>
      <c r="M181" s="2357">
        <v>952</v>
      </c>
      <c r="N181" s="2196" t="s">
        <v>5376</v>
      </c>
      <c r="O181" s="1493"/>
      <c r="P181" s="1859"/>
      <c r="Q181" s="3307" t="s">
        <v>7236</v>
      </c>
      <c r="R181" s="1548"/>
      <c r="S181" s="1548"/>
      <c r="T181" s="1548"/>
      <c r="U181" s="1548"/>
      <c r="V181" s="1548"/>
      <c r="W181" s="1548"/>
      <c r="X181" s="1548"/>
      <c r="Y181" s="1548"/>
      <c r="Z181" s="1548"/>
      <c r="AA181" s="1548"/>
    </row>
    <row r="182" spans="1:35" s="1467" customFormat="1" ht="58.6" customHeight="1">
      <c r="A182" s="2797"/>
      <c r="B182" s="3021" t="str">
        <f t="shared" si="6"/>
        <v>2200002283</v>
      </c>
      <c r="C182" s="1782" t="s">
        <v>5554</v>
      </c>
      <c r="D182" s="1494"/>
      <c r="E182" s="1495"/>
      <c r="F182" s="3381" t="s">
        <v>16</v>
      </c>
      <c r="G182" s="1568"/>
      <c r="H182" s="1495"/>
      <c r="I182" s="1495" t="s">
        <v>7233</v>
      </c>
      <c r="J182" s="1493" t="s">
        <v>49</v>
      </c>
      <c r="K182" s="1495" t="s">
        <v>101</v>
      </c>
      <c r="L182" s="1600" t="s">
        <v>8222</v>
      </c>
      <c r="M182" s="3037">
        <v>263</v>
      </c>
      <c r="N182" s="3189" t="s">
        <v>7615</v>
      </c>
      <c r="O182" s="1493"/>
      <c r="P182" s="1547"/>
      <c r="Q182" s="3307" t="s">
        <v>7236</v>
      </c>
      <c r="R182" s="3226"/>
      <c r="S182" s="1474"/>
      <c r="T182" s="1474"/>
      <c r="U182" s="3227"/>
      <c r="V182" s="1634"/>
      <c r="W182" s="1474"/>
      <c r="X182" s="2024"/>
      <c r="Y182" s="2024"/>
      <c r="Z182" s="1493"/>
      <c r="AA182" s="1495"/>
      <c r="AB182" s="1551"/>
      <c r="AC182" s="3228"/>
    </row>
    <row r="183" spans="1:35" s="1467" customFormat="1" ht="58.6" customHeight="1">
      <c r="A183" s="2797"/>
      <c r="B183" s="3021" t="str">
        <f t="shared" si="6"/>
        <v>2200002284</v>
      </c>
      <c r="C183" s="1782" t="s">
        <v>5554</v>
      </c>
      <c r="D183" s="1494"/>
      <c r="E183" s="1495"/>
      <c r="F183" s="3381" t="s">
        <v>16</v>
      </c>
      <c r="G183" s="1568"/>
      <c r="H183" s="1495"/>
      <c r="I183" s="1495" t="s">
        <v>7233</v>
      </c>
      <c r="J183" s="1493" t="s">
        <v>49</v>
      </c>
      <c r="K183" s="1495" t="s">
        <v>101</v>
      </c>
      <c r="L183" s="1843" t="s">
        <v>8223</v>
      </c>
      <c r="M183" s="3037">
        <v>700</v>
      </c>
      <c r="N183" s="2196" t="s">
        <v>8224</v>
      </c>
      <c r="O183" s="1493"/>
      <c r="P183" s="1547"/>
      <c r="Q183" s="3307" t="s">
        <v>7236</v>
      </c>
      <c r="R183" s="3226"/>
      <c r="S183" s="1474"/>
      <c r="T183" s="1474"/>
      <c r="U183" s="3227"/>
      <c r="V183" s="1634"/>
      <c r="W183" s="1474"/>
      <c r="X183" s="2024"/>
      <c r="Y183" s="2024"/>
      <c r="Z183" s="1493"/>
      <c r="AA183" s="1495"/>
      <c r="AB183" s="1551"/>
      <c r="AC183" s="3228"/>
    </row>
    <row r="184" spans="1:35" s="3104" customFormat="1" ht="58.6" customHeight="1">
      <c r="A184" s="3373"/>
      <c r="B184" s="3021" t="str">
        <f t="shared" si="6"/>
        <v>2000003417</v>
      </c>
      <c r="C184" s="1902" t="s">
        <v>7708</v>
      </c>
      <c r="D184" s="2607">
        <v>4450</v>
      </c>
      <c r="E184" s="2607" t="s">
        <v>8225</v>
      </c>
      <c r="F184" s="3019" t="s">
        <v>20</v>
      </c>
      <c r="G184" s="1909" t="s">
        <v>8226</v>
      </c>
      <c r="H184" s="1909"/>
      <c r="I184" s="2030" t="s">
        <v>7233</v>
      </c>
      <c r="J184" s="3019" t="s">
        <v>49</v>
      </c>
      <c r="K184" s="2180" t="s">
        <v>224</v>
      </c>
      <c r="L184" s="1859" t="s">
        <v>8227</v>
      </c>
      <c r="M184" s="3213">
        <v>4450</v>
      </c>
      <c r="N184" s="3189" t="s">
        <v>7397</v>
      </c>
      <c r="O184" s="2429"/>
      <c r="P184" s="1859"/>
      <c r="Q184" s="3307" t="s">
        <v>7236</v>
      </c>
      <c r="R184" s="3374"/>
      <c r="S184" s="3300"/>
      <c r="T184" s="3300"/>
      <c r="U184" s="3375"/>
      <c r="V184" s="3376"/>
      <c r="W184" s="3300"/>
      <c r="X184" s="2689"/>
      <c r="Y184" s="2689"/>
      <c r="Z184" s="3300"/>
      <c r="AA184" s="2689"/>
      <c r="AB184" s="3377"/>
      <c r="AC184" s="3378"/>
    </row>
    <row r="185" spans="1:35" s="1467" customFormat="1" ht="58.6" customHeight="1">
      <c r="A185" s="3217"/>
      <c r="B185" s="3259" t="str">
        <f t="shared" si="6"/>
        <v>2000003469</v>
      </c>
      <c r="C185" s="1902" t="s">
        <v>5563</v>
      </c>
      <c r="D185" s="2607">
        <v>4200</v>
      </c>
      <c r="E185" s="1921" t="s">
        <v>8217</v>
      </c>
      <c r="F185" s="3168" t="s">
        <v>17</v>
      </c>
      <c r="G185" s="1787"/>
      <c r="H185" s="1495"/>
      <c r="I185" s="2024" t="s">
        <v>7233</v>
      </c>
      <c r="J185" s="3009" t="s">
        <v>49</v>
      </c>
      <c r="K185" s="1495" t="s">
        <v>101</v>
      </c>
      <c r="L185" s="1600" t="s">
        <v>8228</v>
      </c>
      <c r="M185" s="2357">
        <v>4200</v>
      </c>
      <c r="N185" s="3189" t="s">
        <v>8229</v>
      </c>
      <c r="O185" s="1493"/>
      <c r="P185" s="1843" t="s">
        <v>8230</v>
      </c>
      <c r="Q185" s="3319" t="s">
        <v>7236</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6" customHeight="1">
      <c r="A186" s="1542"/>
      <c r="B186" s="3259" t="str">
        <f t="shared" si="6"/>
        <v>2000003399</v>
      </c>
      <c r="C186" s="1902" t="s">
        <v>3586</v>
      </c>
      <c r="D186" s="2607">
        <v>3450</v>
      </c>
      <c r="E186" s="1921" t="s">
        <v>8217</v>
      </c>
      <c r="F186" s="1902" t="s">
        <v>17</v>
      </c>
      <c r="G186" s="1568"/>
      <c r="H186" s="1495"/>
      <c r="I186" s="1495" t="s">
        <v>7233</v>
      </c>
      <c r="J186" s="3009" t="s">
        <v>49</v>
      </c>
      <c r="K186" s="1495" t="s">
        <v>101</v>
      </c>
      <c r="L186" s="1600" t="s">
        <v>8231</v>
      </c>
      <c r="M186" s="2357">
        <v>3450</v>
      </c>
      <c r="N186" s="2196" t="s">
        <v>5376</v>
      </c>
      <c r="O186" s="1493"/>
      <c r="P186" s="1859"/>
      <c r="Q186" s="3307" t="s">
        <v>7236</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6" customHeight="1">
      <c r="A187" s="2436"/>
      <c r="B187" s="3259" t="str">
        <f t="shared" si="6"/>
        <v>2000003463</v>
      </c>
      <c r="C187" s="1902" t="s">
        <v>3483</v>
      </c>
      <c r="D187" s="2357">
        <v>4000</v>
      </c>
      <c r="E187" s="1495" t="s">
        <v>8217</v>
      </c>
      <c r="F187" s="1493" t="s">
        <v>17</v>
      </c>
      <c r="G187" s="2279"/>
      <c r="H187" s="1921"/>
      <c r="I187" s="1921" t="s">
        <v>7233</v>
      </c>
      <c r="J187" s="3019" t="s">
        <v>49</v>
      </c>
      <c r="K187" s="1921" t="s">
        <v>101</v>
      </c>
      <c r="L187" s="2904" t="s">
        <v>8232</v>
      </c>
      <c r="M187" s="2583">
        <v>4000</v>
      </c>
      <c r="N187" s="3189" t="s">
        <v>7397</v>
      </c>
      <c r="O187" s="1902"/>
      <c r="P187" s="1775"/>
      <c r="Q187" s="3343" t="s">
        <v>7236</v>
      </c>
      <c r="R187" s="2150"/>
      <c r="S187" s="2150"/>
      <c r="T187" s="2150"/>
      <c r="U187" s="2150"/>
      <c r="V187" s="2150"/>
      <c r="W187" s="2150"/>
      <c r="X187" s="2150"/>
      <c r="Y187" s="2150"/>
      <c r="Z187" s="2150"/>
      <c r="AA187" s="2150"/>
    </row>
    <row r="188" spans="1:35" s="2150" customFormat="1" ht="58.6" customHeight="1">
      <c r="A188" s="2210"/>
      <c r="B188" s="3021" t="str">
        <f t="shared" si="6"/>
        <v>2200002279</v>
      </c>
      <c r="C188" s="2563" t="s">
        <v>6877</v>
      </c>
      <c r="D188" s="2607">
        <v>4150</v>
      </c>
      <c r="E188" s="1921" t="s">
        <v>8233</v>
      </c>
      <c r="F188" s="1902" t="s">
        <v>19</v>
      </c>
      <c r="G188" s="2279"/>
      <c r="H188" s="1921"/>
      <c r="I188" s="1921" t="s">
        <v>7233</v>
      </c>
      <c r="J188" s="1902" t="s">
        <v>49</v>
      </c>
      <c r="K188" s="1921" t="s">
        <v>101</v>
      </c>
      <c r="L188" s="1845" t="s">
        <v>8234</v>
      </c>
      <c r="M188" s="3041">
        <v>709</v>
      </c>
      <c r="N188" s="2196" t="s">
        <v>8235</v>
      </c>
      <c r="O188" s="1902"/>
      <c r="P188" s="1911"/>
      <c r="Q188" s="3339" t="s">
        <v>7236</v>
      </c>
      <c r="R188" s="3309"/>
      <c r="S188" s="2659"/>
      <c r="T188" s="2659"/>
      <c r="U188" s="3310"/>
      <c r="V188" s="1904"/>
      <c r="W188" s="2659"/>
      <c r="X188" s="2424"/>
      <c r="Y188" s="2424"/>
      <c r="Z188" s="1902"/>
      <c r="AA188" s="1921"/>
      <c r="AB188" s="3311"/>
      <c r="AC188" s="3312"/>
    </row>
    <row r="189" spans="1:35" s="3404" customFormat="1" ht="58.6" customHeight="1">
      <c r="A189" s="3397"/>
      <c r="B189" s="3021" t="str">
        <f t="shared" si="6"/>
        <v>2000003417</v>
      </c>
      <c r="C189" s="1626" t="s">
        <v>6877</v>
      </c>
      <c r="D189" s="1494"/>
      <c r="E189" s="1921" t="s">
        <v>8233</v>
      </c>
      <c r="F189" s="1493" t="s">
        <v>19</v>
      </c>
      <c r="G189" s="2376"/>
      <c r="H189" s="2030"/>
      <c r="I189" s="2030" t="s">
        <v>7233</v>
      </c>
      <c r="J189" s="3028" t="s">
        <v>49</v>
      </c>
      <c r="K189" s="3398" t="s">
        <v>224</v>
      </c>
      <c r="L189" s="3131" t="s">
        <v>8236</v>
      </c>
      <c r="M189" s="3124">
        <v>559</v>
      </c>
      <c r="N189" s="3399" t="s">
        <v>7397</v>
      </c>
      <c r="O189" s="1882"/>
      <c r="P189" s="2576"/>
      <c r="Q189" s="3307" t="s">
        <v>7236</v>
      </c>
      <c r="R189" s="3400"/>
      <c r="S189" s="3053"/>
      <c r="T189" s="3053"/>
      <c r="U189" s="3401"/>
      <c r="V189" s="3402"/>
      <c r="W189" s="3053"/>
      <c r="X189" s="2057"/>
      <c r="Y189" s="2057"/>
      <c r="Z189" s="3053"/>
      <c r="AA189" s="2057"/>
      <c r="AB189" s="2719"/>
      <c r="AC189" s="3403"/>
    </row>
    <row r="190" spans="1:35" s="2643" customFormat="1" ht="58.6" customHeight="1">
      <c r="A190" s="2436"/>
      <c r="B190" s="3405" t="str">
        <f t="shared" si="6"/>
        <v>2000003463</v>
      </c>
      <c r="C190" s="1493" t="s">
        <v>6877</v>
      </c>
      <c r="D190" s="1494"/>
      <c r="E190" s="1921" t="s">
        <v>8233</v>
      </c>
      <c r="F190" s="1493" t="s">
        <v>19</v>
      </c>
      <c r="G190" s="2279"/>
      <c r="H190" s="1921"/>
      <c r="I190" s="1921" t="s">
        <v>7233</v>
      </c>
      <c r="J190" s="3019" t="s">
        <v>49</v>
      </c>
      <c r="K190" s="1921" t="s">
        <v>101</v>
      </c>
      <c r="L190" s="2904" t="s">
        <v>8237</v>
      </c>
      <c r="M190" s="2583">
        <v>939</v>
      </c>
      <c r="N190" s="3189" t="s">
        <v>7397</v>
      </c>
      <c r="O190" s="1902"/>
      <c r="P190" s="1775"/>
      <c r="Q190" s="3343" t="s">
        <v>7236</v>
      </c>
      <c r="R190" s="2150"/>
      <c r="S190" s="2150"/>
      <c r="T190" s="2150"/>
      <c r="U190" s="2150"/>
      <c r="V190" s="2150"/>
      <c r="W190" s="2150"/>
      <c r="X190" s="2150"/>
      <c r="Y190" s="2150"/>
      <c r="Z190" s="2150"/>
      <c r="AA190" s="2150"/>
    </row>
    <row r="191" spans="1:35" s="2643" customFormat="1" ht="58.6" customHeight="1">
      <c r="A191" s="1542"/>
      <c r="B191" s="3259" t="str">
        <f t="shared" si="6"/>
        <v>2000003399</v>
      </c>
      <c r="C191" s="1493" t="s">
        <v>6877</v>
      </c>
      <c r="D191" s="2150"/>
      <c r="E191" s="1921" t="s">
        <v>8233</v>
      </c>
      <c r="F191" s="1493" t="s">
        <v>19</v>
      </c>
      <c r="G191" s="1568"/>
      <c r="H191" s="1495"/>
      <c r="I191" s="1495" t="s">
        <v>7233</v>
      </c>
      <c r="J191" s="3009" t="s">
        <v>49</v>
      </c>
      <c r="K191" s="1495" t="s">
        <v>101</v>
      </c>
      <c r="L191" s="2878" t="s">
        <v>8238</v>
      </c>
      <c r="M191" s="2357">
        <v>2000</v>
      </c>
      <c r="N191" s="2907" t="s">
        <v>5376</v>
      </c>
      <c r="O191" s="1493"/>
      <c r="P191" s="1859"/>
      <c r="Q191" s="3307" t="s">
        <v>7236</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6" customHeight="1">
      <c r="A192" s="2436">
        <v>347</v>
      </c>
      <c r="B192" s="3424" t="str">
        <f t="shared" si="6"/>
        <v>2000003446</v>
      </c>
      <c r="C192" s="1902" t="s">
        <v>236</v>
      </c>
      <c r="D192" s="2607">
        <v>4000</v>
      </c>
      <c r="E192" s="2607" t="s">
        <v>8239</v>
      </c>
      <c r="F192" s="3019" t="s">
        <v>17</v>
      </c>
      <c r="G192" s="2279"/>
      <c r="H192" s="1921"/>
      <c r="I192" s="1495" t="s">
        <v>7233</v>
      </c>
      <c r="J192" s="3019" t="s">
        <v>49</v>
      </c>
      <c r="K192" s="1921" t="s">
        <v>101</v>
      </c>
      <c r="L192" s="2194" t="s">
        <v>8240</v>
      </c>
      <c r="M192" s="2583">
        <v>350</v>
      </c>
      <c r="N192" s="3189" t="s">
        <v>7397</v>
      </c>
      <c r="O192" s="1902"/>
      <c r="P192" s="1775"/>
      <c r="Q192" s="3343" t="s">
        <v>7236</v>
      </c>
      <c r="R192" s="2150"/>
      <c r="S192" s="2150"/>
      <c r="T192" s="2150"/>
      <c r="U192" s="2150"/>
      <c r="V192" s="2150"/>
      <c r="W192" s="2150"/>
      <c r="X192" s="2150"/>
      <c r="Y192" s="2150"/>
      <c r="Z192" s="2150"/>
      <c r="AA192" s="2150"/>
    </row>
    <row r="193" spans="1:35" s="1467" customFormat="1" ht="58.6" customHeight="1">
      <c r="A193" s="1542"/>
      <c r="B193" s="3069" t="str">
        <f t="shared" si="6"/>
        <v>2000003461</v>
      </c>
      <c r="C193" s="1493" t="s">
        <v>236</v>
      </c>
      <c r="D193" s="2613"/>
      <c r="E193" s="2607" t="s">
        <v>8239</v>
      </c>
      <c r="F193" s="3009" t="s">
        <v>17</v>
      </c>
      <c r="G193" s="1568"/>
      <c r="H193" s="1495"/>
      <c r="I193" s="1495" t="s">
        <v>7233</v>
      </c>
      <c r="J193" s="3009" t="s">
        <v>49</v>
      </c>
      <c r="K193" s="1495" t="s">
        <v>101</v>
      </c>
      <c r="L193" s="1496" t="s">
        <v>8241</v>
      </c>
      <c r="M193" s="2357">
        <v>1650</v>
      </c>
      <c r="N193" s="2196" t="s">
        <v>8242</v>
      </c>
      <c r="O193" s="1493"/>
      <c r="P193" s="1859"/>
      <c r="Q193" s="3307" t="s">
        <v>7236</v>
      </c>
      <c r="R193" s="1548"/>
      <c r="S193" s="1548"/>
      <c r="T193" s="1548"/>
      <c r="U193" s="1548"/>
      <c r="V193" s="1548"/>
      <c r="W193" s="1548"/>
      <c r="X193" s="1548"/>
      <c r="Y193" s="1548"/>
      <c r="Z193" s="1548"/>
      <c r="AA193" s="1548"/>
    </row>
    <row r="194" spans="1:35" s="1467" customFormat="1" ht="58.6" customHeight="1">
      <c r="A194" s="1542"/>
      <c r="B194" s="3425" t="str">
        <f t="shared" si="6"/>
        <v>2200002294</v>
      </c>
      <c r="C194" s="1493" t="s">
        <v>236</v>
      </c>
      <c r="D194" s="1494"/>
      <c r="E194" s="2607" t="s">
        <v>8239</v>
      </c>
      <c r="F194" s="3009" t="s">
        <v>17</v>
      </c>
      <c r="G194" s="1495"/>
      <c r="H194" s="1568"/>
      <c r="I194" s="1495" t="s">
        <v>8243</v>
      </c>
      <c r="J194" s="3009" t="s">
        <v>49</v>
      </c>
      <c r="K194" s="1495" t="s">
        <v>101</v>
      </c>
      <c r="L194" s="1600" t="s">
        <v>8244</v>
      </c>
      <c r="M194" s="2357">
        <f>600-177</f>
        <v>423</v>
      </c>
      <c r="N194" s="2907" t="s">
        <v>5376</v>
      </c>
      <c r="O194" s="1493"/>
      <c r="P194" s="1859"/>
      <c r="Q194" s="3319" t="s">
        <v>7236</v>
      </c>
      <c r="R194" s="1548"/>
      <c r="S194" s="1548"/>
      <c r="T194" s="1548"/>
      <c r="U194" s="1548"/>
      <c r="V194" s="1548"/>
      <c r="W194" s="1548"/>
      <c r="X194" s="1548"/>
      <c r="Y194" s="1548"/>
      <c r="Z194" s="1548"/>
      <c r="AA194" s="1548"/>
    </row>
    <row r="195" spans="1:35" s="1467" customFormat="1" ht="58.6" customHeight="1">
      <c r="A195" s="3370"/>
      <c r="B195" s="3425" t="str">
        <f t="shared" si="6"/>
        <v>2000003469</v>
      </c>
      <c r="C195" s="1493" t="s">
        <v>236</v>
      </c>
      <c r="D195" s="1548"/>
      <c r="E195" s="2607" t="s">
        <v>8239</v>
      </c>
      <c r="F195" s="3009" t="s">
        <v>17</v>
      </c>
      <c r="G195" s="1787"/>
      <c r="H195" s="1568"/>
      <c r="I195" s="2024" t="s">
        <v>7233</v>
      </c>
      <c r="J195" s="3009" t="s">
        <v>49</v>
      </c>
      <c r="K195" s="1495" t="s">
        <v>101</v>
      </c>
      <c r="L195" s="1600" t="s">
        <v>8245</v>
      </c>
      <c r="M195" s="2357">
        <v>1577</v>
      </c>
      <c r="N195" s="3426" t="s">
        <v>7397</v>
      </c>
      <c r="O195" s="1493"/>
      <c r="P195" s="1843" t="s">
        <v>8230</v>
      </c>
      <c r="Q195" s="3319" t="s">
        <v>7236</v>
      </c>
      <c r="R195" s="1790"/>
    </row>
    <row r="196" spans="1:35" s="2150" customFormat="1" ht="58.6" customHeight="1">
      <c r="B196" s="3435" t="str">
        <f t="shared" si="6"/>
        <v>2200002279</v>
      </c>
      <c r="C196" s="1902" t="s">
        <v>3236</v>
      </c>
      <c r="D196" s="2550">
        <v>4300</v>
      </c>
      <c r="E196" s="1902" t="s">
        <v>8246</v>
      </c>
      <c r="F196" s="1902" t="s">
        <v>16</v>
      </c>
      <c r="G196" s="2159"/>
      <c r="H196" s="1921"/>
      <c r="I196" s="1921" t="s">
        <v>7233</v>
      </c>
      <c r="J196" s="1902" t="s">
        <v>49</v>
      </c>
      <c r="K196" s="1921" t="s">
        <v>101</v>
      </c>
      <c r="L196" s="2904" t="s">
        <v>8247</v>
      </c>
      <c r="M196" s="3041">
        <v>301</v>
      </c>
      <c r="N196" s="2196" t="s">
        <v>8235</v>
      </c>
      <c r="O196" s="1902"/>
      <c r="P196" s="1911"/>
      <c r="Q196" s="3339" t="s">
        <v>7236</v>
      </c>
      <c r="R196" s="3309"/>
      <c r="S196" s="2659"/>
      <c r="T196" s="2659"/>
      <c r="U196" s="3310"/>
      <c r="V196" s="1904"/>
      <c r="W196" s="2659"/>
      <c r="X196" s="2424"/>
      <c r="Y196" s="2424"/>
      <c r="Z196" s="1902"/>
      <c r="AA196" s="1921"/>
      <c r="AB196" s="3311"/>
      <c r="AC196" s="3312"/>
    </row>
    <row r="197" spans="1:35" s="1467" customFormat="1" ht="58.6" customHeight="1">
      <c r="A197" s="2797"/>
      <c r="B197" s="3435" t="str">
        <f t="shared" si="6"/>
        <v>2200002284</v>
      </c>
      <c r="C197" s="1493" t="s">
        <v>3236</v>
      </c>
      <c r="D197" s="2484"/>
      <c r="E197" s="1493"/>
      <c r="F197" s="1493" t="s">
        <v>16</v>
      </c>
      <c r="G197" s="1900"/>
      <c r="H197" s="1543"/>
      <c r="I197" s="1495" t="s">
        <v>7233</v>
      </c>
      <c r="J197" s="1493" t="s">
        <v>49</v>
      </c>
      <c r="K197" s="1495" t="s">
        <v>101</v>
      </c>
      <c r="L197" s="1600" t="s">
        <v>8248</v>
      </c>
      <c r="M197" s="3037">
        <v>253</v>
      </c>
      <c r="N197" s="2196" t="s">
        <v>8249</v>
      </c>
      <c r="O197" s="1493"/>
      <c r="P197" s="1547"/>
      <c r="Q197" s="3339" t="s">
        <v>7236</v>
      </c>
      <c r="R197" s="3226"/>
      <c r="S197" s="1474"/>
      <c r="T197" s="1474"/>
      <c r="U197" s="3227"/>
      <c r="V197" s="1634"/>
      <c r="W197" s="1474"/>
      <c r="X197" s="2024"/>
      <c r="Y197" s="2024"/>
      <c r="Z197" s="1493"/>
      <c r="AA197" s="1495"/>
      <c r="AB197" s="1551"/>
      <c r="AC197" s="3228"/>
    </row>
    <row r="198" spans="1:35" s="1467" customFormat="1" ht="58.6" customHeight="1">
      <c r="A198" s="1542"/>
      <c r="B198" s="3537" t="str">
        <f t="shared" si="6"/>
        <v>2200002294</v>
      </c>
      <c r="C198" s="1493" t="s">
        <v>3236</v>
      </c>
      <c r="D198" s="2484"/>
      <c r="E198" s="1493"/>
      <c r="F198" s="1493" t="s">
        <v>16</v>
      </c>
      <c r="G198" s="1495"/>
      <c r="H198" s="1568"/>
      <c r="I198" s="1495" t="s">
        <v>7233</v>
      </c>
      <c r="J198" s="3009" t="s">
        <v>49</v>
      </c>
      <c r="K198" s="1495" t="s">
        <v>101</v>
      </c>
      <c r="L198" s="1600" t="s">
        <v>8250</v>
      </c>
      <c r="M198" s="2357">
        <v>600</v>
      </c>
      <c r="N198" s="2907" t="s">
        <v>5376</v>
      </c>
      <c r="O198" s="1493"/>
      <c r="P198" s="1859"/>
      <c r="Q198" s="3339" t="s">
        <v>7236</v>
      </c>
      <c r="R198" s="1548"/>
      <c r="S198" s="1548"/>
      <c r="T198" s="1548"/>
      <c r="U198" s="1548"/>
      <c r="V198" s="1548"/>
      <c r="W198" s="1548"/>
      <c r="X198" s="1548"/>
      <c r="Y198" s="1548"/>
      <c r="Z198" s="1548"/>
      <c r="AA198" s="1548"/>
    </row>
    <row r="199" spans="1:35" s="1467" customFormat="1" ht="58.6" customHeight="1">
      <c r="A199" s="2797"/>
      <c r="B199" s="3435" t="str">
        <f t="shared" si="6"/>
        <v>2200002302</v>
      </c>
      <c r="C199" s="1493" t="s">
        <v>3236</v>
      </c>
      <c r="D199" s="2484"/>
      <c r="E199" s="1493"/>
      <c r="F199" s="1493" t="s">
        <v>16</v>
      </c>
      <c r="G199" s="1900"/>
      <c r="H199" s="1543"/>
      <c r="I199" s="1495" t="s">
        <v>8251</v>
      </c>
      <c r="J199" s="1493" t="s">
        <v>49</v>
      </c>
      <c r="K199" s="1495" t="s">
        <v>101</v>
      </c>
      <c r="L199" s="1600" t="s">
        <v>8252</v>
      </c>
      <c r="M199" s="3037">
        <v>1375</v>
      </c>
      <c r="N199" s="2196" t="s">
        <v>8253</v>
      </c>
      <c r="O199" s="1493"/>
      <c r="P199" s="1547"/>
      <c r="Q199" s="3339" t="s">
        <v>7236</v>
      </c>
      <c r="R199" s="3226"/>
      <c r="S199" s="1474"/>
      <c r="T199" s="1474"/>
      <c r="U199" s="3227"/>
      <c r="V199" s="1634"/>
      <c r="W199" s="1474"/>
      <c r="X199" s="2024"/>
      <c r="Y199" s="2024"/>
      <c r="Z199" s="1493"/>
      <c r="AA199" s="1495"/>
      <c r="AB199" s="1551"/>
      <c r="AC199" s="3228"/>
    </row>
    <row r="200" spans="1:35" s="1467" customFormat="1" ht="58.6" customHeight="1">
      <c r="A200" s="2797"/>
      <c r="B200" s="3435" t="str">
        <f t="shared" si="6"/>
        <v>2200002303</v>
      </c>
      <c r="C200" s="1493" t="s">
        <v>3236</v>
      </c>
      <c r="D200" s="2484"/>
      <c r="E200" s="1493"/>
      <c r="F200" s="1493" t="s">
        <v>16</v>
      </c>
      <c r="G200" s="1900"/>
      <c r="H200" s="1543"/>
      <c r="I200" s="1495" t="s">
        <v>8251</v>
      </c>
      <c r="J200" s="1493" t="s">
        <v>49</v>
      </c>
      <c r="K200" s="1495" t="s">
        <v>126</v>
      </c>
      <c r="L200" s="1600" t="s">
        <v>8254</v>
      </c>
      <c r="M200" s="3037">
        <v>587</v>
      </c>
      <c r="N200" s="2196" t="s">
        <v>8253</v>
      </c>
      <c r="O200" s="1493"/>
      <c r="P200" s="1547"/>
      <c r="Q200" s="3339" t="s">
        <v>7236</v>
      </c>
      <c r="R200" s="3226"/>
      <c r="S200" s="1474"/>
      <c r="T200" s="1474"/>
      <c r="U200" s="3227"/>
      <c r="V200" s="1634"/>
      <c r="W200" s="1474"/>
      <c r="X200" s="2024"/>
      <c r="Y200" s="2024"/>
      <c r="Z200" s="1493"/>
      <c r="AA200" s="1495"/>
      <c r="AB200" s="1551"/>
      <c r="AC200" s="3228"/>
    </row>
    <row r="201" spans="1:35" s="1548" customFormat="1" ht="58.6" customHeight="1">
      <c r="A201" s="1667"/>
      <c r="B201" s="3021" t="str">
        <f t="shared" si="6"/>
        <v>2200002153</v>
      </c>
      <c r="C201" s="1626" t="s">
        <v>3236</v>
      </c>
      <c r="D201" s="2484"/>
      <c r="E201" s="1493"/>
      <c r="F201" s="1493" t="s">
        <v>16</v>
      </c>
      <c r="G201" s="1495"/>
      <c r="H201" s="1495"/>
      <c r="I201" s="1766" t="s">
        <v>7233</v>
      </c>
      <c r="J201" s="3009" t="s">
        <v>49</v>
      </c>
      <c r="K201" s="1495" t="s">
        <v>126</v>
      </c>
      <c r="L201" s="2878" t="s">
        <v>8255</v>
      </c>
      <c r="M201" s="2357">
        <v>1184</v>
      </c>
      <c r="N201" s="2196" t="s">
        <v>8256</v>
      </c>
      <c r="O201" s="1493"/>
      <c r="P201" s="1859"/>
      <c r="Q201" s="3339" t="s">
        <v>7236</v>
      </c>
    </row>
    <row r="202" spans="1:35" s="2676" customFormat="1" ht="58.6" customHeight="1">
      <c r="A202" s="2781"/>
      <c r="B202" s="3021" t="str">
        <f t="shared" si="6"/>
        <v>2000003438</v>
      </c>
      <c r="C202" s="2439" t="s">
        <v>71</v>
      </c>
      <c r="D202" s="2585">
        <v>5900</v>
      </c>
      <c r="E202" s="2159" t="s">
        <v>8257</v>
      </c>
      <c r="F202" s="2391" t="s">
        <v>13</v>
      </c>
      <c r="G202" s="2118" t="s">
        <v>8258</v>
      </c>
      <c r="H202" s="2118"/>
      <c r="I202" s="1495" t="s">
        <v>7233</v>
      </c>
      <c r="J202" s="3019" t="s">
        <v>49</v>
      </c>
      <c r="K202" s="1921" t="s">
        <v>50</v>
      </c>
      <c r="L202" s="1862" t="s">
        <v>8259</v>
      </c>
      <c r="M202" s="2583">
        <v>5890</v>
      </c>
      <c r="N202" s="3189" t="s">
        <v>8260</v>
      </c>
      <c r="O202" s="1902"/>
      <c r="P202" s="1859"/>
      <c r="Q202" s="3320" t="s">
        <v>7236</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6" customHeight="1">
      <c r="A203" s="3217"/>
      <c r="B203" s="3152" t="str">
        <f t="shared" si="6"/>
        <v>2200002162</v>
      </c>
      <c r="C203" s="1902" t="s">
        <v>3756</v>
      </c>
      <c r="D203" s="2585">
        <v>8800</v>
      </c>
      <c r="E203" s="1921" t="s">
        <v>8261</v>
      </c>
      <c r="F203" s="1902" t="s">
        <v>15</v>
      </c>
      <c r="G203" s="1909" t="s">
        <v>8262</v>
      </c>
      <c r="H203" s="1909" t="s">
        <v>8263</v>
      </c>
      <c r="I203" s="3095" t="s">
        <v>7233</v>
      </c>
      <c r="J203" s="1902" t="s">
        <v>49</v>
      </c>
      <c r="K203" s="1921" t="s">
        <v>1163</v>
      </c>
      <c r="L203" s="3119" t="s">
        <v>8264</v>
      </c>
      <c r="M203" s="3036">
        <v>900</v>
      </c>
      <c r="N203" s="3189" t="s">
        <v>7397</v>
      </c>
      <c r="O203" s="1902"/>
      <c r="P203" s="2682"/>
      <c r="Q203" s="3320" t="s">
        <v>7236</v>
      </c>
      <c r="R203" s="1902"/>
    </row>
    <row r="204" spans="1:35" s="2643" customFormat="1" ht="58.6" customHeight="1">
      <c r="A204" s="3217"/>
      <c r="B204" s="3190" t="str">
        <f t="shared" si="6"/>
        <v>2200002270</v>
      </c>
      <c r="C204" s="1493" t="s">
        <v>3756</v>
      </c>
      <c r="D204" s="2585"/>
      <c r="E204" s="1921"/>
      <c r="F204" s="1493" t="s">
        <v>15</v>
      </c>
      <c r="G204" s="1921"/>
      <c r="H204" s="1921"/>
      <c r="I204" s="1624" t="s">
        <v>7233</v>
      </c>
      <c r="J204" s="1493" t="s">
        <v>49</v>
      </c>
      <c r="K204" s="1495" t="s">
        <v>1163</v>
      </c>
      <c r="L204" s="3091" t="s">
        <v>8265</v>
      </c>
      <c r="M204" s="3040">
        <v>1008</v>
      </c>
      <c r="N204" s="2196" t="s">
        <v>7531</v>
      </c>
      <c r="O204" s="1902"/>
      <c r="P204" s="2682"/>
      <c r="Q204" s="3320" t="s">
        <v>7236</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6" customHeight="1">
      <c r="A205" s="3217"/>
      <c r="B205" s="3190" t="str">
        <f t="shared" si="6"/>
        <v>2200002271</v>
      </c>
      <c r="C205" s="1493" t="s">
        <v>3756</v>
      </c>
      <c r="D205" s="2585"/>
      <c r="E205" s="1921"/>
      <c r="F205" s="1493" t="s">
        <v>15</v>
      </c>
      <c r="G205" s="1921"/>
      <c r="H205" s="1921"/>
      <c r="I205" s="1624" t="s">
        <v>7233</v>
      </c>
      <c r="J205" s="1493" t="s">
        <v>49</v>
      </c>
      <c r="K205" s="1495" t="s">
        <v>1163</v>
      </c>
      <c r="L205" s="3091" t="s">
        <v>8266</v>
      </c>
      <c r="M205" s="3040">
        <v>132</v>
      </c>
      <c r="N205" s="3189" t="s">
        <v>7615</v>
      </c>
      <c r="O205" s="1902"/>
      <c r="P205" s="2682"/>
      <c r="Q205" s="3320" t="s">
        <v>7236</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6" customHeight="1">
      <c r="A206" s="3217"/>
      <c r="B206" s="3190" t="str">
        <f t="shared" si="6"/>
        <v>2200002272</v>
      </c>
      <c r="C206" s="1493" t="s">
        <v>3756</v>
      </c>
      <c r="D206" s="2585"/>
      <c r="E206" s="1921"/>
      <c r="F206" s="1493" t="s">
        <v>15</v>
      </c>
      <c r="G206" s="1921"/>
      <c r="H206" s="1921"/>
      <c r="I206" s="1624" t="s">
        <v>7233</v>
      </c>
      <c r="J206" s="1493" t="s">
        <v>49</v>
      </c>
      <c r="K206" s="1495" t="s">
        <v>1163</v>
      </c>
      <c r="L206" s="3091" t="s">
        <v>8267</v>
      </c>
      <c r="M206" s="3040">
        <v>1860</v>
      </c>
      <c r="N206" s="2196" t="s">
        <v>7531</v>
      </c>
      <c r="O206" s="1902"/>
      <c r="P206" s="2682"/>
      <c r="Q206" s="3320" t="s">
        <v>7236</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6" customHeight="1">
      <c r="A207" s="3217"/>
      <c r="B207" s="3190" t="str">
        <f t="shared" si="6"/>
        <v>2200002273</v>
      </c>
      <c r="C207" s="1493" t="s">
        <v>3756</v>
      </c>
      <c r="D207" s="2585"/>
      <c r="E207" s="1921"/>
      <c r="F207" s="1493" t="s">
        <v>15</v>
      </c>
      <c r="G207" s="1921"/>
      <c r="H207" s="1921"/>
      <c r="I207" s="1624" t="s">
        <v>7233</v>
      </c>
      <c r="J207" s="1493" t="s">
        <v>49</v>
      </c>
      <c r="K207" s="1495" t="s">
        <v>1163</v>
      </c>
      <c r="L207" s="3091" t="s">
        <v>8268</v>
      </c>
      <c r="M207" s="3040">
        <v>42</v>
      </c>
      <c r="N207" s="2196" t="s">
        <v>7531</v>
      </c>
      <c r="O207" s="1902"/>
      <c r="P207" s="2682"/>
      <c r="Q207" s="3320" t="s">
        <v>7236</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6" customHeight="1">
      <c r="A208" s="3217"/>
      <c r="B208" s="3190" t="str">
        <f t="shared" si="6"/>
        <v>2200002274</v>
      </c>
      <c r="C208" s="1493" t="s">
        <v>3756</v>
      </c>
      <c r="D208" s="2585"/>
      <c r="E208" s="1921"/>
      <c r="F208" s="1493" t="s">
        <v>15</v>
      </c>
      <c r="G208" s="1921"/>
      <c r="H208" s="1921"/>
      <c r="I208" s="1624" t="s">
        <v>7233</v>
      </c>
      <c r="J208" s="1493" t="s">
        <v>49</v>
      </c>
      <c r="K208" s="1495" t="s">
        <v>1163</v>
      </c>
      <c r="L208" s="3091" t="s">
        <v>8269</v>
      </c>
      <c r="M208" s="3040">
        <v>162</v>
      </c>
      <c r="N208" s="3189" t="s">
        <v>8270</v>
      </c>
      <c r="O208" s="1902"/>
      <c r="P208" s="2682"/>
      <c r="Q208" s="3320" t="s">
        <v>7236</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6" customHeight="1">
      <c r="A209" s="3217"/>
      <c r="B209" s="3190" t="str">
        <f t="shared" si="6"/>
        <v>2200002275</v>
      </c>
      <c r="C209" s="1493" t="s">
        <v>3756</v>
      </c>
      <c r="D209" s="2585"/>
      <c r="E209" s="1921"/>
      <c r="F209" s="1493" t="s">
        <v>15</v>
      </c>
      <c r="G209" s="1921"/>
      <c r="H209" s="1921"/>
      <c r="I209" s="1624" t="s">
        <v>7233</v>
      </c>
      <c r="J209" s="1493" t="s">
        <v>49</v>
      </c>
      <c r="K209" s="1495" t="s">
        <v>1163</v>
      </c>
      <c r="L209" s="3091" t="s">
        <v>8271</v>
      </c>
      <c r="M209" s="3040">
        <v>53</v>
      </c>
      <c r="N209" s="2196" t="s">
        <v>7531</v>
      </c>
      <c r="O209" s="1902"/>
      <c r="P209" s="2682"/>
      <c r="Q209" s="3320" t="s">
        <v>7236</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6" customHeight="1">
      <c r="A210" s="3217"/>
      <c r="B210" s="3190" t="str">
        <f t="shared" si="6"/>
        <v>2200002184</v>
      </c>
      <c r="C210" s="1493" t="s">
        <v>3756</v>
      </c>
      <c r="D210" s="3369"/>
      <c r="E210" s="1495"/>
      <c r="F210" s="1493" t="s">
        <v>15</v>
      </c>
      <c r="G210" s="1921"/>
      <c r="H210" s="1495"/>
      <c r="I210" s="1624" t="s">
        <v>7233</v>
      </c>
      <c r="J210" s="1493" t="s">
        <v>49</v>
      </c>
      <c r="K210" s="1495" t="s">
        <v>1163</v>
      </c>
      <c r="L210" s="1496" t="s">
        <v>8272</v>
      </c>
      <c r="M210" s="3090">
        <v>2300</v>
      </c>
      <c r="N210" s="2196" t="s">
        <v>5376</v>
      </c>
      <c r="O210" s="1493"/>
      <c r="P210" s="1828"/>
      <c r="Q210" s="3320" t="s">
        <v>7236</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6" customHeight="1">
      <c r="A211" s="3370"/>
      <c r="B211" s="3190" t="str">
        <f t="shared" si="6"/>
        <v>2200002255</v>
      </c>
      <c r="C211" s="1493" t="s">
        <v>3756</v>
      </c>
      <c r="D211" s="3211"/>
      <c r="E211" s="3007"/>
      <c r="F211" s="1493" t="s">
        <v>15</v>
      </c>
      <c r="G211" s="3007"/>
      <c r="H211" s="3007"/>
      <c r="I211" s="1624" t="s">
        <v>7233</v>
      </c>
      <c r="J211" s="1493" t="s">
        <v>49</v>
      </c>
      <c r="K211" s="1495" t="s">
        <v>1163</v>
      </c>
      <c r="L211" s="1605" t="s">
        <v>8273</v>
      </c>
      <c r="M211" s="3077">
        <v>2400</v>
      </c>
      <c r="N211" s="3189" t="s">
        <v>7397</v>
      </c>
      <c r="O211" s="3009"/>
      <c r="P211" s="3371"/>
      <c r="Q211" s="3320" t="s">
        <v>7236</v>
      </c>
      <c r="Z211" s="1548"/>
      <c r="AA211" s="1548"/>
      <c r="AD211" s="1548"/>
      <c r="AE211" s="1548"/>
      <c r="AF211" s="1548"/>
      <c r="AG211" s="1548"/>
      <c r="AH211" s="1548"/>
      <c r="AI211" s="1548"/>
    </row>
    <row r="212" spans="1:35" s="2643" customFormat="1" ht="58.6" customHeight="1">
      <c r="A212" s="3217"/>
      <c r="B212" s="3190" t="str">
        <f t="shared" si="6"/>
        <v>2000003456</v>
      </c>
      <c r="C212" s="1902" t="s">
        <v>3579</v>
      </c>
      <c r="D212" s="3210">
        <v>4300</v>
      </c>
      <c r="E212" s="3021" t="s">
        <v>8257</v>
      </c>
      <c r="F212" s="2391" t="s">
        <v>18</v>
      </c>
      <c r="G212" s="3021"/>
      <c r="H212" s="3026" t="s">
        <v>8274</v>
      </c>
      <c r="I212" s="1921" t="s">
        <v>7233</v>
      </c>
      <c r="J212" s="1902" t="s">
        <v>49</v>
      </c>
      <c r="K212" s="1921" t="s">
        <v>1163</v>
      </c>
      <c r="L212" s="2682" t="s">
        <v>8275</v>
      </c>
      <c r="M212" s="3075">
        <v>4300</v>
      </c>
      <c r="N212" s="2506" t="s">
        <v>8276</v>
      </c>
      <c r="O212" s="3019"/>
      <c r="P212" s="3368"/>
      <c r="Q212" s="3343" t="s">
        <v>7362</v>
      </c>
      <c r="Z212" s="2150"/>
      <c r="AA212" s="2150"/>
    </row>
    <row r="213" spans="1:35" s="3180" customFormat="1" ht="58.6" customHeight="1">
      <c r="A213" s="3278"/>
      <c r="B213" s="3222" t="str">
        <f t="shared" ref="B213:B244" si="7">TEXT(LEFT(L213,10),"0000000000")</f>
        <v>2000003396</v>
      </c>
      <c r="C213" s="3175" t="s">
        <v>2493</v>
      </c>
      <c r="D213" s="3212">
        <v>300</v>
      </c>
      <c r="E213" s="3174" t="s">
        <v>8156</v>
      </c>
      <c r="F213" s="3176"/>
      <c r="G213" s="3174"/>
      <c r="H213" s="3181" t="s">
        <v>276</v>
      </c>
      <c r="I213" s="3246" t="s">
        <v>7233</v>
      </c>
      <c r="J213" s="3176" t="s">
        <v>49</v>
      </c>
      <c r="K213" s="3174" t="s">
        <v>1637</v>
      </c>
      <c r="L213" s="3177" t="s">
        <v>8277</v>
      </c>
      <c r="M213" s="3178">
        <v>300</v>
      </c>
      <c r="N213" s="3183" t="s">
        <v>7489</v>
      </c>
      <c r="O213" s="3176"/>
      <c r="P213" s="3179"/>
      <c r="Q213" s="3322" t="s">
        <v>7362</v>
      </c>
    </row>
    <row r="214" spans="1:35" s="3180" customFormat="1" ht="58.6" customHeight="1">
      <c r="A214" s="3208"/>
      <c r="B214" s="3222" t="str">
        <f t="shared" si="7"/>
        <v>2000003396</v>
      </c>
      <c r="C214" s="3175" t="s">
        <v>2493</v>
      </c>
      <c r="D214" s="3212">
        <v>350</v>
      </c>
      <c r="E214" s="3174" t="s">
        <v>8215</v>
      </c>
      <c r="F214" s="3176"/>
      <c r="G214" s="3174"/>
      <c r="H214" s="3181" t="s">
        <v>276</v>
      </c>
      <c r="I214" s="3246" t="s">
        <v>7233</v>
      </c>
      <c r="J214" s="3176" t="s">
        <v>49</v>
      </c>
      <c r="K214" s="3174" t="s">
        <v>1637</v>
      </c>
      <c r="L214" s="3177" t="s">
        <v>8277</v>
      </c>
      <c r="M214" s="3178">
        <v>350</v>
      </c>
      <c r="N214" s="3183" t="s">
        <v>7489</v>
      </c>
      <c r="O214" s="3176"/>
      <c r="P214" s="3179"/>
      <c r="Q214" s="3322" t="s">
        <v>7362</v>
      </c>
    </row>
    <row r="215" spans="1:35" s="3185" customFormat="1" ht="58.6" customHeight="1">
      <c r="A215" s="3208"/>
      <c r="B215" s="3222" t="str">
        <f t="shared" si="7"/>
        <v>2000003385</v>
      </c>
      <c r="C215" s="3175" t="s">
        <v>2493</v>
      </c>
      <c r="D215" s="3212">
        <v>350</v>
      </c>
      <c r="E215" s="3174"/>
      <c r="F215" s="3176"/>
      <c r="G215" s="3181"/>
      <c r="H215" s="3181" t="s">
        <v>276</v>
      </c>
      <c r="I215" s="3246" t="s">
        <v>7233</v>
      </c>
      <c r="J215" s="3176" t="s">
        <v>49</v>
      </c>
      <c r="K215" s="3174" t="s">
        <v>1637</v>
      </c>
      <c r="L215" s="3177" t="s">
        <v>8278</v>
      </c>
      <c r="M215" s="3182">
        <v>350</v>
      </c>
      <c r="N215" s="3183" t="s">
        <v>7489</v>
      </c>
      <c r="O215" s="3175"/>
      <c r="P215" s="3184"/>
      <c r="Q215" s="3322">
        <v>1</v>
      </c>
    </row>
    <row r="216" spans="1:35" s="3185" customFormat="1" ht="58.6" customHeight="1">
      <c r="A216" s="3208"/>
      <c r="B216" s="3222" t="str">
        <f t="shared" si="7"/>
        <v>2200002216</v>
      </c>
      <c r="C216" s="3175" t="s">
        <v>2493</v>
      </c>
      <c r="D216" s="3212">
        <v>200</v>
      </c>
      <c r="E216" s="3174" t="s">
        <v>8279</v>
      </c>
      <c r="F216" s="3176"/>
      <c r="G216" s="3181"/>
      <c r="H216" s="3181" t="s">
        <v>276</v>
      </c>
      <c r="I216" s="3246" t="s">
        <v>7233</v>
      </c>
      <c r="J216" s="3176" t="s">
        <v>49</v>
      </c>
      <c r="K216" s="3174" t="s">
        <v>259</v>
      </c>
      <c r="L216" s="3177" t="s">
        <v>8280</v>
      </c>
      <c r="M216" s="3182">
        <v>200</v>
      </c>
      <c r="N216" s="3183" t="s">
        <v>7615</v>
      </c>
      <c r="O216" s="3175"/>
      <c r="P216" s="3184"/>
      <c r="Q216" s="3322" t="s">
        <v>7334</v>
      </c>
      <c r="S216" s="3202"/>
      <c r="T216" s="3202"/>
      <c r="U216" s="3202"/>
      <c r="V216" s="3202"/>
      <c r="W216" s="3202"/>
      <c r="X216" s="3202"/>
      <c r="Y216" s="3202"/>
      <c r="Z216" s="3202"/>
      <c r="AA216" s="3202"/>
    </row>
    <row r="217" spans="1:35" s="3185" customFormat="1" ht="58.6" customHeight="1">
      <c r="A217" s="3208"/>
      <c r="B217" s="3222" t="str">
        <f t="shared" si="7"/>
        <v>2200002217</v>
      </c>
      <c r="C217" s="3175" t="s">
        <v>2493</v>
      </c>
      <c r="D217" s="3212">
        <v>2097</v>
      </c>
      <c r="E217" s="3174" t="s">
        <v>8281</v>
      </c>
      <c r="F217" s="3176"/>
      <c r="G217" s="3181"/>
      <c r="H217" s="3181" t="s">
        <v>276</v>
      </c>
      <c r="I217" s="3246" t="s">
        <v>7233</v>
      </c>
      <c r="J217" s="3176" t="s">
        <v>49</v>
      </c>
      <c r="K217" s="3174" t="s">
        <v>259</v>
      </c>
      <c r="L217" s="3177" t="s">
        <v>8282</v>
      </c>
      <c r="M217" s="3182">
        <v>2097</v>
      </c>
      <c r="N217" s="3183" t="s">
        <v>7531</v>
      </c>
      <c r="O217" s="3175"/>
      <c r="P217" s="3184"/>
      <c r="Q217" s="3322" t="s">
        <v>7334</v>
      </c>
      <c r="S217" s="3202"/>
      <c r="T217" s="3202"/>
      <c r="U217" s="3202"/>
      <c r="V217" s="3202"/>
      <c r="W217" s="3202"/>
      <c r="X217" s="3202"/>
      <c r="Y217" s="3202"/>
      <c r="Z217" s="3202"/>
      <c r="AA217" s="3202"/>
    </row>
    <row r="218" spans="1:35" s="3185" customFormat="1" ht="58.6" customHeight="1">
      <c r="A218" s="3208"/>
      <c r="B218" s="3222" t="str">
        <f t="shared" si="7"/>
        <v>2000003319</v>
      </c>
      <c r="C218" s="3175" t="s">
        <v>2493</v>
      </c>
      <c r="D218" s="3212">
        <v>350</v>
      </c>
      <c r="E218" s="3174" t="s">
        <v>8283</v>
      </c>
      <c r="F218" s="3176"/>
      <c r="G218" s="3181"/>
      <c r="H218" s="3181" t="s">
        <v>276</v>
      </c>
      <c r="I218" s="3246" t="s">
        <v>7233</v>
      </c>
      <c r="J218" s="3176" t="s">
        <v>49</v>
      </c>
      <c r="K218" s="3174" t="s">
        <v>259</v>
      </c>
      <c r="L218" s="3177" t="s">
        <v>8284</v>
      </c>
      <c r="M218" s="3182">
        <v>350</v>
      </c>
      <c r="N218" s="3183" t="s">
        <v>7489</v>
      </c>
      <c r="O218" s="3175"/>
      <c r="P218" s="3184"/>
      <c r="Q218" s="3322" t="s">
        <v>7334</v>
      </c>
      <c r="S218" s="3202"/>
      <c r="T218" s="3202"/>
      <c r="U218" s="3202"/>
      <c r="V218" s="3202"/>
      <c r="W218" s="3202"/>
      <c r="X218" s="3202"/>
      <c r="Y218" s="3202"/>
      <c r="Z218" s="3202"/>
      <c r="AA218" s="3202"/>
    </row>
    <row r="219" spans="1:35" s="3185" customFormat="1" ht="58.6" customHeight="1">
      <c r="A219" s="3208"/>
      <c r="B219" s="3222" t="str">
        <f t="shared" si="7"/>
        <v>2000003452</v>
      </c>
      <c r="C219" s="3175" t="s">
        <v>2493</v>
      </c>
      <c r="D219" s="3212">
        <v>1750</v>
      </c>
      <c r="E219" s="3314" t="s">
        <v>1785</v>
      </c>
      <c r="F219" s="3176"/>
      <c r="G219" s="3181"/>
      <c r="H219" s="3181" t="s">
        <v>276</v>
      </c>
      <c r="I219" s="3246" t="s">
        <v>7233</v>
      </c>
      <c r="J219" s="3176" t="s">
        <v>49</v>
      </c>
      <c r="K219" s="3174" t="s">
        <v>259</v>
      </c>
      <c r="L219" s="3177" t="s">
        <v>8285</v>
      </c>
      <c r="M219" s="3182">
        <v>1750</v>
      </c>
      <c r="N219" s="3183" t="s">
        <v>7489</v>
      </c>
      <c r="O219" s="3175"/>
      <c r="P219" s="3184"/>
      <c r="Q219" s="3322" t="s">
        <v>7236</v>
      </c>
      <c r="S219" s="3202"/>
      <c r="T219" s="3202"/>
      <c r="U219" s="3202"/>
      <c r="V219" s="3202"/>
      <c r="W219" s="3202"/>
      <c r="X219" s="3202"/>
      <c r="Y219" s="3202"/>
      <c r="Z219" s="3202"/>
      <c r="AA219" s="3202"/>
    </row>
    <row r="220" spans="1:35" s="3185" customFormat="1" ht="58.6" customHeight="1">
      <c r="A220" s="3208"/>
      <c r="B220" s="3222" t="str">
        <f t="shared" si="7"/>
        <v>2000003451</v>
      </c>
      <c r="C220" s="3175" t="s">
        <v>2493</v>
      </c>
      <c r="D220" s="3212">
        <v>250</v>
      </c>
      <c r="E220" s="3314" t="s">
        <v>8286</v>
      </c>
      <c r="F220" s="3176"/>
      <c r="G220" s="3181"/>
      <c r="H220" s="3181" t="s">
        <v>276</v>
      </c>
      <c r="I220" s="3246" t="s">
        <v>7233</v>
      </c>
      <c r="J220" s="3176" t="s">
        <v>49</v>
      </c>
      <c r="K220" s="3174" t="s">
        <v>259</v>
      </c>
      <c r="L220" s="3177" t="s">
        <v>8287</v>
      </c>
      <c r="M220" s="3182">
        <v>250</v>
      </c>
      <c r="N220" s="3183" t="s">
        <v>7562</v>
      </c>
      <c r="O220" s="3175"/>
      <c r="P220" s="3184"/>
      <c r="Q220" s="3322" t="s">
        <v>7362</v>
      </c>
      <c r="S220" s="3202"/>
      <c r="T220" s="3202"/>
      <c r="U220" s="3202"/>
      <c r="V220" s="3202"/>
      <c r="W220" s="3202"/>
      <c r="X220" s="3202"/>
      <c r="Y220" s="3202"/>
      <c r="Z220" s="3202"/>
      <c r="AA220" s="3202"/>
    </row>
    <row r="221" spans="1:35" s="3185" customFormat="1" ht="58.6" customHeight="1">
      <c r="A221" s="3208"/>
      <c r="B221" s="3222" t="str">
        <f t="shared" si="7"/>
        <v>2000003453</v>
      </c>
      <c r="C221" s="3175" t="s">
        <v>2493</v>
      </c>
      <c r="D221" s="3212">
        <v>1000</v>
      </c>
      <c r="E221" s="3314" t="s">
        <v>8288</v>
      </c>
      <c r="F221" s="3176"/>
      <c r="G221" s="3181"/>
      <c r="H221" s="3181" t="s">
        <v>276</v>
      </c>
      <c r="I221" s="3246" t="s">
        <v>7233</v>
      </c>
      <c r="J221" s="3176" t="s">
        <v>49</v>
      </c>
      <c r="K221" s="3174" t="s">
        <v>259</v>
      </c>
      <c r="L221" s="3177" t="s">
        <v>8289</v>
      </c>
      <c r="M221" s="3182">
        <v>1000</v>
      </c>
      <c r="N221" s="3183" t="s">
        <v>7562</v>
      </c>
      <c r="O221" s="3175"/>
      <c r="P221" s="3184"/>
      <c r="Q221" s="3322" t="s">
        <v>7236</v>
      </c>
      <c r="S221" s="3202"/>
      <c r="T221" s="3202"/>
      <c r="U221" s="3202"/>
      <c r="V221" s="3202"/>
      <c r="W221" s="3202"/>
      <c r="X221" s="3202"/>
      <c r="Y221" s="3202"/>
      <c r="Z221" s="3202"/>
      <c r="AA221" s="3202"/>
    </row>
    <row r="222" spans="1:35" s="3202" customFormat="1" ht="58.6" customHeight="1">
      <c r="A222" s="3208"/>
      <c r="B222" s="3222" t="str">
        <f t="shared" si="7"/>
        <v>2200002226</v>
      </c>
      <c r="C222" s="3175" t="s">
        <v>2493</v>
      </c>
      <c r="D222" s="3212">
        <v>1030</v>
      </c>
      <c r="E222" s="3174" t="s">
        <v>8290</v>
      </c>
      <c r="F222" s="3176"/>
      <c r="G222" s="3181"/>
      <c r="H222" s="3181" t="s">
        <v>276</v>
      </c>
      <c r="I222" s="3246" t="s">
        <v>7233</v>
      </c>
      <c r="J222" s="3176" t="s">
        <v>49</v>
      </c>
      <c r="K222" s="3174" t="s">
        <v>259</v>
      </c>
      <c r="L222" s="3177" t="s">
        <v>8291</v>
      </c>
      <c r="M222" s="3182">
        <v>1030</v>
      </c>
      <c r="N222" s="3183" t="s">
        <v>7615</v>
      </c>
      <c r="O222" s="3245"/>
      <c r="P222" s="3184"/>
      <c r="Q222" s="3322" t="s">
        <v>7334</v>
      </c>
    </row>
    <row r="223" spans="1:35" s="3202" customFormat="1" ht="58.6" customHeight="1">
      <c r="A223" s="3208"/>
      <c r="B223" s="3222" t="str">
        <f t="shared" si="7"/>
        <v>2200002227</v>
      </c>
      <c r="C223" s="3175" t="s">
        <v>2493</v>
      </c>
      <c r="D223" s="3212">
        <v>2497</v>
      </c>
      <c r="E223" s="3174" t="s">
        <v>8292</v>
      </c>
      <c r="F223" s="3176"/>
      <c r="G223" s="3181"/>
      <c r="H223" s="3181" t="s">
        <v>276</v>
      </c>
      <c r="I223" s="3255" t="s">
        <v>7233</v>
      </c>
      <c r="J223" s="3176" t="s">
        <v>49</v>
      </c>
      <c r="K223" s="3174" t="s">
        <v>259</v>
      </c>
      <c r="L223" s="3177" t="s">
        <v>8293</v>
      </c>
      <c r="M223" s="3182">
        <v>2497</v>
      </c>
      <c r="N223" s="3183" t="s">
        <v>8294</v>
      </c>
      <c r="O223" s="3245"/>
      <c r="P223" s="3184"/>
      <c r="Q223" s="3322" t="s">
        <v>7334</v>
      </c>
    </row>
    <row r="224" spans="1:35" s="3249" customFormat="1" ht="58.6" customHeight="1">
      <c r="A224" s="3208"/>
      <c r="B224" s="3181" t="str">
        <f t="shared" si="7"/>
        <v>2000003398</v>
      </c>
      <c r="C224" s="3175" t="s">
        <v>2493</v>
      </c>
      <c r="D224" s="3212">
        <v>1260</v>
      </c>
      <c r="E224" s="3174"/>
      <c r="F224" s="3176"/>
      <c r="G224" s="3174"/>
      <c r="H224" s="3181" t="s">
        <v>276</v>
      </c>
      <c r="I224" s="3246" t="s">
        <v>7233</v>
      </c>
      <c r="J224" s="3176" t="s">
        <v>49</v>
      </c>
      <c r="K224" s="3174" t="s">
        <v>259</v>
      </c>
      <c r="L224" s="3177" t="s">
        <v>8295</v>
      </c>
      <c r="M224" s="3178">
        <v>1260</v>
      </c>
      <c r="N224" s="3183" t="s">
        <v>7489</v>
      </c>
      <c r="O224" s="3247"/>
      <c r="P224" s="3248"/>
      <c r="Q224" s="3322" t="s">
        <v>7334</v>
      </c>
    </row>
    <row r="225" spans="1:35" s="3202" customFormat="1" ht="58.6" customHeight="1">
      <c r="A225" s="3208"/>
      <c r="B225" s="3251" t="str">
        <f t="shared" si="7"/>
        <v>2200002163</v>
      </c>
      <c r="C225" s="3175" t="s">
        <v>2493</v>
      </c>
      <c r="D225" s="3253">
        <v>500</v>
      </c>
      <c r="E225" s="3254"/>
      <c r="F225" s="3252"/>
      <c r="G225" s="3255"/>
      <c r="H225" s="3181" t="s">
        <v>276</v>
      </c>
      <c r="I225" s="3255" t="s">
        <v>7233</v>
      </c>
      <c r="J225" s="3252" t="s">
        <v>49</v>
      </c>
      <c r="K225" s="3255" t="s">
        <v>259</v>
      </c>
      <c r="L225" s="3256" t="s">
        <v>8296</v>
      </c>
      <c r="M225" s="3257">
        <v>500</v>
      </c>
      <c r="N225" s="3255" t="s">
        <v>8297</v>
      </c>
      <c r="O225" s="3176"/>
      <c r="P225" s="3258"/>
      <c r="Q225" s="3322" t="s">
        <v>7362</v>
      </c>
      <c r="R225" s="3180"/>
      <c r="S225" s="3180"/>
      <c r="T225" s="3180"/>
      <c r="U225" s="3180"/>
      <c r="V225" s="3180"/>
      <c r="W225" s="3180"/>
      <c r="X225" s="3180"/>
      <c r="Y225" s="3180"/>
      <c r="Z225" s="3180"/>
      <c r="AA225" s="3180"/>
      <c r="AB225" s="3180"/>
      <c r="AC225" s="3180"/>
    </row>
    <row r="226" spans="1:35" s="3202" customFormat="1" ht="58.6" customHeight="1">
      <c r="A226" s="3250"/>
      <c r="B226" s="3251" t="str">
        <f t="shared" si="7"/>
        <v>2200002269</v>
      </c>
      <c r="C226" s="3175" t="s">
        <v>2493</v>
      </c>
      <c r="D226" s="3253">
        <v>7900</v>
      </c>
      <c r="E226" s="3323" t="s">
        <v>8288</v>
      </c>
      <c r="F226" s="3252"/>
      <c r="G226" s="3255"/>
      <c r="H226" s="3181" t="s">
        <v>276</v>
      </c>
      <c r="I226" s="3255" t="s">
        <v>7233</v>
      </c>
      <c r="J226" s="3252" t="s">
        <v>49</v>
      </c>
      <c r="K226" s="3255" t="s">
        <v>259</v>
      </c>
      <c r="L226" s="3256" t="s">
        <v>8298</v>
      </c>
      <c r="M226" s="3257">
        <v>7900</v>
      </c>
      <c r="N226" s="3326" t="s">
        <v>8299</v>
      </c>
      <c r="O226" s="3176"/>
      <c r="P226" s="3258"/>
      <c r="Q226" s="3322"/>
      <c r="R226" s="3180"/>
      <c r="S226" s="3180"/>
      <c r="T226" s="3180"/>
      <c r="U226" s="3180"/>
      <c r="V226" s="3180"/>
      <c r="W226" s="3180"/>
      <c r="X226" s="3180"/>
      <c r="Y226" s="3180"/>
      <c r="Z226" s="3180"/>
      <c r="AA226" s="3180"/>
      <c r="AB226" s="3180"/>
      <c r="AC226" s="3180"/>
    </row>
    <row r="227" spans="1:35" s="3202" customFormat="1" ht="58.6" customHeight="1">
      <c r="A227" s="3250"/>
      <c r="B227" s="3251" t="str">
        <f t="shared" si="7"/>
        <v>2200002247</v>
      </c>
      <c r="C227" s="3175" t="s">
        <v>2493</v>
      </c>
      <c r="D227" s="3253">
        <v>821</v>
      </c>
      <c r="E227" s="3323" t="s">
        <v>8300</v>
      </c>
      <c r="F227" s="3252"/>
      <c r="G227" s="3255"/>
      <c r="H227" s="3254" t="s">
        <v>276</v>
      </c>
      <c r="I227" s="3255" t="s">
        <v>7233</v>
      </c>
      <c r="J227" s="3252" t="s">
        <v>49</v>
      </c>
      <c r="K227" s="3255" t="s">
        <v>259</v>
      </c>
      <c r="L227" s="3256" t="s">
        <v>8301</v>
      </c>
      <c r="M227" s="3257">
        <v>821</v>
      </c>
      <c r="N227" s="3183" t="s">
        <v>7615</v>
      </c>
      <c r="O227" s="3176"/>
      <c r="P227" s="3258"/>
      <c r="Q227" s="3322" t="s">
        <v>7362</v>
      </c>
      <c r="R227" s="3180"/>
      <c r="S227" s="3180"/>
      <c r="T227" s="3180"/>
      <c r="U227" s="3180"/>
      <c r="V227" s="3180"/>
      <c r="W227" s="3180"/>
      <c r="X227" s="3180"/>
      <c r="Y227" s="3180"/>
      <c r="Z227" s="3180"/>
      <c r="AA227" s="3180"/>
      <c r="AB227" s="3180"/>
      <c r="AC227" s="3180"/>
    </row>
    <row r="228" spans="1:35" s="3202" customFormat="1" ht="58.6" customHeight="1">
      <c r="A228" s="3250"/>
      <c r="B228" s="3251" t="str">
        <f t="shared" si="7"/>
        <v>2200002248</v>
      </c>
      <c r="C228" s="3175" t="s">
        <v>2493</v>
      </c>
      <c r="D228" s="3253">
        <v>720</v>
      </c>
      <c r="E228" s="3323" t="s">
        <v>8302</v>
      </c>
      <c r="F228" s="3252"/>
      <c r="G228" s="3255"/>
      <c r="H228" s="3254" t="s">
        <v>276</v>
      </c>
      <c r="I228" s="3255" t="s">
        <v>7233</v>
      </c>
      <c r="J228" s="3252" t="s">
        <v>49</v>
      </c>
      <c r="K228" s="3255" t="s">
        <v>259</v>
      </c>
      <c r="L228" s="3256" t="s">
        <v>8303</v>
      </c>
      <c r="M228" s="3257">
        <v>720</v>
      </c>
      <c r="N228" s="3183" t="s">
        <v>7489</v>
      </c>
      <c r="O228" s="3176"/>
      <c r="P228" s="3258"/>
      <c r="Q228" s="3322" t="s">
        <v>7362</v>
      </c>
      <c r="R228" s="3180"/>
      <c r="S228" s="3180"/>
      <c r="T228" s="3180"/>
      <c r="U228" s="3180"/>
      <c r="V228" s="3180"/>
      <c r="W228" s="3180"/>
      <c r="X228" s="3180"/>
      <c r="Y228" s="3180"/>
      <c r="Z228" s="3180"/>
      <c r="AA228" s="3180"/>
      <c r="AB228" s="3180"/>
      <c r="AC228" s="3180"/>
    </row>
    <row r="229" spans="1:35" s="3202" customFormat="1" ht="58.6" customHeight="1">
      <c r="A229" s="3250"/>
      <c r="B229" s="3251" t="str">
        <f t="shared" si="7"/>
        <v>2200002261</v>
      </c>
      <c r="C229" s="3175" t="s">
        <v>2493</v>
      </c>
      <c r="D229" s="3253">
        <v>1137</v>
      </c>
      <c r="E229" s="3323" t="s">
        <v>8304</v>
      </c>
      <c r="F229" s="3252"/>
      <c r="G229" s="3255"/>
      <c r="H229" s="3254" t="s">
        <v>276</v>
      </c>
      <c r="I229" s="3255" t="s">
        <v>7233</v>
      </c>
      <c r="J229" s="3252" t="s">
        <v>49</v>
      </c>
      <c r="K229" s="3255" t="s">
        <v>259</v>
      </c>
      <c r="L229" s="3256" t="s">
        <v>8305</v>
      </c>
      <c r="M229" s="3257">
        <v>1137</v>
      </c>
      <c r="N229" s="3183" t="s">
        <v>7615</v>
      </c>
      <c r="O229" s="3176"/>
      <c r="P229" s="3258"/>
      <c r="Q229" s="3322" t="s">
        <v>7236</v>
      </c>
      <c r="R229" s="3249"/>
      <c r="S229" s="3249"/>
      <c r="T229" s="3249"/>
      <c r="U229" s="3249"/>
      <c r="V229" s="3249"/>
      <c r="W229" s="3249"/>
      <c r="X229" s="3249"/>
      <c r="Y229" s="3249"/>
      <c r="Z229" s="3180"/>
      <c r="AA229" s="3180"/>
      <c r="AB229" s="3249"/>
      <c r="AC229" s="3249"/>
    </row>
    <row r="230" spans="1:35" s="3202" customFormat="1" ht="58.6" customHeight="1">
      <c r="A230" s="3250"/>
      <c r="B230" s="3251" t="str">
        <f t="shared" si="7"/>
        <v>2200002262</v>
      </c>
      <c r="C230" s="3175" t="s">
        <v>2493</v>
      </c>
      <c r="D230" s="3253">
        <v>4726</v>
      </c>
      <c r="E230" s="3323" t="s">
        <v>8304</v>
      </c>
      <c r="F230" s="3252"/>
      <c r="G230" s="3255"/>
      <c r="H230" s="3254" t="s">
        <v>276</v>
      </c>
      <c r="I230" s="3255" t="s">
        <v>7233</v>
      </c>
      <c r="J230" s="3252" t="s">
        <v>49</v>
      </c>
      <c r="K230" s="3255" t="s">
        <v>259</v>
      </c>
      <c r="L230" s="3256" t="s">
        <v>8306</v>
      </c>
      <c r="M230" s="3257">
        <v>4726</v>
      </c>
      <c r="N230" s="3326" t="s">
        <v>8294</v>
      </c>
      <c r="O230" s="3176"/>
      <c r="P230" s="3258"/>
      <c r="Q230" s="3322" t="s">
        <v>7236</v>
      </c>
      <c r="R230" s="3249"/>
      <c r="S230" s="3249"/>
      <c r="T230" s="3249"/>
      <c r="U230" s="3249"/>
      <c r="V230" s="3249"/>
      <c r="W230" s="3249"/>
      <c r="X230" s="3249"/>
      <c r="Y230" s="3249"/>
      <c r="Z230" s="3180"/>
      <c r="AA230" s="3180"/>
      <c r="AB230" s="3249"/>
      <c r="AC230" s="3249"/>
    </row>
    <row r="231" spans="1:35" s="3202" customFormat="1" ht="58.6" customHeight="1">
      <c r="A231" s="3250"/>
      <c r="B231" s="3251" t="str">
        <f t="shared" si="7"/>
        <v>2200002276</v>
      </c>
      <c r="C231" s="3175" t="s">
        <v>2493</v>
      </c>
      <c r="D231" s="3253">
        <v>1183</v>
      </c>
      <c r="E231" s="3323"/>
      <c r="F231" s="3252"/>
      <c r="G231" s="3255"/>
      <c r="H231" s="3255"/>
      <c r="I231" s="3255" t="s">
        <v>7233</v>
      </c>
      <c r="J231" s="3252" t="s">
        <v>49</v>
      </c>
      <c r="K231" s="3255" t="s">
        <v>259</v>
      </c>
      <c r="L231" s="3256" t="s">
        <v>7922</v>
      </c>
      <c r="M231" s="3257">
        <v>1183</v>
      </c>
      <c r="N231" s="3326" t="s">
        <v>7923</v>
      </c>
      <c r="O231" s="3176"/>
      <c r="P231" s="3258"/>
      <c r="Q231" s="3322"/>
      <c r="R231" s="3249"/>
      <c r="S231" s="3249"/>
      <c r="T231" s="3249"/>
      <c r="U231" s="3249"/>
      <c r="V231" s="3249"/>
      <c r="W231" s="3249"/>
      <c r="X231" s="3249"/>
      <c r="Y231" s="3249"/>
      <c r="Z231" s="3180"/>
      <c r="AA231" s="3180"/>
      <c r="AB231" s="3249"/>
      <c r="AC231" s="3249"/>
    </row>
    <row r="232" spans="1:35" s="3202" customFormat="1" ht="58.6" customHeight="1">
      <c r="A232" s="3250"/>
      <c r="B232" s="3251" t="str">
        <f t="shared" si="7"/>
        <v>2200002277</v>
      </c>
      <c r="C232" s="3175" t="s">
        <v>2493</v>
      </c>
      <c r="D232" s="3253">
        <v>419</v>
      </c>
      <c r="E232" s="3323"/>
      <c r="F232" s="3252"/>
      <c r="G232" s="3255"/>
      <c r="H232" s="3255"/>
      <c r="I232" s="3255" t="s">
        <v>7233</v>
      </c>
      <c r="J232" s="3252" t="s">
        <v>49</v>
      </c>
      <c r="K232" s="3255" t="s">
        <v>259</v>
      </c>
      <c r="L232" s="3256" t="s">
        <v>7929</v>
      </c>
      <c r="M232" s="3257">
        <v>419</v>
      </c>
      <c r="N232" s="3183" t="s">
        <v>7615</v>
      </c>
      <c r="O232" s="3176"/>
      <c r="P232" s="3258"/>
      <c r="Q232" s="3322"/>
      <c r="R232" s="3249"/>
      <c r="S232" s="3249"/>
      <c r="T232" s="3249"/>
      <c r="U232" s="3249"/>
      <c r="V232" s="3249"/>
      <c r="W232" s="3249"/>
      <c r="X232" s="3249"/>
      <c r="Y232" s="3249"/>
      <c r="Z232" s="3180"/>
      <c r="AA232" s="3180"/>
      <c r="AB232" s="3249"/>
      <c r="AC232" s="3249"/>
    </row>
    <row r="233" spans="1:35" s="2643" customFormat="1" ht="58.6" customHeight="1">
      <c r="A233" s="3383"/>
      <c r="B233" s="3190" t="str">
        <f t="shared" si="7"/>
        <v>2000003456</v>
      </c>
      <c r="C233" s="2180" t="s">
        <v>6836</v>
      </c>
      <c r="D233" s="2607">
        <v>10675</v>
      </c>
      <c r="E233" s="1921" t="s">
        <v>8307</v>
      </c>
      <c r="F233" s="2391" t="s">
        <v>16</v>
      </c>
      <c r="G233" s="1921"/>
      <c r="H233" s="1909"/>
      <c r="I233" s="1921" t="s">
        <v>7233</v>
      </c>
      <c r="J233" s="3019" t="s">
        <v>49</v>
      </c>
      <c r="K233" s="1921" t="s">
        <v>1163</v>
      </c>
      <c r="L233" s="1862" t="s">
        <v>8308</v>
      </c>
      <c r="M233" s="2583">
        <v>4493</v>
      </c>
      <c r="N233" s="3189" t="s">
        <v>7397</v>
      </c>
      <c r="O233" s="1902"/>
      <c r="P233" s="1862"/>
      <c r="Q233" s="3384" t="s">
        <v>7236</v>
      </c>
      <c r="R233" s="2150"/>
      <c r="S233" s="2150"/>
      <c r="T233" s="2150"/>
      <c r="U233" s="2150"/>
      <c r="V233" s="2150"/>
      <c r="W233" s="2150"/>
      <c r="X233" s="2150"/>
      <c r="Y233" s="2150"/>
      <c r="Z233" s="2150"/>
      <c r="AA233" s="2150"/>
    </row>
    <row r="234" spans="1:35" s="2643" customFormat="1" ht="58.6" customHeight="1">
      <c r="A234" s="3217"/>
      <c r="B234" s="3190" t="str">
        <f t="shared" si="7"/>
        <v>2200002272</v>
      </c>
      <c r="C234" s="1780" t="s">
        <v>6836</v>
      </c>
      <c r="D234" s="2585"/>
      <c r="E234" s="1921"/>
      <c r="F234" s="1630" t="s">
        <v>16</v>
      </c>
      <c r="G234" s="1921"/>
      <c r="H234" s="1921"/>
      <c r="I234" s="1624" t="s">
        <v>7233</v>
      </c>
      <c r="J234" s="1493" t="s">
        <v>49</v>
      </c>
      <c r="K234" s="1495" t="s">
        <v>1163</v>
      </c>
      <c r="L234" s="3091" t="s">
        <v>8309</v>
      </c>
      <c r="M234" s="3040">
        <v>17</v>
      </c>
      <c r="N234" s="2196" t="s">
        <v>7531</v>
      </c>
      <c r="O234" s="1902"/>
      <c r="P234" s="2682"/>
      <c r="Q234" s="3320" t="s">
        <v>7236</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6" customHeight="1">
      <c r="A235" s="3383"/>
      <c r="B235" s="3190" t="str">
        <f t="shared" si="7"/>
        <v>2200002162</v>
      </c>
      <c r="C235" s="1780" t="s">
        <v>6836</v>
      </c>
      <c r="D235" s="2607"/>
      <c r="E235" s="1921"/>
      <c r="F235" s="1630" t="s">
        <v>16</v>
      </c>
      <c r="G235" s="1921"/>
      <c r="H235" s="1909"/>
      <c r="I235" s="1495" t="s">
        <v>7769</v>
      </c>
      <c r="J235" s="1493" t="s">
        <v>49</v>
      </c>
      <c r="K235" s="1495" t="s">
        <v>1163</v>
      </c>
      <c r="L235" s="2878" t="s">
        <v>8310</v>
      </c>
      <c r="M235" s="3040">
        <v>3323</v>
      </c>
      <c r="N235" s="3189" t="s">
        <v>7397</v>
      </c>
      <c r="O235" s="1902"/>
      <c r="P235" s="1862"/>
      <c r="Q235" s="3384" t="s">
        <v>7236</v>
      </c>
      <c r="R235" s="2150"/>
      <c r="S235" s="2150"/>
      <c r="T235" s="2150"/>
      <c r="U235" s="2150"/>
      <c r="V235" s="2150"/>
      <c r="W235" s="2150"/>
      <c r="X235" s="2150"/>
      <c r="Y235" s="2150"/>
      <c r="Z235" s="2150"/>
      <c r="AA235" s="2150"/>
    </row>
    <row r="236" spans="1:35" s="2643" customFormat="1" ht="58.6" customHeight="1">
      <c r="A236" s="3383"/>
      <c r="B236" s="3190" t="str">
        <f t="shared" si="7"/>
        <v>2200002281</v>
      </c>
      <c r="C236" s="1780" t="s">
        <v>6836</v>
      </c>
      <c r="D236" s="2607"/>
      <c r="E236" s="1921"/>
      <c r="F236" s="1630" t="s">
        <v>16</v>
      </c>
      <c r="G236" s="1921"/>
      <c r="H236" s="1909"/>
      <c r="I236" s="1495" t="s">
        <v>7769</v>
      </c>
      <c r="J236" s="1493" t="s">
        <v>49</v>
      </c>
      <c r="K236" s="1495" t="s">
        <v>1163</v>
      </c>
      <c r="L236" s="2878" t="s">
        <v>8311</v>
      </c>
      <c r="M236" s="3040">
        <v>796</v>
      </c>
      <c r="N236" s="3189" t="s">
        <v>7672</v>
      </c>
      <c r="O236" s="1902"/>
      <c r="P236" s="1862"/>
      <c r="Q236" s="3384" t="s">
        <v>7236</v>
      </c>
      <c r="R236" s="2150"/>
      <c r="S236" s="2150"/>
      <c r="T236" s="2150"/>
      <c r="U236" s="2150"/>
      <c r="V236" s="2150"/>
      <c r="W236" s="2150"/>
      <c r="X236" s="2150"/>
      <c r="Y236" s="2150"/>
      <c r="Z236" s="2150"/>
      <c r="AA236" s="2150"/>
    </row>
    <row r="237" spans="1:35" s="2643" customFormat="1" ht="58.6" customHeight="1">
      <c r="A237" s="3372"/>
      <c r="B237" s="3190" t="str">
        <f t="shared" si="7"/>
        <v>2200002282</v>
      </c>
      <c r="C237" s="1780" t="s">
        <v>6836</v>
      </c>
      <c r="D237" s="2607"/>
      <c r="E237" s="1921"/>
      <c r="F237" s="1630" t="s">
        <v>16</v>
      </c>
      <c r="G237" s="1921"/>
      <c r="H237" s="1909"/>
      <c r="I237" s="1495" t="s">
        <v>7769</v>
      </c>
      <c r="J237" s="1493" t="s">
        <v>49</v>
      </c>
      <c r="K237" s="1495" t="s">
        <v>1163</v>
      </c>
      <c r="L237" s="2878" t="s">
        <v>8312</v>
      </c>
      <c r="M237" s="3040">
        <v>58</v>
      </c>
      <c r="N237" s="3189" t="s">
        <v>7615</v>
      </c>
      <c r="O237" s="1902"/>
      <c r="P237" s="1862"/>
      <c r="Q237" s="3384" t="s">
        <v>7236</v>
      </c>
      <c r="Z237" s="2150"/>
      <c r="AA237" s="2150"/>
    </row>
    <row r="238" spans="1:35" s="2643" customFormat="1" ht="58.6" customHeight="1">
      <c r="A238" s="3372"/>
      <c r="B238" s="3190" t="str">
        <f t="shared" si="7"/>
        <v>2200002285</v>
      </c>
      <c r="C238" s="1780" t="s">
        <v>6836</v>
      </c>
      <c r="D238" s="2607"/>
      <c r="E238" s="1921"/>
      <c r="F238" s="1630" t="s">
        <v>16</v>
      </c>
      <c r="G238" s="1921"/>
      <c r="H238" s="1909"/>
      <c r="I238" s="1495" t="s">
        <v>7769</v>
      </c>
      <c r="J238" s="1493" t="s">
        <v>49</v>
      </c>
      <c r="K238" s="1495" t="s">
        <v>1163</v>
      </c>
      <c r="L238" s="2878" t="s">
        <v>8313</v>
      </c>
      <c r="M238" s="3040">
        <v>585</v>
      </c>
      <c r="N238" s="3189" t="s">
        <v>7615</v>
      </c>
      <c r="O238" s="1902"/>
      <c r="P238" s="1862"/>
      <c r="Q238" s="3384" t="s">
        <v>7236</v>
      </c>
      <c r="Z238" s="2150"/>
      <c r="AA238" s="2150"/>
    </row>
    <row r="239" spans="1:35" s="2643" customFormat="1" ht="58.6" customHeight="1">
      <c r="A239" s="3372"/>
      <c r="B239" s="3190" t="str">
        <f t="shared" si="7"/>
        <v>2200002286</v>
      </c>
      <c r="C239" s="1780" t="s">
        <v>6836</v>
      </c>
      <c r="D239" s="2607"/>
      <c r="E239" s="1921"/>
      <c r="F239" s="1630" t="s">
        <v>16</v>
      </c>
      <c r="G239" s="1921"/>
      <c r="H239" s="1909"/>
      <c r="I239" s="1495" t="s">
        <v>7769</v>
      </c>
      <c r="J239" s="1493" t="s">
        <v>49</v>
      </c>
      <c r="K239" s="1495" t="s">
        <v>1163</v>
      </c>
      <c r="L239" s="2878" t="s">
        <v>8314</v>
      </c>
      <c r="M239" s="3040">
        <v>1403</v>
      </c>
      <c r="N239" s="3189" t="s">
        <v>8315</v>
      </c>
      <c r="O239" s="1902"/>
      <c r="P239" s="1862"/>
      <c r="Q239" s="3384" t="s">
        <v>7236</v>
      </c>
      <c r="Z239" s="2150"/>
      <c r="AA239" s="2150"/>
    </row>
    <row r="240" spans="1:35" s="2643" customFormat="1" ht="58.6" customHeight="1">
      <c r="A240" s="3420"/>
      <c r="B240" s="3279" t="str">
        <f t="shared" si="7"/>
        <v>2000003456</v>
      </c>
      <c r="C240" s="2667" t="s">
        <v>4086</v>
      </c>
      <c r="D240" s="2664">
        <v>13600</v>
      </c>
      <c r="E240" s="2180" t="s">
        <v>8217</v>
      </c>
      <c r="F240" s="2667" t="s">
        <v>13</v>
      </c>
      <c r="G240" s="1909"/>
      <c r="H240" s="1909"/>
      <c r="I240" s="1921" t="s">
        <v>7233</v>
      </c>
      <c r="J240" s="1902" t="s">
        <v>49</v>
      </c>
      <c r="K240" s="1921" t="s">
        <v>1163</v>
      </c>
      <c r="L240" s="3421" t="s">
        <v>8316</v>
      </c>
      <c r="M240" s="2583">
        <v>6480</v>
      </c>
      <c r="N240" s="3189" t="s">
        <v>7397</v>
      </c>
      <c r="O240" s="2429"/>
      <c r="P240" s="3422"/>
      <c r="Q240" s="3384" t="s">
        <v>7236</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6" customHeight="1">
      <c r="A241" s="3419"/>
      <c r="B241" s="3279" t="str">
        <f t="shared" si="7"/>
        <v>2200002161</v>
      </c>
      <c r="C241" s="1782" t="s">
        <v>4086</v>
      </c>
      <c r="D241" s="3423"/>
      <c r="E241" s="1780" t="s">
        <v>8217</v>
      </c>
      <c r="F241" s="1782" t="s">
        <v>13</v>
      </c>
      <c r="G241" s="1921"/>
      <c r="H241" s="1748"/>
      <c r="I241" s="1495" t="s">
        <v>7233</v>
      </c>
      <c r="J241" s="3283" t="s">
        <v>49</v>
      </c>
      <c r="K241" s="1495" t="s">
        <v>1163</v>
      </c>
      <c r="L241" s="3199" t="s">
        <v>8317</v>
      </c>
      <c r="M241" s="3133">
        <v>4500</v>
      </c>
      <c r="N241" s="2196" t="s">
        <v>6577</v>
      </c>
      <c r="O241" s="2429"/>
      <c r="P241" s="3422"/>
      <c r="Q241" s="3384" t="s">
        <v>7236</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6" customHeight="1">
      <c r="A242" s="3413"/>
      <c r="B242" s="3279" t="str">
        <f t="shared" si="7"/>
        <v>2000003475</v>
      </c>
      <c r="C242" s="1782" t="s">
        <v>4086</v>
      </c>
      <c r="D242" s="2767"/>
      <c r="E242" s="1780" t="s">
        <v>8217</v>
      </c>
      <c r="F242" s="1782" t="s">
        <v>13</v>
      </c>
      <c r="G242" s="2180"/>
      <c r="H242" s="1748"/>
      <c r="I242" s="1780" t="s">
        <v>7233</v>
      </c>
      <c r="J242" s="3283" t="s">
        <v>49</v>
      </c>
      <c r="K242" s="1495" t="s">
        <v>1163</v>
      </c>
      <c r="L242" s="1600" t="s">
        <v>8318</v>
      </c>
      <c r="M242" s="2357">
        <v>541</v>
      </c>
      <c r="N242" s="2907" t="s">
        <v>8319</v>
      </c>
      <c r="O242" s="2667"/>
      <c r="P242" s="2666"/>
      <c r="Q242" s="3384" t="s">
        <v>7236</v>
      </c>
      <c r="R242" s="3354"/>
      <c r="S242" s="2677"/>
      <c r="T242" s="2677"/>
      <c r="U242" s="3355"/>
      <c r="V242" s="3356"/>
      <c r="W242" s="2677"/>
      <c r="X242" s="3357"/>
      <c r="Y242" s="3357"/>
      <c r="Z242" s="2677"/>
      <c r="AA242" s="3357"/>
      <c r="AB242" s="3358"/>
      <c r="AC242" s="3359"/>
    </row>
    <row r="243" spans="1:35" s="2676" customFormat="1" ht="58.6" customHeight="1">
      <c r="A243" s="3413"/>
      <c r="B243" s="3279" t="str">
        <f t="shared" si="7"/>
        <v>2000003476</v>
      </c>
      <c r="C243" s="1782" t="s">
        <v>4086</v>
      </c>
      <c r="D243" s="2767"/>
      <c r="E243" s="1780" t="s">
        <v>8217</v>
      </c>
      <c r="F243" s="1782" t="s">
        <v>13</v>
      </c>
      <c r="G243" s="2180"/>
      <c r="H243" s="1748"/>
      <c r="I243" s="1780" t="s">
        <v>7233</v>
      </c>
      <c r="J243" s="3283" t="s">
        <v>49</v>
      </c>
      <c r="K243" s="1495" t="s">
        <v>1163</v>
      </c>
      <c r="L243" s="1600" t="s">
        <v>8320</v>
      </c>
      <c r="M243" s="2357">
        <v>68</v>
      </c>
      <c r="N243" s="2584" t="s">
        <v>8321</v>
      </c>
      <c r="O243" s="2667"/>
      <c r="P243" s="2666"/>
      <c r="Q243" s="3384" t="s">
        <v>7236</v>
      </c>
      <c r="R243" s="3354"/>
      <c r="S243" s="2677"/>
      <c r="T243" s="2677"/>
      <c r="U243" s="3355"/>
      <c r="V243" s="3356"/>
      <c r="W243" s="2677"/>
      <c r="X243" s="3357"/>
      <c r="Y243" s="3357"/>
      <c r="Z243" s="2677"/>
      <c r="AA243" s="3357"/>
      <c r="AB243" s="3358"/>
      <c r="AC243" s="3359"/>
    </row>
    <row r="244" spans="1:35" s="2676" customFormat="1" ht="58.6" customHeight="1">
      <c r="A244" s="3413"/>
      <c r="B244" s="3279" t="str">
        <f t="shared" si="7"/>
        <v>2200002193</v>
      </c>
      <c r="C244" s="1782" t="s">
        <v>4086</v>
      </c>
      <c r="D244" s="2767"/>
      <c r="E244" s="1780" t="s">
        <v>8217</v>
      </c>
      <c r="F244" s="1782" t="s">
        <v>13</v>
      </c>
      <c r="G244" s="2180"/>
      <c r="H244" s="1748"/>
      <c r="I244" s="1495" t="s">
        <v>7233</v>
      </c>
      <c r="J244" s="3283" t="s">
        <v>49</v>
      </c>
      <c r="K244" s="1495" t="s">
        <v>1163</v>
      </c>
      <c r="L244" s="1600" t="s">
        <v>8322</v>
      </c>
      <c r="M244" s="3037">
        <v>2010</v>
      </c>
      <c r="N244" s="2196" t="s">
        <v>6577</v>
      </c>
      <c r="O244" s="2667"/>
      <c r="P244" s="2666"/>
      <c r="Q244" s="3384" t="s">
        <v>7236</v>
      </c>
      <c r="R244" s="3354"/>
      <c r="S244" s="2677"/>
      <c r="T244" s="2677"/>
      <c r="U244" s="3355"/>
      <c r="V244" s="3356"/>
      <c r="W244" s="2677"/>
      <c r="X244" s="3357"/>
      <c r="Y244" s="3357"/>
      <c r="Z244" s="2677"/>
      <c r="AA244" s="3357"/>
      <c r="AB244" s="3358"/>
      <c r="AC244" s="3359"/>
    </row>
    <row r="245" spans="1:35" s="2676" customFormat="1" ht="58.6" customHeight="1">
      <c r="A245" s="3413"/>
      <c r="B245" s="3279" t="str">
        <f t="shared" ref="B245:B279" si="8">TEXT(LEFT(L245,10),"0000000000")</f>
        <v>2200002288</v>
      </c>
      <c r="C245" s="2684" t="s">
        <v>7690</v>
      </c>
      <c r="D245" s="2607">
        <v>10650</v>
      </c>
      <c r="E245" s="2180" t="s">
        <v>8239</v>
      </c>
      <c r="F245" s="2663" t="s">
        <v>15</v>
      </c>
      <c r="G245" s="2180"/>
      <c r="H245" s="1909"/>
      <c r="I245" s="1921" t="s">
        <v>7233</v>
      </c>
      <c r="J245" s="3281" t="s">
        <v>49</v>
      </c>
      <c r="K245" s="1921" t="s">
        <v>1163</v>
      </c>
      <c r="L245" s="1600" t="s">
        <v>8323</v>
      </c>
      <c r="M245" s="2665">
        <v>5935</v>
      </c>
      <c r="N245" s="2196" t="s">
        <v>7397</v>
      </c>
      <c r="O245" s="2667"/>
      <c r="P245" s="2666"/>
      <c r="Q245" s="3384" t="s">
        <v>7236</v>
      </c>
      <c r="R245" s="3354"/>
      <c r="S245" s="2677"/>
      <c r="T245" s="2677"/>
      <c r="U245" s="3355"/>
      <c r="V245" s="3356"/>
      <c r="W245" s="2677"/>
      <c r="X245" s="3357"/>
      <c r="Y245" s="3357"/>
      <c r="Z245" s="2677"/>
      <c r="AA245" s="3357"/>
      <c r="AB245" s="3358"/>
      <c r="AC245" s="3359"/>
    </row>
    <row r="246" spans="1:35" s="2676" customFormat="1" ht="58.6" customHeight="1">
      <c r="A246" s="3413"/>
      <c r="B246" s="3279" t="str">
        <f t="shared" si="8"/>
        <v>2200002299</v>
      </c>
      <c r="C246" s="2856" t="s">
        <v>7690</v>
      </c>
      <c r="D246" s="2607"/>
      <c r="E246" s="1780" t="s">
        <v>8239</v>
      </c>
      <c r="F246" s="3305" t="s">
        <v>15</v>
      </c>
      <c r="G246" s="2180"/>
      <c r="H246" s="1909"/>
      <c r="I246" s="1921" t="s">
        <v>7379</v>
      </c>
      <c r="J246" s="3283" t="s">
        <v>49</v>
      </c>
      <c r="K246" s="1495" t="s">
        <v>1163</v>
      </c>
      <c r="L246" s="1862" t="s">
        <v>8324</v>
      </c>
      <c r="M246" s="3284">
        <v>2905</v>
      </c>
      <c r="N246" s="2196" t="s">
        <v>7528</v>
      </c>
      <c r="O246" s="2667"/>
      <c r="P246" s="2666"/>
      <c r="Q246" s="3384" t="s">
        <v>7236</v>
      </c>
      <c r="R246" s="3354"/>
      <c r="S246" s="2677"/>
      <c r="T246" s="2677"/>
      <c r="U246" s="3355"/>
      <c r="V246" s="3356"/>
      <c r="W246" s="2677"/>
      <c r="X246" s="3357"/>
      <c r="Y246" s="3357"/>
      <c r="Z246" s="2667"/>
      <c r="AA246" s="2180"/>
      <c r="AB246" s="3358"/>
      <c r="AC246" s="3359"/>
    </row>
    <row r="247" spans="1:35" s="2676" customFormat="1" ht="58.6" customHeight="1">
      <c r="A247" s="3413"/>
      <c r="B247" s="3279" t="str">
        <f t="shared" si="8"/>
        <v>2200002298</v>
      </c>
      <c r="C247" s="1782" t="s">
        <v>7690</v>
      </c>
      <c r="D247" s="2607"/>
      <c r="E247" s="1780"/>
      <c r="F247" s="3305" t="s">
        <v>15</v>
      </c>
      <c r="G247" s="2180"/>
      <c r="H247" s="1909"/>
      <c r="I247" s="1921" t="s">
        <v>7379</v>
      </c>
      <c r="J247" s="3283" t="s">
        <v>49</v>
      </c>
      <c r="K247" s="1495" t="s">
        <v>1163</v>
      </c>
      <c r="L247" s="1496" t="s">
        <v>8325</v>
      </c>
      <c r="M247" s="3284">
        <v>1790</v>
      </c>
      <c r="N247" s="2196" t="s">
        <v>8326</v>
      </c>
      <c r="O247" s="2667"/>
      <c r="P247" s="2666"/>
      <c r="Q247" s="3384" t="s">
        <v>7236</v>
      </c>
      <c r="R247" s="3354"/>
      <c r="S247" s="2677"/>
      <c r="T247" s="2677"/>
      <c r="U247" s="3355"/>
      <c r="V247" s="3356"/>
      <c r="W247" s="2677"/>
      <c r="X247" s="3357"/>
      <c r="Y247" s="3357"/>
      <c r="Z247" s="2667"/>
      <c r="AA247" s="2180"/>
      <c r="AB247" s="3358"/>
      <c r="AC247" s="3359"/>
    </row>
    <row r="248" spans="1:35" s="2643" customFormat="1" ht="58.6" customHeight="1">
      <c r="A248" s="3420"/>
      <c r="B248" s="3279" t="str">
        <f t="shared" si="8"/>
        <v>2200002299</v>
      </c>
      <c r="C248" s="2667" t="s">
        <v>7231</v>
      </c>
      <c r="D248" s="2664">
        <v>12350</v>
      </c>
      <c r="E248" s="2180" t="s">
        <v>8246</v>
      </c>
      <c r="F248" s="2663" t="s">
        <v>15</v>
      </c>
      <c r="G248" s="2261"/>
      <c r="H248" s="2261"/>
      <c r="I248" s="1921" t="s">
        <v>7233</v>
      </c>
      <c r="J248" s="1902" t="s">
        <v>49</v>
      </c>
      <c r="K248" s="1921" t="s">
        <v>1163</v>
      </c>
      <c r="L248" s="1862" t="s">
        <v>8324</v>
      </c>
      <c r="M248" s="3284">
        <v>1160</v>
      </c>
      <c r="N248" s="2196" t="s">
        <v>7528</v>
      </c>
      <c r="O248" s="3094"/>
      <c r="P248" s="3422"/>
      <c r="Q248" s="3384" t="s">
        <v>7236</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6" customHeight="1">
      <c r="A249" s="3443"/>
      <c r="B249" s="3282" t="str">
        <f t="shared" si="8"/>
        <v>2000003456</v>
      </c>
      <c r="C249" s="1782" t="s">
        <v>7231</v>
      </c>
      <c r="D249" s="1783"/>
      <c r="E249" s="1780" t="s">
        <v>8246</v>
      </c>
      <c r="F249" s="3305" t="s">
        <v>15</v>
      </c>
      <c r="G249" s="1748"/>
      <c r="H249" s="1748"/>
      <c r="I249" s="1495" t="s">
        <v>7233</v>
      </c>
      <c r="J249" s="1493" t="s">
        <v>49</v>
      </c>
      <c r="K249" s="1495" t="s">
        <v>1163</v>
      </c>
      <c r="L249" s="3199" t="s">
        <v>8327</v>
      </c>
      <c r="M249" s="2357">
        <v>10750</v>
      </c>
      <c r="N249" s="3189" t="s">
        <v>7397</v>
      </c>
      <c r="O249" s="1790"/>
      <c r="P249" s="3440"/>
      <c r="Q249" s="3285" t="s">
        <v>7236</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6" customHeight="1">
      <c r="A250" s="3413"/>
      <c r="B250" s="3279" t="str">
        <f t="shared" si="8"/>
        <v>2200002305</v>
      </c>
      <c r="C250" s="2856" t="s">
        <v>7231</v>
      </c>
      <c r="D250" s="2607"/>
      <c r="E250" s="1780" t="s">
        <v>8246</v>
      </c>
      <c r="F250" s="3305" t="s">
        <v>15</v>
      </c>
      <c r="G250" s="2180"/>
      <c r="H250" s="1909"/>
      <c r="I250" s="1921" t="s">
        <v>7379</v>
      </c>
      <c r="J250" s="3283" t="s">
        <v>49</v>
      </c>
      <c r="K250" s="1495" t="s">
        <v>1163</v>
      </c>
      <c r="L250" s="1496" t="s">
        <v>8328</v>
      </c>
      <c r="M250" s="3284">
        <v>250</v>
      </c>
      <c r="N250" s="2196" t="s">
        <v>7528</v>
      </c>
      <c r="O250" s="2667"/>
      <c r="P250" s="2666"/>
      <c r="Q250" s="3384" t="s">
        <v>7236</v>
      </c>
      <c r="R250" s="3354"/>
      <c r="S250" s="2677"/>
      <c r="T250" s="2677"/>
      <c r="U250" s="3355"/>
      <c r="V250" s="3356"/>
      <c r="W250" s="2677"/>
      <c r="X250" s="3357"/>
      <c r="Y250" s="3357"/>
      <c r="Z250" s="2677"/>
      <c r="AA250" s="3357"/>
      <c r="AB250" s="3358"/>
      <c r="AC250" s="3359"/>
    </row>
    <row r="251" spans="1:35" s="2676" customFormat="1" ht="58.6" customHeight="1">
      <c r="A251" s="3413"/>
      <c r="B251" s="3279" t="str">
        <f t="shared" si="8"/>
        <v>2200002306</v>
      </c>
      <c r="C251" s="2856" t="s">
        <v>7231</v>
      </c>
      <c r="D251" s="2607"/>
      <c r="E251" s="1780" t="s">
        <v>8246</v>
      </c>
      <c r="F251" s="3305" t="s">
        <v>15</v>
      </c>
      <c r="G251" s="2180"/>
      <c r="H251" s="1909"/>
      <c r="I251" s="1921" t="s">
        <v>7379</v>
      </c>
      <c r="J251" s="3283" t="s">
        <v>49</v>
      </c>
      <c r="K251" s="1495" t="s">
        <v>1163</v>
      </c>
      <c r="L251" s="1496" t="s">
        <v>8329</v>
      </c>
      <c r="M251" s="3284">
        <v>190</v>
      </c>
      <c r="N251" s="2196" t="s">
        <v>8326</v>
      </c>
      <c r="O251" s="2667"/>
      <c r="P251" s="2666"/>
      <c r="Q251" s="3384" t="s">
        <v>7236</v>
      </c>
      <c r="R251" s="3354"/>
      <c r="S251" s="2677"/>
      <c r="T251" s="2677"/>
      <c r="U251" s="3355"/>
      <c r="V251" s="3356"/>
      <c r="W251" s="2677"/>
      <c r="X251" s="3357"/>
      <c r="Y251" s="3357"/>
      <c r="Z251" s="2677"/>
      <c r="AA251" s="3357"/>
      <c r="AB251" s="3358"/>
      <c r="AC251" s="3359"/>
    </row>
    <row r="252" spans="1:35" s="2643" customFormat="1" ht="58.6" customHeight="1">
      <c r="A252" s="1542"/>
      <c r="B252" s="3279" t="str">
        <f t="shared" si="8"/>
        <v>2000003440</v>
      </c>
      <c r="C252" s="1902" t="s">
        <v>3731</v>
      </c>
      <c r="D252" s="2607">
        <v>5700</v>
      </c>
      <c r="E252" s="1921" t="s">
        <v>8330</v>
      </c>
      <c r="F252" s="1902" t="s">
        <v>13</v>
      </c>
      <c r="G252" s="1921" t="s">
        <v>8331</v>
      </c>
      <c r="H252" s="1921"/>
      <c r="I252" s="1921" t="s">
        <v>7233</v>
      </c>
      <c r="J252" s="3019" t="s">
        <v>49</v>
      </c>
      <c r="K252" s="1921" t="s">
        <v>278</v>
      </c>
      <c r="L252" s="2904" t="s">
        <v>8332</v>
      </c>
      <c r="M252" s="2583">
        <v>5700</v>
      </c>
      <c r="N252" s="2907" t="s">
        <v>5376</v>
      </c>
      <c r="O252" s="1902"/>
      <c r="P252" s="1775"/>
      <c r="Q252" s="3343" t="s">
        <v>7236</v>
      </c>
      <c r="R252" s="2150"/>
      <c r="S252" s="2150"/>
      <c r="T252" s="2150"/>
      <c r="U252" s="2150"/>
      <c r="V252" s="2150"/>
      <c r="W252" s="2150"/>
      <c r="X252" s="2150"/>
      <c r="Y252" s="2150"/>
      <c r="Z252" s="2150"/>
      <c r="AA252" s="2150"/>
    </row>
    <row r="253" spans="1:35" s="2643" customFormat="1" ht="58.6" customHeight="1">
      <c r="A253" s="3772"/>
      <c r="B253" s="3190" t="str">
        <f t="shared" si="8"/>
        <v>2000003465</v>
      </c>
      <c r="C253" s="1902" t="s">
        <v>7646</v>
      </c>
      <c r="D253" s="2607">
        <v>10500</v>
      </c>
      <c r="E253" s="1921" t="s">
        <v>8233</v>
      </c>
      <c r="F253" s="1902" t="s">
        <v>13</v>
      </c>
      <c r="G253" s="1921" t="s">
        <v>8333</v>
      </c>
      <c r="H253" s="1921"/>
      <c r="I253" s="3021" t="s">
        <v>7233</v>
      </c>
      <c r="J253" s="3019" t="s">
        <v>49</v>
      </c>
      <c r="K253" s="1921" t="s">
        <v>90</v>
      </c>
      <c r="L253" s="1845" t="s">
        <v>8334</v>
      </c>
      <c r="M253" s="2583">
        <v>2800</v>
      </c>
      <c r="N253" s="1921" t="s">
        <v>5376</v>
      </c>
      <c r="O253" s="1902"/>
      <c r="P253" s="1775"/>
      <c r="Q253" s="3343" t="s">
        <v>7236</v>
      </c>
      <c r="R253" s="2150"/>
      <c r="S253" s="2150"/>
      <c r="T253" s="2150"/>
      <c r="U253" s="2150"/>
      <c r="V253" s="2150"/>
      <c r="W253" s="2150"/>
      <c r="X253" s="2150"/>
      <c r="Y253" s="2150"/>
      <c r="Z253" s="2150"/>
      <c r="AA253" s="2150"/>
    </row>
    <row r="254" spans="1:35" s="1467" customFormat="1" ht="57.75" customHeight="1">
      <c r="A254" s="3773"/>
      <c r="B254" s="3190" t="str">
        <f t="shared" si="8"/>
        <v>2000003498</v>
      </c>
      <c r="C254" s="1493" t="s">
        <v>7646</v>
      </c>
      <c r="D254" s="1494"/>
      <c r="E254" s="1495" t="s">
        <v>8233</v>
      </c>
      <c r="F254" s="1493" t="s">
        <v>13</v>
      </c>
      <c r="G254" s="1495"/>
      <c r="H254" s="1495"/>
      <c r="I254" s="3007" t="s">
        <v>7233</v>
      </c>
      <c r="J254" s="3009" t="s">
        <v>49</v>
      </c>
      <c r="K254" s="1495" t="s">
        <v>90</v>
      </c>
      <c r="L254" s="1600" t="s">
        <v>8335</v>
      </c>
      <c r="M254" s="2357">
        <v>2300</v>
      </c>
      <c r="N254" s="2196" t="s">
        <v>8336</v>
      </c>
      <c r="O254" s="1493"/>
      <c r="P254" s="1859"/>
      <c r="Q254" s="3343" t="s">
        <v>7236</v>
      </c>
      <c r="R254" s="1548"/>
      <c r="S254" s="1548"/>
      <c r="T254" s="1548"/>
      <c r="U254" s="1548"/>
      <c r="V254" s="1548"/>
      <c r="W254" s="1548"/>
      <c r="X254" s="1548"/>
      <c r="Y254" s="1548"/>
      <c r="Z254" s="1548"/>
      <c r="AA254" s="1548"/>
    </row>
    <row r="255" spans="1:35" s="1548" customFormat="1" ht="58.6" customHeight="1">
      <c r="A255" s="3773"/>
      <c r="B255" s="3190" t="str">
        <f t="shared" si="8"/>
        <v>2000003430</v>
      </c>
      <c r="C255" s="1493" t="s">
        <v>7646</v>
      </c>
      <c r="D255" s="3210"/>
      <c r="E255" s="1495" t="s">
        <v>8233</v>
      </c>
      <c r="F255" s="1493" t="s">
        <v>13</v>
      </c>
      <c r="G255" s="3021"/>
      <c r="H255" s="3021"/>
      <c r="I255" s="3007" t="s">
        <v>7233</v>
      </c>
      <c r="J255" s="3009" t="s">
        <v>49</v>
      </c>
      <c r="K255" s="3007" t="s">
        <v>90</v>
      </c>
      <c r="L255" s="2878" t="s">
        <v>8337</v>
      </c>
      <c r="M255" s="3218">
        <v>3300</v>
      </c>
      <c r="N255" s="1495" t="s">
        <v>8338</v>
      </c>
      <c r="O255" s="3009"/>
      <c r="P255" s="3219"/>
      <c r="Q255" s="3343" t="s">
        <v>7236</v>
      </c>
    </row>
    <row r="256" spans="1:35" s="1467" customFormat="1" ht="58.6" customHeight="1">
      <c r="A256" s="3773"/>
      <c r="B256" s="3190" t="str">
        <f t="shared" si="8"/>
        <v>2000003432</v>
      </c>
      <c r="C256" s="1493" t="s">
        <v>7646</v>
      </c>
      <c r="D256" s="3210"/>
      <c r="E256" s="1495" t="s">
        <v>8233</v>
      </c>
      <c r="F256" s="1493" t="s">
        <v>13</v>
      </c>
      <c r="G256" s="1495"/>
      <c r="H256" s="1495"/>
      <c r="I256" s="1495" t="s">
        <v>7233</v>
      </c>
      <c r="J256" s="3009" t="s">
        <v>49</v>
      </c>
      <c r="K256" s="1495" t="s">
        <v>5384</v>
      </c>
      <c r="L256" s="3406" t="s">
        <v>8339</v>
      </c>
      <c r="M256" s="2357">
        <v>930</v>
      </c>
      <c r="N256" s="2907" t="s">
        <v>5376</v>
      </c>
      <c r="O256" s="1493"/>
      <c r="P256" s="1859" t="s">
        <v>8340</v>
      </c>
      <c r="Q256" s="3343" t="s">
        <v>7236</v>
      </c>
      <c r="R256" s="1548"/>
      <c r="S256" s="1548"/>
      <c r="T256" s="1548"/>
      <c r="U256" s="1548"/>
      <c r="V256" s="1548"/>
      <c r="W256" s="1548"/>
      <c r="X256" s="1548"/>
      <c r="Y256" s="1548"/>
      <c r="Z256" s="1548"/>
      <c r="AA256" s="1548"/>
    </row>
    <row r="257" spans="1:35" s="1467" customFormat="1" ht="58.6" customHeight="1">
      <c r="A257" s="3773"/>
      <c r="B257" s="3190" t="str">
        <f t="shared" si="8"/>
        <v>2000003433</v>
      </c>
      <c r="C257" s="1493" t="s">
        <v>7646</v>
      </c>
      <c r="D257" s="3210"/>
      <c r="E257" s="1495" t="s">
        <v>8233</v>
      </c>
      <c r="F257" s="1493" t="s">
        <v>13</v>
      </c>
      <c r="G257" s="1495"/>
      <c r="H257" s="1495"/>
      <c r="I257" s="1495" t="s">
        <v>7233</v>
      </c>
      <c r="J257" s="3009" t="s">
        <v>49</v>
      </c>
      <c r="K257" s="1495" t="s">
        <v>5384</v>
      </c>
      <c r="L257" s="3406" t="s">
        <v>8341</v>
      </c>
      <c r="M257" s="2357">
        <v>1094</v>
      </c>
      <c r="N257" s="2196" t="s">
        <v>8342</v>
      </c>
      <c r="O257" s="1493"/>
      <c r="P257" s="1859"/>
      <c r="Q257" s="3343" t="s">
        <v>7236</v>
      </c>
      <c r="R257" s="1548"/>
      <c r="S257" s="1548"/>
      <c r="T257" s="1548"/>
      <c r="U257" s="1548"/>
      <c r="V257" s="1548"/>
      <c r="W257" s="1548"/>
      <c r="X257" s="1548"/>
      <c r="Y257" s="1548"/>
      <c r="Z257" s="1548"/>
      <c r="AA257" s="1548"/>
    </row>
    <row r="258" spans="1:35" s="1467" customFormat="1" ht="58.6" customHeight="1">
      <c r="A258" s="3774"/>
      <c r="B258" s="3190" t="str">
        <f t="shared" si="8"/>
        <v>2000003426</v>
      </c>
      <c r="C258" s="1545" t="s">
        <v>7646</v>
      </c>
      <c r="D258" s="3407"/>
      <c r="E258" s="1495" t="s">
        <v>8233</v>
      </c>
      <c r="F258" s="1545" t="s">
        <v>13</v>
      </c>
      <c r="G258" s="3007"/>
      <c r="H258" s="3007"/>
      <c r="I258" s="1495" t="s">
        <v>7233</v>
      </c>
      <c r="J258" s="3009" t="s">
        <v>49</v>
      </c>
      <c r="K258" s="3007" t="s">
        <v>5384</v>
      </c>
      <c r="L258" s="2878" t="s">
        <v>8343</v>
      </c>
      <c r="M258" s="3218">
        <v>200</v>
      </c>
      <c r="N258" s="2907" t="s">
        <v>7397</v>
      </c>
      <c r="O258" s="3009"/>
      <c r="P258" s="3219"/>
      <c r="Q258" s="3343" t="s">
        <v>7236</v>
      </c>
    </row>
    <row r="259" spans="1:35" s="2643" customFormat="1" ht="58.6" customHeight="1">
      <c r="A259" s="3415"/>
      <c r="B259" s="3259" t="str">
        <f t="shared" si="8"/>
        <v>2000003454</v>
      </c>
      <c r="C259" s="1902" t="s">
        <v>3134</v>
      </c>
      <c r="D259" s="1494">
        <v>18500</v>
      </c>
      <c r="E259" s="1902" t="s">
        <v>8344</v>
      </c>
      <c r="F259" s="1902" t="s">
        <v>15</v>
      </c>
      <c r="G259" s="2279" t="s">
        <v>8345</v>
      </c>
      <c r="H259" s="1921"/>
      <c r="I259" s="1495" t="s">
        <v>7233</v>
      </c>
      <c r="J259" s="3019" t="s">
        <v>49</v>
      </c>
      <c r="K259" s="1921" t="s">
        <v>90</v>
      </c>
      <c r="L259" s="1845" t="s">
        <v>8346</v>
      </c>
      <c r="M259" s="2583">
        <v>1000</v>
      </c>
      <c r="N259" s="2196" t="s">
        <v>5376</v>
      </c>
      <c r="O259" s="1902"/>
      <c r="P259" s="1775"/>
      <c r="Q259" s="3343" t="s">
        <v>7236</v>
      </c>
      <c r="R259" s="2150"/>
      <c r="S259" s="2150"/>
      <c r="T259" s="2150"/>
      <c r="U259" s="2150"/>
      <c r="V259" s="2150"/>
      <c r="W259" s="2150"/>
      <c r="X259" s="2150"/>
      <c r="Y259" s="2150"/>
      <c r="Z259" s="2150"/>
      <c r="AA259" s="2150"/>
    </row>
    <row r="260" spans="1:35" s="1548" customFormat="1" ht="58.6" customHeight="1">
      <c r="A260" s="3416"/>
      <c r="B260" s="3291" t="str">
        <f t="shared" si="8"/>
        <v>2000003429</v>
      </c>
      <c r="C260" s="1493" t="s">
        <v>3134</v>
      </c>
      <c r="D260" s="3211"/>
      <c r="E260" s="3007"/>
      <c r="F260" s="1493" t="s">
        <v>15</v>
      </c>
      <c r="G260" s="3007"/>
      <c r="H260" s="3007"/>
      <c r="I260" s="3007" t="s">
        <v>7233</v>
      </c>
      <c r="J260" s="3009" t="s">
        <v>49</v>
      </c>
      <c r="K260" s="3007" t="s">
        <v>90</v>
      </c>
      <c r="L260" s="3091" t="s">
        <v>8347</v>
      </c>
      <c r="M260" s="3218">
        <v>3234</v>
      </c>
      <c r="N260" s="2907" t="s">
        <v>5376</v>
      </c>
      <c r="O260" s="3009"/>
      <c r="P260" s="3242" t="s">
        <v>8348</v>
      </c>
      <c r="Q260" s="3317" t="s">
        <v>7236</v>
      </c>
    </row>
    <row r="261" spans="1:35" s="1467" customFormat="1" ht="58.6" customHeight="1">
      <c r="A261" s="3416"/>
      <c r="B261" s="3291" t="str">
        <f t="shared" si="8"/>
        <v>2000003496</v>
      </c>
      <c r="C261" s="1493" t="s">
        <v>3134</v>
      </c>
      <c r="D261" s="1494"/>
      <c r="E261" s="1495"/>
      <c r="F261" s="1493" t="s">
        <v>15</v>
      </c>
      <c r="G261" s="1495"/>
      <c r="H261" s="1495"/>
      <c r="I261" s="3007" t="s">
        <v>7233</v>
      </c>
      <c r="J261" s="3009" t="s">
        <v>49</v>
      </c>
      <c r="K261" s="1495" t="s">
        <v>90</v>
      </c>
      <c r="L261" s="2878" t="s">
        <v>8349</v>
      </c>
      <c r="M261" s="2357">
        <v>3016</v>
      </c>
      <c r="N261" s="2907" t="s">
        <v>5376</v>
      </c>
      <c r="O261" s="1493"/>
      <c r="P261" s="1547" t="s">
        <v>8350</v>
      </c>
      <c r="Q261" s="3317" t="s">
        <v>7236</v>
      </c>
      <c r="R261" s="1548"/>
      <c r="S261" s="1548"/>
      <c r="T261" s="1548"/>
      <c r="U261" s="1548"/>
      <c r="V261" s="1548"/>
      <c r="W261" s="1548"/>
      <c r="X261" s="1548"/>
      <c r="Y261" s="1548"/>
      <c r="Z261" s="1548"/>
      <c r="AA261" s="1548"/>
    </row>
    <row r="262" spans="1:35" s="1467" customFormat="1" ht="58.6" customHeight="1">
      <c r="A262" s="3416"/>
      <c r="B262" s="3291" t="str">
        <f t="shared" si="8"/>
        <v>2000003497</v>
      </c>
      <c r="C262" s="1493" t="s">
        <v>3134</v>
      </c>
      <c r="D262" s="1494"/>
      <c r="E262" s="1495"/>
      <c r="F262" s="1493" t="s">
        <v>15</v>
      </c>
      <c r="G262" s="1495"/>
      <c r="H262" s="1495"/>
      <c r="I262" s="3007" t="s">
        <v>7233</v>
      </c>
      <c r="J262" s="3009" t="s">
        <v>49</v>
      </c>
      <c r="K262" s="1495" t="s">
        <v>90</v>
      </c>
      <c r="L262" s="2878" t="s">
        <v>8351</v>
      </c>
      <c r="M262" s="2357">
        <v>2787</v>
      </c>
      <c r="N262" s="2907" t="s">
        <v>5376</v>
      </c>
      <c r="O262" s="1493"/>
      <c r="P262" s="1547"/>
      <c r="Q262" s="3317" t="s">
        <v>7236</v>
      </c>
      <c r="R262" s="1548"/>
      <c r="S262" s="1548"/>
      <c r="T262" s="1548"/>
      <c r="U262" s="1548"/>
      <c r="V262" s="1548"/>
      <c r="W262" s="1548"/>
      <c r="X262" s="1548"/>
      <c r="Y262" s="1548"/>
      <c r="Z262" s="1548"/>
      <c r="AA262" s="1548"/>
    </row>
    <row r="263" spans="1:35" s="1467" customFormat="1" ht="58.6" customHeight="1">
      <c r="A263" s="3417"/>
      <c r="B263" s="3259" t="str">
        <f t="shared" si="8"/>
        <v>2000003423</v>
      </c>
      <c r="C263" s="1493" t="s">
        <v>3134</v>
      </c>
      <c r="D263" s="1808"/>
      <c r="E263" s="1495"/>
      <c r="F263" s="1493" t="s">
        <v>15</v>
      </c>
      <c r="G263" s="1495"/>
      <c r="H263" s="1495"/>
      <c r="I263" s="3007" t="s">
        <v>7233</v>
      </c>
      <c r="J263" s="3009" t="s">
        <v>49</v>
      </c>
      <c r="K263" s="1495" t="s">
        <v>148</v>
      </c>
      <c r="L263" s="1600" t="s">
        <v>8352</v>
      </c>
      <c r="M263" s="2357">
        <v>2075</v>
      </c>
      <c r="N263" s="3189" t="s">
        <v>8353</v>
      </c>
      <c r="O263" s="1493"/>
      <c r="P263" s="1859"/>
      <c r="Q263" s="3343" t="s">
        <v>7236</v>
      </c>
      <c r="R263" s="1548"/>
      <c r="S263" s="1548"/>
      <c r="T263" s="1548"/>
      <c r="U263" s="1548"/>
      <c r="V263" s="1548"/>
      <c r="W263" s="1548"/>
      <c r="X263" s="1548"/>
      <c r="Y263" s="1548"/>
      <c r="Z263" s="1548"/>
      <c r="AA263" s="1548"/>
    </row>
    <row r="264" spans="1:35" s="1467" customFormat="1" ht="58.6" customHeight="1">
      <c r="A264" s="3417"/>
      <c r="B264" s="3259" t="str">
        <f t="shared" si="8"/>
        <v>2000003265</v>
      </c>
      <c r="C264" s="1493" t="s">
        <v>3134</v>
      </c>
      <c r="D264" s="1808"/>
      <c r="E264" s="1495"/>
      <c r="F264" s="1493" t="s">
        <v>15</v>
      </c>
      <c r="G264" s="1495"/>
      <c r="H264" s="1495"/>
      <c r="I264" s="3007" t="s">
        <v>7233</v>
      </c>
      <c r="J264" s="3009" t="s">
        <v>49</v>
      </c>
      <c r="K264" s="1495" t="s">
        <v>148</v>
      </c>
      <c r="L264" s="1600" t="s">
        <v>8354</v>
      </c>
      <c r="M264" s="2357">
        <v>2185</v>
      </c>
      <c r="N264" s="2907" t="s">
        <v>8355</v>
      </c>
      <c r="O264" s="1493"/>
      <c r="P264" s="1859"/>
      <c r="Q264" s="3343" t="s">
        <v>7236</v>
      </c>
      <c r="R264" s="1548"/>
      <c r="S264" s="1548"/>
      <c r="T264" s="1548"/>
      <c r="U264" s="1548"/>
      <c r="V264" s="1548"/>
      <c r="W264" s="1548"/>
      <c r="X264" s="1548"/>
      <c r="Y264" s="1548"/>
      <c r="Z264" s="1548"/>
      <c r="AA264" s="1548"/>
    </row>
    <row r="265" spans="1:35" s="1467" customFormat="1" ht="58.6" customHeight="1">
      <c r="A265" s="3416"/>
      <c r="B265" s="3291" t="str">
        <f t="shared" si="8"/>
        <v>2000003477</v>
      </c>
      <c r="C265" s="1493" t="s">
        <v>3134</v>
      </c>
      <c r="D265" s="1902"/>
      <c r="E265" s="1902"/>
      <c r="F265" s="1493" t="s">
        <v>15</v>
      </c>
      <c r="G265" s="1921"/>
      <c r="H265" s="1495"/>
      <c r="I265" s="1495" t="s">
        <v>7233</v>
      </c>
      <c r="J265" s="3009" t="s">
        <v>49</v>
      </c>
      <c r="K265" s="1495" t="s">
        <v>148</v>
      </c>
      <c r="L265" s="1600" t="s">
        <v>8356</v>
      </c>
      <c r="M265" s="2357">
        <v>1200</v>
      </c>
      <c r="N265" s="3206" t="s">
        <v>7469</v>
      </c>
      <c r="O265" s="1493"/>
      <c r="P265" s="1859" t="s">
        <v>8340</v>
      </c>
      <c r="Q265" s="3343" t="s">
        <v>7236</v>
      </c>
      <c r="R265" s="1548"/>
      <c r="S265" s="1548"/>
      <c r="T265" s="1548"/>
      <c r="U265" s="1548"/>
      <c r="V265" s="1548"/>
      <c r="W265" s="1548"/>
      <c r="X265" s="1548"/>
      <c r="Y265" s="1548"/>
      <c r="Z265" s="1548"/>
      <c r="AA265" s="1548"/>
    </row>
    <row r="266" spans="1:35" s="2150" customFormat="1" ht="58.6" customHeight="1">
      <c r="A266" s="3416"/>
      <c r="B266" s="3291" t="str">
        <f t="shared" si="8"/>
        <v>2000003369</v>
      </c>
      <c r="C266" s="1493" t="s">
        <v>3134</v>
      </c>
      <c r="D266" s="2607"/>
      <c r="E266" s="1921"/>
      <c r="F266" s="1902" t="s">
        <v>15</v>
      </c>
      <c r="G266" s="1921"/>
      <c r="H266" s="1921"/>
      <c r="I266" s="3095" t="s">
        <v>7233</v>
      </c>
      <c r="J266" s="1902" t="s">
        <v>49</v>
      </c>
      <c r="K266" s="1921" t="s">
        <v>148</v>
      </c>
      <c r="L266" s="2904" t="s">
        <v>8357</v>
      </c>
      <c r="M266" s="3041">
        <v>2165</v>
      </c>
      <c r="N266" s="2907" t="s">
        <v>5376</v>
      </c>
      <c r="O266" s="1902"/>
      <c r="P266" s="1916"/>
      <c r="Q266" s="3317" t="s">
        <v>7236</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6" customHeight="1">
      <c r="A267" s="3418"/>
      <c r="B267" s="3291" t="str">
        <f t="shared" si="8"/>
        <v>2000003428</v>
      </c>
      <c r="C267" s="1493" t="s">
        <v>3134</v>
      </c>
      <c r="D267" s="3211"/>
      <c r="E267" s="3007"/>
      <c r="F267" s="1493" t="s">
        <v>15</v>
      </c>
      <c r="G267" s="3007"/>
      <c r="H267" s="3007"/>
      <c r="I267" s="3007" t="s">
        <v>7233</v>
      </c>
      <c r="J267" s="3009" t="s">
        <v>49</v>
      </c>
      <c r="K267" s="3007" t="s">
        <v>148</v>
      </c>
      <c r="L267" s="2878" t="s">
        <v>8358</v>
      </c>
      <c r="M267" s="3218">
        <v>647</v>
      </c>
      <c r="N267" s="2907" t="s">
        <v>5376</v>
      </c>
      <c r="O267" s="3019"/>
      <c r="P267" s="1547"/>
      <c r="Q267" s="3317" t="s">
        <v>7236</v>
      </c>
    </row>
    <row r="268" spans="1:35" s="2643" customFormat="1" ht="77.95" customHeight="1">
      <c r="A268" s="2582"/>
      <c r="B268" s="3190" t="str">
        <f t="shared" si="8"/>
        <v>2000003432</v>
      </c>
      <c r="C268" s="2263" t="s">
        <v>218</v>
      </c>
      <c r="D268" s="2456">
        <v>11700</v>
      </c>
      <c r="E268" s="2187" t="s">
        <v>8359</v>
      </c>
      <c r="F268" s="2263" t="s">
        <v>15</v>
      </c>
      <c r="G268" s="2187"/>
      <c r="H268" s="2187"/>
      <c r="I268" s="1921" t="s">
        <v>7233</v>
      </c>
      <c r="J268" s="3019" t="s">
        <v>49</v>
      </c>
      <c r="K268" s="1921" t="s">
        <v>5384</v>
      </c>
      <c r="L268" s="3434" t="s">
        <v>8360</v>
      </c>
      <c r="M268" s="2583">
        <v>3000</v>
      </c>
      <c r="N268" s="2907" t="s">
        <v>8361</v>
      </c>
      <c r="O268" s="1902"/>
      <c r="P268" s="1775"/>
      <c r="Q268" s="3343" t="s">
        <v>7236</v>
      </c>
      <c r="R268" s="2150"/>
      <c r="S268" s="2150"/>
      <c r="T268" s="2150"/>
      <c r="U268" s="2150"/>
      <c r="V268" s="2150"/>
      <c r="W268" s="2150"/>
      <c r="X268" s="2150"/>
      <c r="Y268" s="2150"/>
      <c r="Z268" s="2150"/>
      <c r="AA268" s="2150"/>
    </row>
    <row r="269" spans="1:35" s="1467" customFormat="1" ht="58.6" customHeight="1">
      <c r="A269" s="2723"/>
      <c r="B269" s="3259" t="str">
        <f t="shared" si="8"/>
        <v>2000003433</v>
      </c>
      <c r="C269" s="1493" t="s">
        <v>218</v>
      </c>
      <c r="D269" s="1494"/>
      <c r="E269" s="1495"/>
      <c r="F269" s="1493" t="s">
        <v>15</v>
      </c>
      <c r="G269" s="1495"/>
      <c r="H269" s="1495"/>
      <c r="I269" s="1568" t="s">
        <v>7233</v>
      </c>
      <c r="J269" s="3009" t="s">
        <v>49</v>
      </c>
      <c r="K269" s="1495" t="s">
        <v>5384</v>
      </c>
      <c r="L269" s="3406" t="s">
        <v>8362</v>
      </c>
      <c r="M269" s="2357">
        <v>1200</v>
      </c>
      <c r="N269" s="2907" t="s">
        <v>5376</v>
      </c>
      <c r="O269" s="1493"/>
      <c r="P269" s="1859"/>
      <c r="Q269" s="3307" t="s">
        <v>7236</v>
      </c>
      <c r="R269" s="1548"/>
      <c r="S269" s="1548"/>
      <c r="T269" s="1548"/>
      <c r="U269" s="1548"/>
      <c r="V269" s="1548"/>
      <c r="W269" s="1548"/>
      <c r="X269" s="1548"/>
      <c r="Y269" s="1548"/>
      <c r="Z269" s="1548"/>
      <c r="AA269" s="1548"/>
    </row>
    <row r="270" spans="1:35" s="1467" customFormat="1" ht="58.6" customHeight="1">
      <c r="A270" s="2723"/>
      <c r="B270" s="3069" t="str">
        <f t="shared" si="8"/>
        <v>2000003491</v>
      </c>
      <c r="C270" s="1493" t="s">
        <v>218</v>
      </c>
      <c r="D270" s="1494"/>
      <c r="E270" s="1495"/>
      <c r="F270" s="1493" t="s">
        <v>15</v>
      </c>
      <c r="G270" s="1495"/>
      <c r="H270" s="1495"/>
      <c r="I270" s="1568" t="s">
        <v>7233</v>
      </c>
      <c r="J270" s="3009" t="s">
        <v>49</v>
      </c>
      <c r="K270" s="1495" t="s">
        <v>5384</v>
      </c>
      <c r="L270" s="1496" t="s">
        <v>8363</v>
      </c>
      <c r="M270" s="2357">
        <v>1950</v>
      </c>
      <c r="N270" s="2907" t="s">
        <v>5376</v>
      </c>
      <c r="O270" s="1493"/>
      <c r="P270" s="1859"/>
      <c r="Q270" s="3320" t="s">
        <v>7236</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6" customHeight="1">
      <c r="A271" s="1542"/>
      <c r="B271" s="3021" t="str">
        <f t="shared" si="8"/>
        <v>2000003494</v>
      </c>
      <c r="C271" s="1493" t="s">
        <v>218</v>
      </c>
      <c r="D271" s="1494"/>
      <c r="E271" s="1495"/>
      <c r="F271" s="1493" t="s">
        <v>15</v>
      </c>
      <c r="G271" s="1495"/>
      <c r="H271" s="1495"/>
      <c r="I271" s="1495" t="s">
        <v>7233</v>
      </c>
      <c r="J271" s="3009" t="s">
        <v>49</v>
      </c>
      <c r="K271" s="1495" t="s">
        <v>148</v>
      </c>
      <c r="L271" s="1862" t="s">
        <v>8364</v>
      </c>
      <c r="M271" s="2357">
        <v>800</v>
      </c>
      <c r="N271" s="2907" t="s">
        <v>5376</v>
      </c>
      <c r="O271" s="1493"/>
      <c r="P271" s="1859"/>
      <c r="Q271" s="3320" t="s">
        <v>7236</v>
      </c>
    </row>
    <row r="272" spans="1:35" s="1467" customFormat="1" ht="58.6" customHeight="1">
      <c r="A272" s="2414"/>
      <c r="B272" s="3069" t="str">
        <f t="shared" si="8"/>
        <v>2000003478</v>
      </c>
      <c r="C272" s="1493" t="s">
        <v>218</v>
      </c>
      <c r="D272" s="2456"/>
      <c r="E272" s="2187"/>
      <c r="F272" s="1493" t="s">
        <v>15</v>
      </c>
      <c r="G272" s="1495"/>
      <c r="H272" s="1495"/>
      <c r="I272" s="1568" t="s">
        <v>7233</v>
      </c>
      <c r="J272" s="3009" t="s">
        <v>49</v>
      </c>
      <c r="K272" s="1495" t="s">
        <v>148</v>
      </c>
      <c r="L272" s="1600" t="s">
        <v>8365</v>
      </c>
      <c r="M272" s="2357">
        <v>4750</v>
      </c>
      <c r="N272" s="2907" t="s">
        <v>5376</v>
      </c>
      <c r="O272" s="1493"/>
      <c r="P272" s="1859"/>
      <c r="Q272" s="3320" t="s">
        <v>7236</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6" customHeight="1">
      <c r="A273" s="1553"/>
      <c r="B273" s="3069" t="str">
        <f t="shared" si="8"/>
        <v>2000003499</v>
      </c>
      <c r="C273" s="1902" t="s">
        <v>8122</v>
      </c>
      <c r="D273" s="2607">
        <v>12270</v>
      </c>
      <c r="E273" s="1921" t="s">
        <v>8239</v>
      </c>
      <c r="F273" s="1902" t="s">
        <v>15</v>
      </c>
      <c r="G273" s="1495"/>
      <c r="H273" s="1495"/>
      <c r="I273" s="1568" t="s">
        <v>7233</v>
      </c>
      <c r="J273" s="3009" t="s">
        <v>49</v>
      </c>
      <c r="K273" s="1495" t="s">
        <v>90</v>
      </c>
      <c r="L273" s="2878" t="s">
        <v>8366</v>
      </c>
      <c r="M273" s="2357">
        <v>6195</v>
      </c>
      <c r="N273" s="2907" t="s">
        <v>7469</v>
      </c>
      <c r="O273" s="1493"/>
      <c r="P273" s="1859"/>
      <c r="Q273" s="3320" t="s">
        <v>7236</v>
      </c>
    </row>
    <row r="274" spans="1:35" s="1467" customFormat="1" ht="58.6" customHeight="1">
      <c r="A274" s="1553"/>
      <c r="B274" s="3068" t="str">
        <f t="shared" si="8"/>
        <v>2000003465</v>
      </c>
      <c r="C274" s="1493" t="s">
        <v>8122</v>
      </c>
      <c r="D274" s="1494"/>
      <c r="E274" s="1495"/>
      <c r="F274" s="1493" t="s">
        <v>15</v>
      </c>
      <c r="G274" s="1495"/>
      <c r="H274" s="1495"/>
      <c r="I274" s="3436" t="s">
        <v>7233</v>
      </c>
      <c r="J274" s="3009" t="s">
        <v>49</v>
      </c>
      <c r="K274" s="1495" t="s">
        <v>90</v>
      </c>
      <c r="L274" s="2878" t="s">
        <v>8367</v>
      </c>
      <c r="M274" s="2357">
        <v>160</v>
      </c>
      <c r="N274" s="2907" t="s">
        <v>7469</v>
      </c>
      <c r="O274" s="1493"/>
      <c r="P274" s="1859"/>
      <c r="Q274" s="3320" t="s">
        <v>7236</v>
      </c>
      <c r="R274" s="1548"/>
      <c r="S274" s="1548"/>
      <c r="T274" s="1548"/>
      <c r="U274" s="1548"/>
      <c r="V274" s="1548"/>
      <c r="W274" s="1548"/>
      <c r="X274" s="1548"/>
      <c r="Y274" s="1548"/>
      <c r="Z274" s="1548"/>
      <c r="AA274" s="1548"/>
    </row>
    <row r="275" spans="1:35" s="1467" customFormat="1" ht="58.6" customHeight="1">
      <c r="A275" s="3437"/>
      <c r="B275" s="3438" t="str">
        <f t="shared" si="8"/>
        <v>2000003472</v>
      </c>
      <c r="C275" s="1493" t="s">
        <v>8122</v>
      </c>
      <c r="D275" s="1808"/>
      <c r="E275" s="1493"/>
      <c r="F275" s="1493" t="s">
        <v>15</v>
      </c>
      <c r="G275" s="3291"/>
      <c r="H275" s="3007"/>
      <c r="I275" s="3296" t="s">
        <v>7233</v>
      </c>
      <c r="J275" s="3009" t="s">
        <v>49</v>
      </c>
      <c r="K275" s="3007" t="s">
        <v>90</v>
      </c>
      <c r="L275" s="3119" t="s">
        <v>8368</v>
      </c>
      <c r="M275" s="3218">
        <v>1915</v>
      </c>
      <c r="N275" s="2907" t="s">
        <v>8369</v>
      </c>
      <c r="O275" s="3009"/>
      <c r="P275" s="3219"/>
      <c r="Q275" s="3320" t="s">
        <v>7236</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6" customHeight="1">
      <c r="A276" s="1850"/>
      <c r="B276" s="3438" t="str">
        <f t="shared" si="8"/>
        <v>2000003470</v>
      </c>
      <c r="C276" s="1493" t="s">
        <v>8122</v>
      </c>
      <c r="D276" s="2005"/>
      <c r="E276" s="1851"/>
      <c r="F276" s="1493" t="s">
        <v>15</v>
      </c>
      <c r="G276" s="1495"/>
      <c r="H276" s="1495"/>
      <c r="I276" s="3296" t="s">
        <v>7233</v>
      </c>
      <c r="J276" s="1495" t="s">
        <v>49</v>
      </c>
      <c r="K276" s="1495" t="s">
        <v>90</v>
      </c>
      <c r="L276" s="2878" t="s">
        <v>8370</v>
      </c>
      <c r="M276" s="3344">
        <v>4000</v>
      </c>
      <c r="N276" s="2907" t="s">
        <v>8371</v>
      </c>
      <c r="O276" s="3009"/>
      <c r="P276" s="3219"/>
      <c r="Q276" s="3307" t="s">
        <v>7236</v>
      </c>
      <c r="R276" s="1548"/>
      <c r="S276" s="1548"/>
      <c r="T276" s="1548"/>
      <c r="U276" s="1548"/>
      <c r="V276" s="1548"/>
      <c r="W276" s="1548"/>
      <c r="X276" s="1548"/>
      <c r="Y276" s="1548"/>
      <c r="Z276" s="1548"/>
      <c r="AA276" s="1548"/>
    </row>
    <row r="277" spans="1:35" s="2150" customFormat="1" ht="58.6" customHeight="1">
      <c r="A277" s="3217"/>
      <c r="B277" s="3021" t="str">
        <f t="shared" si="8"/>
        <v>2000003412</v>
      </c>
      <c r="C277" s="1902" t="s">
        <v>3722</v>
      </c>
      <c r="D277" s="2607">
        <v>4370</v>
      </c>
      <c r="E277" s="1921" t="s">
        <v>8372</v>
      </c>
      <c r="F277" s="1902" t="s">
        <v>17</v>
      </c>
      <c r="G277" s="1921"/>
      <c r="H277" s="1921"/>
      <c r="I277" s="1921" t="s">
        <v>7233</v>
      </c>
      <c r="J277" s="3019" t="s">
        <v>49</v>
      </c>
      <c r="K277" s="1921" t="s">
        <v>101</v>
      </c>
      <c r="L277" s="1845" t="s">
        <v>8373</v>
      </c>
      <c r="M277" s="2583">
        <v>4370</v>
      </c>
      <c r="N277" s="2907" t="s">
        <v>7397</v>
      </c>
      <c r="O277" s="1902"/>
      <c r="P277" s="1775"/>
      <c r="Q277" s="3414" t="s">
        <v>7236</v>
      </c>
    </row>
    <row r="278" spans="1:35" s="1958" customFormat="1" ht="58.6" customHeight="1">
      <c r="A278" s="1954"/>
      <c r="B278" s="3390" t="str">
        <f t="shared" si="8"/>
        <v>2400001312</v>
      </c>
      <c r="C278" s="2925" t="s">
        <v>8374</v>
      </c>
      <c r="D278" s="3411">
        <f>SUM(M278:M279)</f>
        <v>25100</v>
      </c>
      <c r="E278" s="3093" t="s">
        <v>8375</v>
      </c>
      <c r="F278" s="3349" t="s">
        <v>23</v>
      </c>
      <c r="G278" s="3391" t="s">
        <v>8376</v>
      </c>
      <c r="H278" s="3391" t="s">
        <v>789</v>
      </c>
      <c r="I278" s="3391"/>
      <c r="J278" s="3093" t="s">
        <v>3446</v>
      </c>
      <c r="K278" s="3093" t="s">
        <v>8377</v>
      </c>
      <c r="L278" s="3394" t="s">
        <v>8378</v>
      </c>
      <c r="M278" s="3392">
        <v>25000</v>
      </c>
      <c r="N278" s="3395" t="s">
        <v>7469</v>
      </c>
      <c r="O278" s="2925"/>
      <c r="P278" s="3412"/>
      <c r="Q278" s="3348" t="s">
        <v>7236</v>
      </c>
    </row>
    <row r="279" spans="1:35" s="1958" customFormat="1" ht="58.6" customHeight="1">
      <c r="A279" s="3396"/>
      <c r="B279" s="3390" t="str">
        <f t="shared" si="8"/>
        <v>2400001313</v>
      </c>
      <c r="C279" s="3349" t="s">
        <v>8374</v>
      </c>
      <c r="D279" s="3393"/>
      <c r="E279" s="3093"/>
      <c r="F279" s="3349" t="s">
        <v>23</v>
      </c>
      <c r="G279" s="3391"/>
      <c r="H279" s="3391"/>
      <c r="I279" s="3391"/>
      <c r="J279" s="3093" t="s">
        <v>3446</v>
      </c>
      <c r="K279" s="3093" t="s">
        <v>8377</v>
      </c>
      <c r="L279" s="3394" t="s">
        <v>8379</v>
      </c>
      <c r="M279" s="3392">
        <v>100</v>
      </c>
      <c r="N279" s="3395" t="s">
        <v>7469</v>
      </c>
      <c r="O279" s="2925"/>
      <c r="P279" s="3412"/>
      <c r="Q279" s="3348" t="s">
        <v>7236</v>
      </c>
    </row>
    <row r="280" spans="1:35" ht="58.6"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6" customHeight="1">
      <c r="C281" s="1895"/>
      <c r="D281" s="3169"/>
      <c r="E281" s="2114"/>
      <c r="F281" s="1895"/>
    </row>
  </sheetData>
  <autoFilter ref="A3:AI3" xr:uid="{FC159B02-6362-46DA-920F-5BAD62A2C6C7}"/>
  <mergeCells count="42">
    <mergeCell ref="A253:A258"/>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S2:V2"/>
    <mergeCell ref="A36:A41"/>
    <mergeCell ref="A30:A35"/>
    <mergeCell ref="A4:A6"/>
    <mergeCell ref="A7:A9"/>
    <mergeCell ref="A10:A11"/>
    <mergeCell ref="A25:A28"/>
    <mergeCell ref="A22:A24"/>
    <mergeCell ref="A12:A16"/>
    <mergeCell ref="A17:A21"/>
    <mergeCell ref="A46:A47"/>
    <mergeCell ref="A1:Q1"/>
    <mergeCell ref="A2:C2"/>
    <mergeCell ref="A42:A45"/>
    <mergeCell ref="A53:A54"/>
    <mergeCell ref="A55:A56"/>
    <mergeCell ref="A49:A52"/>
    <mergeCell ref="A96:A97"/>
    <mergeCell ref="A58:A59"/>
    <mergeCell ref="A61:A63"/>
    <mergeCell ref="A70:A74"/>
    <mergeCell ref="A75:A78"/>
    <mergeCell ref="A64:A69"/>
    <mergeCell ref="A79:A87"/>
    <mergeCell ref="A88:A95"/>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7.125" style="763" customWidth="1"/>
    <col min="3" max="3" width="32.125" style="1" customWidth="1"/>
    <col min="4" max="4" width="17.25" style="1138" customWidth="1"/>
    <col min="5" max="5" width="18.875" style="3114" customWidth="1"/>
    <col min="6" max="6" width="20.75" style="1" customWidth="1"/>
    <col min="7" max="7" width="24.75" style="271" customWidth="1"/>
    <col min="8" max="8" width="22.375" style="271" customWidth="1"/>
    <col min="9" max="9" width="18.375" style="271" customWidth="1"/>
    <col min="10" max="10" width="17.75" style="271" customWidth="1"/>
    <col min="11" max="11" width="27.125" style="271" customWidth="1"/>
    <col min="12" max="12" width="85.375" style="477" customWidth="1"/>
    <col min="13" max="13" width="19.875" style="803" customWidth="1"/>
    <col min="14" max="14" width="68.125" style="1" customWidth="1"/>
    <col min="15" max="16" width="23.125" style="3" customWidth="1"/>
    <col min="17" max="17" width="54" style="2225" bestFit="1" customWidth="1"/>
    <col min="18" max="18" width="32.125" style="3118"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859" t="s">
        <v>8380</v>
      </c>
      <c r="B1" s="3860"/>
      <c r="C1" s="3860"/>
      <c r="D1" s="3860"/>
      <c r="E1" s="3860"/>
      <c r="F1" s="3860"/>
      <c r="G1" s="3860"/>
      <c r="H1" s="3860"/>
      <c r="I1" s="3860"/>
      <c r="J1" s="3860"/>
      <c r="K1" s="3860"/>
      <c r="L1" s="3860"/>
      <c r="M1" s="3860"/>
      <c r="N1" s="3860"/>
      <c r="O1" s="3860"/>
      <c r="P1" s="3860"/>
      <c r="Q1" s="3860"/>
      <c r="R1" s="3860"/>
    </row>
    <row r="2" spans="1:29" s="2709" customFormat="1" ht="48.75" customHeight="1">
      <c r="A2" s="3862"/>
      <c r="B2" s="3862"/>
      <c r="C2" s="3862"/>
      <c r="D2" s="2908"/>
      <c r="E2" s="2887"/>
      <c r="F2" s="2885"/>
      <c r="G2" s="2886" t="s">
        <v>5193</v>
      </c>
      <c r="H2" s="2886"/>
      <c r="I2" s="2887"/>
      <c r="J2" s="2887"/>
      <c r="K2" s="2888"/>
      <c r="L2" s="2889">
        <f ca="1">TODAY()</f>
        <v>45987</v>
      </c>
      <c r="M2" s="3044">
        <f>SUBTOTAL(9,M4:M2597)</f>
        <v>535064</v>
      </c>
      <c r="N2" s="2890" t="s">
        <v>7219</v>
      </c>
      <c r="O2" s="2999"/>
      <c r="P2" s="2999"/>
      <c r="Q2" s="2926"/>
      <c r="R2" s="2891" t="s">
        <v>0</v>
      </c>
      <c r="S2" s="3"/>
      <c r="T2" s="3863" t="s">
        <v>7220</v>
      </c>
      <c r="U2" s="3863"/>
      <c r="V2" s="3863"/>
      <c r="W2" s="3863"/>
      <c r="X2" s="3"/>
      <c r="Y2" s="3"/>
      <c r="Z2" s="3"/>
      <c r="AA2" s="3"/>
      <c r="AB2" s="3"/>
      <c r="AC2" s="3"/>
    </row>
    <row r="3" spans="1:29" s="2709" customFormat="1" ht="103.6"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7932</v>
      </c>
      <c r="O3" s="3018"/>
      <c r="P3" s="3018"/>
      <c r="Q3" s="2893" t="s">
        <v>42</v>
      </c>
      <c r="R3" s="3115" t="s">
        <v>5205</v>
      </c>
      <c r="S3" s="2709" t="s">
        <v>7227</v>
      </c>
      <c r="T3" s="2705" t="s">
        <v>5207</v>
      </c>
      <c r="U3" s="2705" t="s">
        <v>7228</v>
      </c>
      <c r="V3" s="2705" t="s">
        <v>7229</v>
      </c>
      <c r="W3" s="2705" t="s">
        <v>7230</v>
      </c>
    </row>
    <row r="4" spans="1:29" s="2969" customFormat="1" ht="58.6" customHeight="1">
      <c r="A4" s="3874">
        <v>1</v>
      </c>
      <c r="B4" s="2959" t="str">
        <f t="shared" ref="B4:B67" si="0">TEXT(LEFT(L4,10),"0000000000")</f>
        <v>2400001269</v>
      </c>
      <c r="C4" s="2992" t="s">
        <v>8381</v>
      </c>
      <c r="D4" s="2993">
        <v>35200</v>
      </c>
      <c r="E4" s="2960" t="s">
        <v>8382</v>
      </c>
      <c r="F4" s="2992" t="s">
        <v>8383</v>
      </c>
      <c r="G4" s="2960" t="s">
        <v>8384</v>
      </c>
      <c r="H4" s="2960"/>
      <c r="I4" s="2994"/>
      <c r="J4" s="2963" t="s">
        <v>49</v>
      </c>
      <c r="K4" s="2960" t="s">
        <v>8385</v>
      </c>
      <c r="L4" s="2964" t="s">
        <v>8386</v>
      </c>
      <c r="M4" s="3029">
        <v>8000</v>
      </c>
      <c r="N4" s="2966" t="s">
        <v>8387</v>
      </c>
      <c r="O4" s="2960"/>
      <c r="P4" s="2960"/>
      <c r="Q4" s="2974" t="s">
        <v>8388</v>
      </c>
      <c r="R4" s="3011">
        <v>1</v>
      </c>
      <c r="S4" s="1856" t="s">
        <v>8389</v>
      </c>
      <c r="T4" s="3052">
        <v>2400001269</v>
      </c>
      <c r="U4" s="2969" t="e">
        <f>VLOOKUP(T4,'PKH UPDATE'!A:D,2,0)</f>
        <v>#N/A</v>
      </c>
      <c r="V4" s="2969" t="e">
        <f>VLOOKUP(T4,'PKH UPDATE'!A:D,3,0)</f>
        <v>#N/A</v>
      </c>
      <c r="W4" s="2969" t="e">
        <f>VLOOKUP(T4,'PKH UPDATE'!A:D,4,0)</f>
        <v>#N/A</v>
      </c>
    </row>
    <row r="5" spans="1:29" s="2969" customFormat="1" ht="58.6" customHeight="1">
      <c r="A5" s="3875"/>
      <c r="B5" s="2959" t="str">
        <f t="shared" si="0"/>
        <v>2400001270</v>
      </c>
      <c r="C5" s="2984" t="s">
        <v>8381</v>
      </c>
      <c r="D5" s="2995"/>
      <c r="E5" s="2960"/>
      <c r="F5" s="2984" t="s">
        <v>8383</v>
      </c>
      <c r="G5" s="2972"/>
      <c r="H5" s="2972"/>
      <c r="I5" s="2972"/>
      <c r="J5" s="2971" t="s">
        <v>49</v>
      </c>
      <c r="K5" s="2972" t="s">
        <v>8385</v>
      </c>
      <c r="L5" s="2973" t="s">
        <v>8390</v>
      </c>
      <c r="M5" s="3030"/>
      <c r="N5" s="3011" t="s">
        <v>8391</v>
      </c>
      <c r="O5" s="2972"/>
      <c r="P5" s="2972"/>
      <c r="Q5" s="2996"/>
      <c r="R5" s="3011">
        <v>1</v>
      </c>
      <c r="S5" s="1856"/>
      <c r="T5" s="3052"/>
      <c r="U5" s="1486"/>
      <c r="V5" s="1486"/>
      <c r="W5" s="1486"/>
      <c r="X5" s="1486"/>
      <c r="Y5" s="1486"/>
      <c r="Z5" s="1486"/>
      <c r="AA5" s="1486"/>
      <c r="AB5" s="1486"/>
      <c r="AC5" s="1486"/>
    </row>
    <row r="6" spans="1:29" s="2969" customFormat="1" ht="58.6" customHeight="1">
      <c r="A6" s="3875"/>
      <c r="B6" s="2959" t="str">
        <f t="shared" si="0"/>
        <v>2400001271</v>
      </c>
      <c r="C6" s="2997" t="s">
        <v>8381</v>
      </c>
      <c r="D6" s="2998"/>
      <c r="E6" s="2963"/>
      <c r="F6" s="2984" t="s">
        <v>8383</v>
      </c>
      <c r="G6" s="2971"/>
      <c r="H6" s="2971"/>
      <c r="I6" s="2971"/>
      <c r="J6" s="2971" t="s">
        <v>49</v>
      </c>
      <c r="K6" s="2971" t="s">
        <v>8385</v>
      </c>
      <c r="L6" s="2977" t="s">
        <v>8392</v>
      </c>
      <c r="M6" s="3031"/>
      <c r="N6" s="3012" t="s">
        <v>5376</v>
      </c>
      <c r="O6" s="2972"/>
      <c r="P6" s="2972"/>
      <c r="Q6" s="2996" t="s">
        <v>8388</v>
      </c>
      <c r="R6" s="3011">
        <v>1</v>
      </c>
      <c r="S6" s="1856"/>
      <c r="T6" s="3052"/>
      <c r="U6" s="1486"/>
      <c r="V6" s="1486"/>
      <c r="W6" s="1486"/>
      <c r="X6" s="1486"/>
      <c r="Y6" s="1486"/>
      <c r="Z6" s="1486"/>
      <c r="AA6" s="1486"/>
      <c r="AB6" s="1486"/>
      <c r="AC6" s="1486"/>
    </row>
    <row r="7" spans="1:29" s="2969" customFormat="1" ht="58.6" customHeight="1">
      <c r="A7" s="2978">
        <v>2</v>
      </c>
      <c r="B7" s="2979" t="str">
        <f t="shared" si="0"/>
        <v>2000003250</v>
      </c>
      <c r="C7" s="2962" t="s">
        <v>4808</v>
      </c>
      <c r="D7" s="2961">
        <v>5820</v>
      </c>
      <c r="E7" s="2960" t="s">
        <v>8393</v>
      </c>
      <c r="F7" s="2962" t="s">
        <v>16</v>
      </c>
      <c r="G7" s="2960" t="s">
        <v>8394</v>
      </c>
      <c r="H7" s="2960"/>
      <c r="I7" s="2960"/>
      <c r="J7" s="2963" t="s">
        <v>49</v>
      </c>
      <c r="K7" s="2960" t="s">
        <v>50</v>
      </c>
      <c r="L7" s="2964" t="s">
        <v>8395</v>
      </c>
      <c r="M7" s="3029">
        <v>5820</v>
      </c>
      <c r="N7" s="3013" t="s">
        <v>7397</v>
      </c>
      <c r="O7" s="2962" t="s">
        <v>8396</v>
      </c>
      <c r="P7" s="2962"/>
      <c r="Q7" s="2974"/>
      <c r="R7" s="3011">
        <v>1</v>
      </c>
      <c r="S7" s="2968"/>
      <c r="T7" s="2968"/>
      <c r="U7" s="2968"/>
      <c r="V7" s="2968"/>
      <c r="W7" s="2968"/>
      <c r="X7" s="2968"/>
      <c r="Y7" s="2968"/>
      <c r="Z7" s="2968"/>
      <c r="AA7" s="2968"/>
      <c r="AB7" s="2968"/>
      <c r="AC7" s="2968"/>
    </row>
    <row r="8" spans="1:29" s="2969" customFormat="1" ht="58.6" customHeight="1">
      <c r="A8" s="3879">
        <v>3</v>
      </c>
      <c r="B8" s="2979" t="str">
        <f t="shared" si="0"/>
        <v>2000003261</v>
      </c>
      <c r="C8" s="2980" t="s">
        <v>3722</v>
      </c>
      <c r="D8" s="2981">
        <v>4370</v>
      </c>
      <c r="E8" s="2982" t="s">
        <v>8397</v>
      </c>
      <c r="F8" s="2980" t="s">
        <v>17</v>
      </c>
      <c r="G8" s="2982" t="s">
        <v>8398</v>
      </c>
      <c r="H8" s="2982"/>
      <c r="I8" s="2960"/>
      <c r="J8" s="2980" t="s">
        <v>49</v>
      </c>
      <c r="K8" s="2982" t="s">
        <v>101</v>
      </c>
      <c r="L8" s="2983" t="s">
        <v>8399</v>
      </c>
      <c r="M8" s="3032">
        <v>700</v>
      </c>
      <c r="N8" s="3012" t="s">
        <v>5376</v>
      </c>
      <c r="O8" s="2984" t="s">
        <v>8400</v>
      </c>
      <c r="P8" s="2984"/>
      <c r="Q8" s="2985"/>
      <c r="R8" s="3011">
        <v>1</v>
      </c>
      <c r="S8" s="1837"/>
      <c r="T8" s="1837"/>
      <c r="U8" s="1837"/>
      <c r="V8" s="1837"/>
      <c r="W8" s="1837"/>
      <c r="X8" s="1837"/>
      <c r="Y8" s="1837"/>
      <c r="Z8" s="1837"/>
      <c r="AA8" s="1837"/>
      <c r="AB8" s="1837"/>
      <c r="AC8" s="1837"/>
    </row>
    <row r="9" spans="1:29" s="2969" customFormat="1" ht="58.6" customHeight="1">
      <c r="A9" s="3880"/>
      <c r="B9" s="2959" t="str">
        <f t="shared" si="0"/>
        <v>2200002149</v>
      </c>
      <c r="C9" s="2986" t="s">
        <v>3722</v>
      </c>
      <c r="D9" s="2987"/>
      <c r="E9" s="3109"/>
      <c r="F9" s="2986" t="s">
        <v>17</v>
      </c>
      <c r="G9" s="2988"/>
      <c r="H9" s="2988"/>
      <c r="I9" s="2989"/>
      <c r="J9" s="2986" t="s">
        <v>49</v>
      </c>
      <c r="K9" s="2988" t="s">
        <v>101</v>
      </c>
      <c r="L9" s="2990" t="s">
        <v>8401</v>
      </c>
      <c r="M9" s="3033">
        <v>224</v>
      </c>
      <c r="N9" s="3014" t="s">
        <v>8402</v>
      </c>
      <c r="O9" s="2970"/>
      <c r="P9" s="2970"/>
      <c r="Q9" s="2985"/>
      <c r="R9" s="3011">
        <v>1</v>
      </c>
      <c r="S9" s="1837"/>
      <c r="T9" s="1837"/>
      <c r="U9" s="1837"/>
      <c r="V9" s="1837"/>
      <c r="W9" s="1837"/>
      <c r="X9" s="1837"/>
      <c r="Y9" s="1837"/>
      <c r="Z9" s="1837"/>
      <c r="AA9" s="1837"/>
      <c r="AB9" s="1837"/>
      <c r="AC9" s="1837"/>
    </row>
    <row r="10" spans="1:29" s="2969" customFormat="1" ht="58.6" customHeight="1">
      <c r="A10" s="3881"/>
      <c r="B10" s="2959" t="str">
        <f t="shared" si="0"/>
        <v>2200002114</v>
      </c>
      <c r="C10" s="1832" t="s">
        <v>3722</v>
      </c>
      <c r="D10" s="2991"/>
      <c r="E10" s="2960"/>
      <c r="F10" s="1832" t="s">
        <v>17</v>
      </c>
      <c r="G10" s="2972"/>
      <c r="H10" s="2972"/>
      <c r="I10" s="2972"/>
      <c r="J10" s="1832" t="s">
        <v>49</v>
      </c>
      <c r="K10" s="1834" t="s">
        <v>101</v>
      </c>
      <c r="L10" s="1835" t="s">
        <v>8403</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6" customHeight="1">
      <c r="A11" s="3882">
        <v>4</v>
      </c>
      <c r="B11" s="2959" t="str">
        <f t="shared" si="0"/>
        <v>2200002145</v>
      </c>
      <c r="C11" s="2960" t="s">
        <v>8404</v>
      </c>
      <c r="D11" s="2961">
        <v>3726</v>
      </c>
      <c r="E11" s="2960" t="s">
        <v>8405</v>
      </c>
      <c r="F11" s="2962" t="s">
        <v>20</v>
      </c>
      <c r="G11" s="2960"/>
      <c r="H11" s="2960"/>
      <c r="I11" s="2960"/>
      <c r="J11" s="2963" t="s">
        <v>49</v>
      </c>
      <c r="K11" s="2960" t="s">
        <v>1163</v>
      </c>
      <c r="L11" s="2964" t="s">
        <v>8406</v>
      </c>
      <c r="M11" s="3029">
        <v>650</v>
      </c>
      <c r="N11" s="3013" t="s">
        <v>8407</v>
      </c>
      <c r="O11" s="2962"/>
      <c r="P11" s="2962"/>
      <c r="Q11" s="2965" t="s">
        <v>8408</v>
      </c>
      <c r="R11" s="3011">
        <v>1</v>
      </c>
      <c r="S11" s="2967"/>
      <c r="T11" s="2967"/>
      <c r="U11" s="2968"/>
      <c r="V11" s="2968"/>
      <c r="W11" s="2968"/>
      <c r="X11" s="2968"/>
      <c r="Y11" s="2968"/>
      <c r="Z11" s="2968"/>
      <c r="AA11" s="2968"/>
      <c r="AB11" s="2968"/>
      <c r="AC11" s="2968"/>
    </row>
    <row r="12" spans="1:29" s="2969" customFormat="1" ht="58.6" customHeight="1">
      <c r="A12" s="3883"/>
      <c r="B12" s="2959" t="str">
        <f t="shared" si="0"/>
        <v>2200002146</v>
      </c>
      <c r="C12" s="2970" t="s">
        <v>3448</v>
      </c>
      <c r="D12" s="2961"/>
      <c r="E12" s="2960"/>
      <c r="F12" s="2970" t="s">
        <v>20</v>
      </c>
      <c r="G12" s="2960"/>
      <c r="H12" s="2960"/>
      <c r="I12" s="2960"/>
      <c r="J12" s="2971" t="s">
        <v>49</v>
      </c>
      <c r="K12" s="2972" t="s">
        <v>1163</v>
      </c>
      <c r="L12" s="2973" t="s">
        <v>8409</v>
      </c>
      <c r="M12" s="3030">
        <v>1535</v>
      </c>
      <c r="N12" s="3013" t="s">
        <v>8407</v>
      </c>
      <c r="O12" s="2962"/>
      <c r="P12" s="2962"/>
      <c r="Q12" s="2974"/>
      <c r="R12" s="3011">
        <v>1</v>
      </c>
      <c r="S12" s="2967"/>
      <c r="T12" s="2967"/>
      <c r="U12" s="2968"/>
      <c r="V12" s="2968"/>
      <c r="W12" s="2968"/>
      <c r="X12" s="2968"/>
      <c r="Y12" s="2968"/>
      <c r="Z12" s="2968"/>
      <c r="AA12" s="2968"/>
      <c r="AB12" s="2968"/>
      <c r="AC12" s="2968"/>
    </row>
    <row r="13" spans="1:29" s="2969" customFormat="1" ht="58.6" customHeight="1">
      <c r="A13" s="3883"/>
      <c r="B13" s="2959" t="str">
        <f t="shared" si="0"/>
        <v>2200002147</v>
      </c>
      <c r="C13" s="2970" t="s">
        <v>3448</v>
      </c>
      <c r="D13" s="2961"/>
      <c r="E13" s="2960"/>
      <c r="F13" s="2970" t="s">
        <v>20</v>
      </c>
      <c r="G13" s="2960"/>
      <c r="H13" s="2960"/>
      <c r="I13" s="2960"/>
      <c r="J13" s="2971" t="s">
        <v>49</v>
      </c>
      <c r="K13" s="2972" t="s">
        <v>1163</v>
      </c>
      <c r="L13" s="2973" t="s">
        <v>8410</v>
      </c>
      <c r="M13" s="3030">
        <v>1987</v>
      </c>
      <c r="N13" s="3013" t="s">
        <v>8411</v>
      </c>
      <c r="O13" s="2962"/>
      <c r="P13" s="2962"/>
      <c r="Q13" s="2974"/>
      <c r="R13" s="3011">
        <v>1</v>
      </c>
      <c r="S13" s="2967"/>
      <c r="T13" s="2967"/>
      <c r="U13" s="2968"/>
      <c r="V13" s="2968"/>
      <c r="W13" s="2968"/>
      <c r="X13" s="2968"/>
      <c r="Y13" s="2968"/>
      <c r="Z13" s="2968"/>
      <c r="AA13" s="2968"/>
      <c r="AB13" s="2968"/>
      <c r="AC13" s="2968"/>
    </row>
    <row r="14" spans="1:29" s="2969" customFormat="1" ht="58.6" customHeight="1">
      <c r="A14" s="3884"/>
      <c r="B14" s="2959" t="str">
        <f t="shared" si="0"/>
        <v>2200002148</v>
      </c>
      <c r="C14" s="2970" t="s">
        <v>3448</v>
      </c>
      <c r="D14" s="2975"/>
      <c r="E14" s="2963"/>
      <c r="F14" s="2976" t="s">
        <v>20</v>
      </c>
      <c r="G14" s="2963"/>
      <c r="H14" s="2963"/>
      <c r="I14" s="2963"/>
      <c r="J14" s="2971" t="s">
        <v>49</v>
      </c>
      <c r="K14" s="2971" t="s">
        <v>1163</v>
      </c>
      <c r="L14" s="2977" t="s">
        <v>8412</v>
      </c>
      <c r="M14" s="3031">
        <v>298</v>
      </c>
      <c r="N14" s="3015" t="s">
        <v>8407</v>
      </c>
      <c r="O14" s="2962"/>
      <c r="P14" s="2962"/>
      <c r="Q14" s="2974"/>
      <c r="R14" s="3011">
        <v>1</v>
      </c>
      <c r="S14" s="2967"/>
      <c r="T14" s="2967"/>
      <c r="U14" s="2968"/>
      <c r="V14" s="2968"/>
      <c r="W14" s="2968"/>
      <c r="X14" s="2968"/>
      <c r="Y14" s="2968"/>
      <c r="Z14" s="2968"/>
      <c r="AA14" s="2968"/>
      <c r="AB14" s="2968"/>
      <c r="AC14" s="2968"/>
    </row>
    <row r="15" spans="1:29" s="2969" customFormat="1" ht="58.6" customHeight="1">
      <c r="A15" s="3882">
        <v>5</v>
      </c>
      <c r="B15" s="2959" t="str">
        <f t="shared" si="0"/>
        <v>2000003192</v>
      </c>
      <c r="C15" s="2962" t="s">
        <v>8129</v>
      </c>
      <c r="D15" s="2961">
        <v>10600</v>
      </c>
      <c r="E15" s="2960" t="s">
        <v>8413</v>
      </c>
      <c r="F15" s="2962" t="s">
        <v>15</v>
      </c>
      <c r="G15" s="2960" t="s">
        <v>8414</v>
      </c>
      <c r="H15" s="2960"/>
      <c r="I15" s="2994" t="s">
        <v>8415</v>
      </c>
      <c r="J15" s="2963" t="s">
        <v>49</v>
      </c>
      <c r="K15" s="2960" t="s">
        <v>148</v>
      </c>
      <c r="L15" s="2964" t="s">
        <v>8416</v>
      </c>
      <c r="M15" s="3029">
        <v>3900</v>
      </c>
      <c r="N15" s="3013" t="s">
        <v>7397</v>
      </c>
      <c r="O15" s="2970" t="s">
        <v>8417</v>
      </c>
      <c r="P15" s="2970"/>
      <c r="Q15" s="2996"/>
      <c r="R15" s="3011">
        <v>1</v>
      </c>
      <c r="S15" s="2968"/>
      <c r="T15" s="2968"/>
      <c r="U15" s="2968"/>
      <c r="V15" s="2968"/>
      <c r="W15" s="2968"/>
      <c r="X15" s="2968"/>
      <c r="Y15" s="2968"/>
      <c r="Z15" s="2968"/>
      <c r="AA15" s="2968"/>
      <c r="AB15" s="2968"/>
      <c r="AC15" s="2968"/>
    </row>
    <row r="16" spans="1:29" s="2969" customFormat="1" ht="50.3" customHeight="1">
      <c r="A16" s="3883"/>
      <c r="B16" s="2959" t="str">
        <f t="shared" si="0"/>
        <v>2000003253</v>
      </c>
      <c r="C16" s="2970" t="s">
        <v>8129</v>
      </c>
      <c r="D16" s="2961"/>
      <c r="E16" s="2960"/>
      <c r="F16" s="2962" t="s">
        <v>15</v>
      </c>
      <c r="G16" s="2960"/>
      <c r="H16" s="2960"/>
      <c r="I16" s="1834"/>
      <c r="J16" s="2971" t="s">
        <v>49</v>
      </c>
      <c r="K16" s="2972" t="s">
        <v>148</v>
      </c>
      <c r="L16" s="2973" t="s">
        <v>8418</v>
      </c>
      <c r="M16" s="3030">
        <v>4000</v>
      </c>
      <c r="N16" s="3013" t="s">
        <v>8419</v>
      </c>
      <c r="O16" s="2962"/>
      <c r="P16" s="2962"/>
      <c r="Q16" s="2974"/>
      <c r="R16" s="3011">
        <v>1</v>
      </c>
      <c r="S16" s="2968"/>
      <c r="T16" s="2968"/>
      <c r="U16" s="2968"/>
      <c r="V16" s="2968"/>
      <c r="W16" s="2968"/>
      <c r="X16" s="2968"/>
      <c r="Y16" s="2968"/>
      <c r="Z16" s="2968"/>
      <c r="AA16" s="2968"/>
      <c r="AB16" s="2968"/>
      <c r="AC16" s="2968"/>
    </row>
    <row r="17" spans="1:29" s="2969" customFormat="1" ht="69.8" customHeight="1">
      <c r="A17" s="3883"/>
      <c r="B17" s="2959" t="str">
        <f t="shared" si="0"/>
        <v>2000003300</v>
      </c>
      <c r="C17" s="2970" t="s">
        <v>8129</v>
      </c>
      <c r="D17" s="3001"/>
      <c r="E17" s="3110"/>
      <c r="F17" s="2970" t="s">
        <v>15</v>
      </c>
      <c r="G17" s="2753"/>
      <c r="H17" s="2753"/>
      <c r="I17" s="2753"/>
      <c r="J17" s="2753" t="s">
        <v>49</v>
      </c>
      <c r="K17" s="2753" t="s">
        <v>148</v>
      </c>
      <c r="L17" s="2977" t="s">
        <v>8420</v>
      </c>
      <c r="M17" s="3034">
        <v>287</v>
      </c>
      <c r="N17" s="3013" t="s">
        <v>8421</v>
      </c>
      <c r="O17" s="3002"/>
      <c r="P17" s="3002"/>
      <c r="Q17" s="3003"/>
      <c r="R17" s="3011">
        <v>1</v>
      </c>
      <c r="S17" s="1837"/>
      <c r="T17" s="1837"/>
      <c r="U17" s="1837"/>
      <c r="V17" s="1837"/>
      <c r="W17" s="1837"/>
      <c r="X17" s="1837"/>
      <c r="Y17" s="1837"/>
      <c r="Z17" s="1837"/>
      <c r="AA17" s="1837"/>
      <c r="AB17" s="1837"/>
      <c r="AC17" s="1837"/>
    </row>
    <row r="18" spans="1:29" s="2969" customFormat="1" ht="71.349999999999994" customHeight="1">
      <c r="A18" s="3883"/>
      <c r="B18" s="2959" t="str">
        <f t="shared" si="0"/>
        <v>2000003301</v>
      </c>
      <c r="C18" s="2970" t="s">
        <v>8129</v>
      </c>
      <c r="D18" s="3001"/>
      <c r="E18" s="3110"/>
      <c r="F18" s="2970" t="s">
        <v>15</v>
      </c>
      <c r="G18" s="2753"/>
      <c r="H18" s="2753"/>
      <c r="I18" s="2753"/>
      <c r="J18" s="2753" t="s">
        <v>49</v>
      </c>
      <c r="K18" s="2753" t="s">
        <v>148</v>
      </c>
      <c r="L18" s="2977" t="s">
        <v>8422</v>
      </c>
      <c r="M18" s="3034">
        <v>1700</v>
      </c>
      <c r="N18" s="3013" t="s">
        <v>8423</v>
      </c>
      <c r="O18" s="3002"/>
      <c r="P18" s="3002"/>
      <c r="Q18" s="3003"/>
      <c r="R18" s="3011">
        <v>1</v>
      </c>
      <c r="S18" s="1837"/>
      <c r="T18" s="1837"/>
      <c r="U18" s="1837"/>
      <c r="V18" s="1837"/>
      <c r="W18" s="1837"/>
      <c r="X18" s="1837"/>
      <c r="Y18" s="1837"/>
      <c r="Z18" s="1837"/>
      <c r="AA18" s="1837"/>
      <c r="AB18" s="1837"/>
      <c r="AC18" s="1837"/>
    </row>
    <row r="19" spans="1:29" s="2969" customFormat="1" ht="75.099999999999994" customHeight="1">
      <c r="A19" s="3884"/>
      <c r="B19" s="2959" t="str">
        <f t="shared" si="0"/>
        <v>2000003254</v>
      </c>
      <c r="C19" s="2970" t="s">
        <v>8129</v>
      </c>
      <c r="D19" s="3000"/>
      <c r="E19" s="2982"/>
      <c r="F19" s="2970" t="s">
        <v>15</v>
      </c>
      <c r="G19" s="1834"/>
      <c r="H19" s="1834"/>
      <c r="I19" s="1834"/>
      <c r="J19" s="1832" t="s">
        <v>49</v>
      </c>
      <c r="K19" s="1834" t="s">
        <v>5384</v>
      </c>
      <c r="L19" s="2973" t="s">
        <v>8424</v>
      </c>
      <c r="M19" s="3035">
        <v>1100</v>
      </c>
      <c r="N19" s="3013" t="s">
        <v>7489</v>
      </c>
      <c r="O19" s="2962"/>
      <c r="P19" s="2962"/>
      <c r="Q19" s="2974"/>
      <c r="R19" s="3011">
        <v>1</v>
      </c>
      <c r="S19" s="2968"/>
      <c r="T19" s="2968"/>
      <c r="U19" s="2968"/>
      <c r="V19" s="2968"/>
      <c r="W19" s="2968"/>
      <c r="X19" s="2968"/>
      <c r="Y19" s="2968"/>
      <c r="Z19" s="2968"/>
      <c r="AA19" s="2968"/>
      <c r="AB19" s="2968"/>
      <c r="AC19" s="2968"/>
    </row>
    <row r="20" spans="1:29" s="2643" customFormat="1" ht="58.6" customHeight="1">
      <c r="A20" s="3775">
        <v>6</v>
      </c>
      <c r="B20" s="3004" t="str">
        <f t="shared" si="0"/>
        <v>2200002124</v>
      </c>
      <c r="C20" s="3019" t="s">
        <v>3438</v>
      </c>
      <c r="D20" s="3020">
        <v>24000</v>
      </c>
      <c r="E20" s="3021" t="s">
        <v>8425</v>
      </c>
      <c r="F20" s="3019" t="s">
        <v>13</v>
      </c>
      <c r="G20" s="3021" t="s">
        <v>8426</v>
      </c>
      <c r="H20" s="3021"/>
      <c r="I20" s="3026" t="s">
        <v>8415</v>
      </c>
      <c r="J20" s="1493" t="s">
        <v>49</v>
      </c>
      <c r="K20" s="1495" t="s">
        <v>984</v>
      </c>
      <c r="L20" s="1845" t="s">
        <v>8427</v>
      </c>
      <c r="M20" s="3041">
        <v>2510</v>
      </c>
      <c r="N20" s="3016" t="s">
        <v>8428</v>
      </c>
      <c r="O20" s="1902" t="s">
        <v>8429</v>
      </c>
      <c r="P20" s="1902"/>
      <c r="Q20" s="2590"/>
      <c r="R20" s="3045">
        <v>1</v>
      </c>
      <c r="S20" s="1790"/>
      <c r="T20" s="1790"/>
      <c r="U20" s="2150"/>
      <c r="V20" s="2150"/>
      <c r="W20" s="2150"/>
      <c r="X20" s="2150"/>
      <c r="Y20" s="2150"/>
      <c r="Z20" s="2150"/>
      <c r="AA20" s="2150"/>
      <c r="AB20" s="2150"/>
      <c r="AC20" s="2150"/>
    </row>
    <row r="21" spans="1:29" s="2643" customFormat="1" ht="58.6" customHeight="1">
      <c r="A21" s="3776"/>
      <c r="B21" s="3004" t="str">
        <f t="shared" si="0"/>
        <v>2000003258</v>
      </c>
      <c r="C21" s="3009" t="s">
        <v>3438</v>
      </c>
      <c r="D21" s="3006"/>
      <c r="E21" s="3021"/>
      <c r="F21" s="3009" t="s">
        <v>13</v>
      </c>
      <c r="G21" s="3007"/>
      <c r="H21" s="3007"/>
      <c r="I21" s="1495"/>
      <c r="J21" s="1493" t="s">
        <v>49</v>
      </c>
      <c r="K21" s="1495" t="s">
        <v>984</v>
      </c>
      <c r="L21" s="1600" t="s">
        <v>8430</v>
      </c>
      <c r="M21" s="3037">
        <v>2000</v>
      </c>
      <c r="N21" s="3016" t="s">
        <v>8431</v>
      </c>
      <c r="O21" s="1493"/>
      <c r="P21" s="1493"/>
      <c r="Q21" s="2590"/>
      <c r="R21" s="3045">
        <v>1</v>
      </c>
      <c r="S21" s="1790"/>
      <c r="T21" s="1790"/>
      <c r="U21" s="1548"/>
      <c r="V21" s="1548"/>
      <c r="W21" s="1548"/>
      <c r="X21" s="1548"/>
      <c r="Y21" s="1548"/>
      <c r="Z21" s="1548"/>
      <c r="AA21" s="1548"/>
      <c r="AB21" s="1548"/>
      <c r="AC21" s="1548"/>
    </row>
    <row r="22" spans="1:29" s="2643" customFormat="1" ht="58.6" customHeight="1">
      <c r="A22" s="3776"/>
      <c r="B22" s="3004" t="str">
        <f t="shared" si="0"/>
        <v>2200002155</v>
      </c>
      <c r="C22" s="3009" t="s">
        <v>3438</v>
      </c>
      <c r="D22" s="3006"/>
      <c r="E22" s="3021"/>
      <c r="F22" s="3009" t="s">
        <v>13</v>
      </c>
      <c r="G22" s="3007"/>
      <c r="H22" s="3007"/>
      <c r="I22" s="3007"/>
      <c r="J22" s="1493" t="s">
        <v>49</v>
      </c>
      <c r="K22" s="1495" t="s">
        <v>984</v>
      </c>
      <c r="L22" s="2878" t="s">
        <v>8432</v>
      </c>
      <c r="M22" s="3085">
        <v>2851</v>
      </c>
      <c r="N22" s="3016" t="s">
        <v>8407</v>
      </c>
      <c r="O22" s="3009"/>
      <c r="P22" s="3009"/>
      <c r="Q22" s="3010"/>
      <c r="R22" s="3045">
        <v>1</v>
      </c>
      <c r="S22" s="1548"/>
      <c r="T22" s="1548"/>
      <c r="U22" s="1548"/>
      <c r="V22" s="1548"/>
      <c r="W22" s="1548"/>
      <c r="X22" s="1548"/>
      <c r="Y22" s="1548"/>
      <c r="Z22" s="1548"/>
      <c r="AA22" s="1548"/>
      <c r="AB22" s="1548"/>
      <c r="AC22" s="1548"/>
    </row>
    <row r="23" spans="1:29" s="2643" customFormat="1" ht="58.6" customHeight="1">
      <c r="A23" s="3776"/>
      <c r="B23" s="3004" t="str">
        <f t="shared" si="0"/>
        <v>2200002156</v>
      </c>
      <c r="C23" s="3009" t="s">
        <v>3438</v>
      </c>
      <c r="D23" s="3006"/>
      <c r="E23" s="3021"/>
      <c r="F23" s="3009" t="s">
        <v>13</v>
      </c>
      <c r="G23" s="3007"/>
      <c r="H23" s="3007"/>
      <c r="I23" s="3007"/>
      <c r="J23" s="1493" t="s">
        <v>49</v>
      </c>
      <c r="K23" s="1495" t="s">
        <v>984</v>
      </c>
      <c r="L23" s="2878" t="s">
        <v>8433</v>
      </c>
      <c r="M23" s="3085">
        <v>4713</v>
      </c>
      <c r="N23" s="3016" t="s">
        <v>7397</v>
      </c>
      <c r="O23" s="3009"/>
      <c r="P23" s="3009"/>
      <c r="Q23" s="3010"/>
      <c r="R23" s="3045">
        <v>1</v>
      </c>
      <c r="S23" s="1548"/>
      <c r="T23" s="1548"/>
      <c r="U23" s="1548"/>
      <c r="V23" s="1548"/>
      <c r="W23" s="1548"/>
      <c r="X23" s="1548"/>
      <c r="Y23" s="1548"/>
      <c r="Z23" s="1548"/>
      <c r="AA23" s="1548"/>
      <c r="AB23" s="1548"/>
      <c r="AC23" s="1548"/>
    </row>
    <row r="24" spans="1:29" s="2643" customFormat="1" ht="58.6" customHeight="1">
      <c r="A24" s="3777"/>
      <c r="B24" s="3004" t="str">
        <f t="shared" si="0"/>
        <v>2200002157</v>
      </c>
      <c r="C24" s="3009" t="s">
        <v>3438</v>
      </c>
      <c r="D24" s="3006"/>
      <c r="E24" s="3021"/>
      <c r="F24" s="3009" t="s">
        <v>13</v>
      </c>
      <c r="G24" s="3007"/>
      <c r="H24" s="3007"/>
      <c r="I24" s="3007"/>
      <c r="J24" s="1493" t="s">
        <v>49</v>
      </c>
      <c r="K24" s="1495" t="s">
        <v>984</v>
      </c>
      <c r="L24" s="3091" t="s">
        <v>8434</v>
      </c>
      <c r="M24" s="3085">
        <v>11925</v>
      </c>
      <c r="N24" s="3016" t="s">
        <v>8435</v>
      </c>
      <c r="O24" s="3009"/>
      <c r="P24" s="3009"/>
      <c r="Q24" s="3010"/>
      <c r="R24" s="3045">
        <v>1</v>
      </c>
      <c r="S24" s="1548"/>
      <c r="T24" s="1548"/>
      <c r="U24" s="1548"/>
      <c r="V24" s="1548"/>
      <c r="W24" s="1548"/>
      <c r="X24" s="1548"/>
      <c r="Y24" s="1548"/>
      <c r="Z24" s="1548"/>
      <c r="AA24" s="1548"/>
      <c r="AB24" s="1548"/>
      <c r="AC24" s="1548"/>
    </row>
    <row r="25" spans="1:29" s="2643" customFormat="1" ht="82.55" customHeight="1">
      <c r="A25" s="3854">
        <v>6</v>
      </c>
      <c r="B25" s="3004" t="str">
        <f t="shared" si="0"/>
        <v>2000003192</v>
      </c>
      <c r="C25" s="3025" t="s">
        <v>3140</v>
      </c>
      <c r="D25" s="3020">
        <v>9800</v>
      </c>
      <c r="E25" s="3021" t="s">
        <v>8436</v>
      </c>
      <c r="F25" s="3019" t="s">
        <v>15</v>
      </c>
      <c r="G25" s="3021" t="s">
        <v>8437</v>
      </c>
      <c r="H25" s="3021"/>
      <c r="I25" s="3026" t="s">
        <v>8415</v>
      </c>
      <c r="J25" s="3027" t="s">
        <v>49</v>
      </c>
      <c r="K25" s="3021" t="s">
        <v>148</v>
      </c>
      <c r="L25" s="2904" t="s">
        <v>8438</v>
      </c>
      <c r="M25" s="3036">
        <v>1100</v>
      </c>
      <c r="N25" s="3016" t="s">
        <v>8439</v>
      </c>
      <c r="O25" s="3019" t="s">
        <v>8440</v>
      </c>
      <c r="P25" s="3019"/>
      <c r="Q25" s="3023"/>
      <c r="R25" s="3045">
        <v>1</v>
      </c>
      <c r="S25" s="2150"/>
      <c r="T25" s="2150"/>
      <c r="U25" s="2150"/>
      <c r="V25" s="2150"/>
      <c r="W25" s="2150"/>
      <c r="X25" s="2150"/>
      <c r="Y25" s="2150"/>
      <c r="Z25" s="2150"/>
      <c r="AA25" s="2150"/>
      <c r="AB25" s="2150"/>
      <c r="AC25" s="2150"/>
    </row>
    <row r="26" spans="1:29" s="2643" customFormat="1" ht="58.6" customHeight="1">
      <c r="A26" s="3855"/>
      <c r="B26" s="3004" t="str">
        <f t="shared" si="0"/>
        <v>2200002139</v>
      </c>
      <c r="C26" s="3028" t="s">
        <v>3140</v>
      </c>
      <c r="D26" s="1903"/>
      <c r="E26" s="1921"/>
      <c r="F26" s="3009" t="s">
        <v>15</v>
      </c>
      <c r="G26" s="1495"/>
      <c r="H26" s="1495"/>
      <c r="I26" s="1495"/>
      <c r="J26" s="1493" t="s">
        <v>49</v>
      </c>
      <c r="K26" s="1495" t="s">
        <v>148</v>
      </c>
      <c r="L26" s="2878" t="s">
        <v>8441</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6" customHeight="1">
      <c r="A27" s="3855"/>
      <c r="B27" s="3004" t="str">
        <f t="shared" si="0"/>
        <v>2000003278</v>
      </c>
      <c r="C27" s="3028" t="s">
        <v>3140</v>
      </c>
      <c r="D27" s="1903"/>
      <c r="E27" s="1921"/>
      <c r="F27" s="3009" t="s">
        <v>15</v>
      </c>
      <c r="G27" s="3007"/>
      <c r="H27" s="3007"/>
      <c r="I27" s="3007"/>
      <c r="J27" s="3009" t="s">
        <v>49</v>
      </c>
      <c r="K27" s="3068" t="s">
        <v>148</v>
      </c>
      <c r="L27" s="2878" t="s">
        <v>8442</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6" customHeight="1">
      <c r="A28" s="3855"/>
      <c r="B28" s="3004" t="str">
        <f t="shared" si="0"/>
        <v>2000003277</v>
      </c>
      <c r="C28" s="3028" t="s">
        <v>3140</v>
      </c>
      <c r="D28" s="1903"/>
      <c r="E28" s="1921"/>
      <c r="F28" s="3009" t="s">
        <v>15</v>
      </c>
      <c r="G28" s="3007"/>
      <c r="H28" s="3007"/>
      <c r="I28" s="3007"/>
      <c r="J28" s="3009" t="s">
        <v>49</v>
      </c>
      <c r="K28" s="3068" t="s">
        <v>148</v>
      </c>
      <c r="L28" s="2878" t="s">
        <v>8443</v>
      </c>
      <c r="M28" s="3038">
        <v>2000</v>
      </c>
      <c r="N28" s="3016" t="s">
        <v>7397</v>
      </c>
      <c r="O28" s="3009"/>
      <c r="P28" s="3009"/>
      <c r="Q28" s="3010"/>
      <c r="R28" s="3045">
        <v>1</v>
      </c>
      <c r="S28" s="1548"/>
      <c r="T28" s="1548"/>
      <c r="U28" s="1548"/>
      <c r="V28" s="1548"/>
      <c r="W28" s="1548"/>
      <c r="X28" s="1548"/>
      <c r="Y28" s="1548"/>
      <c r="Z28" s="1548"/>
      <c r="AA28" s="1548"/>
      <c r="AB28" s="1548"/>
      <c r="AC28" s="1548"/>
    </row>
    <row r="29" spans="1:29" s="2643" customFormat="1" ht="58.6" customHeight="1">
      <c r="A29" s="3855"/>
      <c r="B29" s="3004" t="str">
        <f t="shared" si="0"/>
        <v>2000003286</v>
      </c>
      <c r="C29" s="3028" t="s">
        <v>3140</v>
      </c>
      <c r="D29" s="1903"/>
      <c r="E29" s="1921"/>
      <c r="F29" s="3009" t="s">
        <v>15</v>
      </c>
      <c r="G29" s="3007"/>
      <c r="H29" s="3007"/>
      <c r="I29" s="3007"/>
      <c r="J29" s="3009" t="s">
        <v>49</v>
      </c>
      <c r="K29" s="3068" t="s">
        <v>148</v>
      </c>
      <c r="L29" s="2878" t="s">
        <v>8444</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6" customHeight="1">
      <c r="A30" s="3856"/>
      <c r="B30" s="3004" t="str">
        <f t="shared" si="0"/>
        <v>2000003285</v>
      </c>
      <c r="C30" s="3028" t="s">
        <v>3140</v>
      </c>
      <c r="D30" s="1903"/>
      <c r="E30" s="1921"/>
      <c r="F30" s="3009" t="s">
        <v>15</v>
      </c>
      <c r="G30" s="3007"/>
      <c r="H30" s="3007"/>
      <c r="I30" s="3007"/>
      <c r="J30" s="3009" t="s">
        <v>49</v>
      </c>
      <c r="K30" s="3068" t="s">
        <v>148</v>
      </c>
      <c r="L30" s="2878" t="s">
        <v>8445</v>
      </c>
      <c r="M30" s="3038">
        <v>1000</v>
      </c>
      <c r="N30" s="3016" t="s">
        <v>7397</v>
      </c>
      <c r="O30" s="3009"/>
      <c r="P30" s="3009"/>
      <c r="Q30" s="3010"/>
      <c r="R30" s="3045">
        <v>1</v>
      </c>
      <c r="S30" s="1548"/>
      <c r="T30" s="1548"/>
      <c r="U30" s="1548"/>
      <c r="V30" s="1548"/>
      <c r="W30" s="1548"/>
      <c r="X30" s="1548"/>
      <c r="Y30" s="1548"/>
      <c r="Z30" s="1548"/>
      <c r="AA30" s="1548"/>
      <c r="AB30" s="1548"/>
      <c r="AC30" s="1548"/>
    </row>
    <row r="31" spans="1:29" s="2150" customFormat="1" ht="58.6" customHeight="1">
      <c r="A31" s="3854">
        <v>7</v>
      </c>
      <c r="B31" s="3004" t="str">
        <f t="shared" si="0"/>
        <v>2400001250</v>
      </c>
      <c r="C31" s="3019" t="s">
        <v>8446</v>
      </c>
      <c r="D31" s="3020">
        <f>2000+2000</f>
        <v>4000</v>
      </c>
      <c r="E31" s="3021" t="s">
        <v>8447</v>
      </c>
      <c r="F31" s="3019" t="s">
        <v>2285</v>
      </c>
      <c r="G31" s="3021" t="s">
        <v>8448</v>
      </c>
      <c r="H31" s="3021"/>
      <c r="I31" s="3021"/>
      <c r="J31" s="3019" t="s">
        <v>49</v>
      </c>
      <c r="K31" s="3069" t="s">
        <v>134</v>
      </c>
      <c r="L31" s="2904" t="s">
        <v>8449</v>
      </c>
      <c r="M31" s="3036">
        <v>350</v>
      </c>
      <c r="N31" s="3022" t="s">
        <v>5376</v>
      </c>
      <c r="O31" s="3019">
        <v>25</v>
      </c>
      <c r="P31" s="3019"/>
      <c r="Q31" s="3023" t="s">
        <v>8450</v>
      </c>
      <c r="R31" s="3045">
        <v>1</v>
      </c>
    </row>
    <row r="32" spans="1:29" s="1548" customFormat="1" ht="58.6" customHeight="1">
      <c r="A32" s="3855"/>
      <c r="B32" s="3004" t="str">
        <f t="shared" si="0"/>
        <v>2400001251</v>
      </c>
      <c r="C32" s="3009" t="s">
        <v>8446</v>
      </c>
      <c r="D32" s="3006"/>
      <c r="E32" s="3021"/>
      <c r="F32" s="3009" t="s">
        <v>2285</v>
      </c>
      <c r="G32" s="3007"/>
      <c r="H32" s="3007"/>
      <c r="I32" s="3007"/>
      <c r="J32" s="3009" t="s">
        <v>49</v>
      </c>
      <c r="K32" s="3007" t="s">
        <v>134</v>
      </c>
      <c r="L32" s="3131" t="s">
        <v>8451</v>
      </c>
      <c r="M32" s="3039">
        <v>250</v>
      </c>
      <c r="N32" s="3017" t="s">
        <v>5376</v>
      </c>
      <c r="O32" s="3019">
        <v>25</v>
      </c>
      <c r="P32" s="3019"/>
      <c r="Q32" s="3023" t="s">
        <v>8450</v>
      </c>
      <c r="R32" s="3045">
        <v>1</v>
      </c>
    </row>
    <row r="33" spans="1:30" s="1548" customFormat="1" ht="58.6" customHeight="1">
      <c r="A33" s="3855"/>
      <c r="B33" s="3004" t="str">
        <f t="shared" si="0"/>
        <v>2400001252</v>
      </c>
      <c r="C33" s="3009" t="s">
        <v>8446</v>
      </c>
      <c r="D33" s="3006"/>
      <c r="E33" s="3021"/>
      <c r="F33" s="3009" t="s">
        <v>2285</v>
      </c>
      <c r="G33" s="3007"/>
      <c r="H33" s="3007"/>
      <c r="I33" s="3007"/>
      <c r="J33" s="3009" t="s">
        <v>49</v>
      </c>
      <c r="K33" s="3007" t="s">
        <v>134</v>
      </c>
      <c r="L33" s="2878" t="s">
        <v>8452</v>
      </c>
      <c r="M33" s="3040">
        <v>300</v>
      </c>
      <c r="N33" s="3017" t="s">
        <v>5376</v>
      </c>
      <c r="O33" s="3019">
        <v>25</v>
      </c>
      <c r="P33" s="3019"/>
      <c r="Q33" s="3023" t="s">
        <v>8450</v>
      </c>
      <c r="R33" s="3045">
        <v>1</v>
      </c>
    </row>
    <row r="34" spans="1:30" s="1548" customFormat="1" ht="58.6" customHeight="1">
      <c r="A34" s="3855"/>
      <c r="B34" s="3004" t="str">
        <f t="shared" si="0"/>
        <v>2400001253</v>
      </c>
      <c r="C34" s="3009" t="s">
        <v>8446</v>
      </c>
      <c r="D34" s="3006"/>
      <c r="E34" s="3021"/>
      <c r="F34" s="3009" t="s">
        <v>2285</v>
      </c>
      <c r="G34" s="3007"/>
      <c r="H34" s="3007"/>
      <c r="I34" s="3007"/>
      <c r="J34" s="3009" t="s">
        <v>49</v>
      </c>
      <c r="K34" s="3007" t="s">
        <v>134</v>
      </c>
      <c r="L34" s="2878" t="s">
        <v>8453</v>
      </c>
      <c r="M34" s="3040">
        <v>900</v>
      </c>
      <c r="N34" s="3017" t="s">
        <v>5376</v>
      </c>
      <c r="O34" s="3019">
        <v>25</v>
      </c>
      <c r="P34" s="3019"/>
      <c r="Q34" s="3023" t="s">
        <v>8450</v>
      </c>
      <c r="R34" s="3045">
        <v>1</v>
      </c>
    </row>
    <row r="35" spans="1:30" s="1548" customFormat="1" ht="58.6" customHeight="1">
      <c r="A35" s="3855"/>
      <c r="B35" s="3004" t="str">
        <f t="shared" si="0"/>
        <v>2400001254</v>
      </c>
      <c r="C35" s="3009" t="s">
        <v>8446</v>
      </c>
      <c r="D35" s="3006"/>
      <c r="E35" s="3021"/>
      <c r="F35" s="3009" t="s">
        <v>2285</v>
      </c>
      <c r="G35" s="3007"/>
      <c r="H35" s="3007"/>
      <c r="I35" s="3007"/>
      <c r="J35" s="3009" t="s">
        <v>49</v>
      </c>
      <c r="K35" s="3007" t="s">
        <v>134</v>
      </c>
      <c r="L35" s="2878" t="s">
        <v>8454</v>
      </c>
      <c r="M35" s="3040">
        <v>200</v>
      </c>
      <c r="N35" s="3017" t="s">
        <v>5376</v>
      </c>
      <c r="O35" s="3019">
        <v>25</v>
      </c>
      <c r="P35" s="3019"/>
      <c r="Q35" s="3023" t="s">
        <v>8450</v>
      </c>
      <c r="R35" s="3045">
        <v>1</v>
      </c>
    </row>
    <row r="36" spans="1:30" s="1548" customFormat="1" ht="58.6" customHeight="1">
      <c r="A36" s="3855"/>
      <c r="B36" s="3004" t="str">
        <f t="shared" si="0"/>
        <v>2400001260</v>
      </c>
      <c r="C36" s="3009" t="s">
        <v>8446</v>
      </c>
      <c r="D36" s="3006"/>
      <c r="E36" s="3021"/>
      <c r="F36" s="3009" t="s">
        <v>2285</v>
      </c>
      <c r="G36" s="3007"/>
      <c r="H36" s="3007"/>
      <c r="I36" s="3007"/>
      <c r="J36" s="3009" t="s">
        <v>49</v>
      </c>
      <c r="K36" s="3007" t="s">
        <v>8455</v>
      </c>
      <c r="L36" s="2878" t="s">
        <v>8456</v>
      </c>
      <c r="M36" s="3040">
        <v>900</v>
      </c>
      <c r="N36" s="3017" t="s">
        <v>5376</v>
      </c>
      <c r="O36" s="3019">
        <v>25</v>
      </c>
      <c r="P36" s="3019"/>
      <c r="Q36" s="3010" t="s">
        <v>8457</v>
      </c>
      <c r="R36" s="3045">
        <v>1</v>
      </c>
    </row>
    <row r="37" spans="1:30" s="1548" customFormat="1" ht="58.6" customHeight="1">
      <c r="A37" s="3855"/>
      <c r="B37" s="3004" t="str">
        <f t="shared" si="0"/>
        <v>2400001261</v>
      </c>
      <c r="C37" s="3009" t="s">
        <v>8446</v>
      </c>
      <c r="D37" s="3006"/>
      <c r="E37" s="3021"/>
      <c r="F37" s="3009" t="s">
        <v>2285</v>
      </c>
      <c r="G37" s="3007"/>
      <c r="H37" s="3007"/>
      <c r="I37" s="3007"/>
      <c r="J37" s="3009" t="s">
        <v>49</v>
      </c>
      <c r="K37" s="3007" t="s">
        <v>8455</v>
      </c>
      <c r="L37" s="2878" t="s">
        <v>8458</v>
      </c>
      <c r="M37" s="3040">
        <v>1100</v>
      </c>
      <c r="N37" s="3017" t="s">
        <v>5376</v>
      </c>
      <c r="O37" s="3019">
        <v>25</v>
      </c>
      <c r="P37" s="3019"/>
      <c r="Q37" s="3010" t="s">
        <v>8457</v>
      </c>
      <c r="R37" s="3045">
        <v>1</v>
      </c>
    </row>
    <row r="38" spans="1:30" s="1548" customFormat="1" ht="58.6" customHeight="1">
      <c r="A38" s="3856"/>
      <c r="B38" s="3004" t="str">
        <f t="shared" si="0"/>
        <v>2400001275</v>
      </c>
      <c r="C38" s="3009" t="s">
        <v>8446</v>
      </c>
      <c r="D38" s="3006"/>
      <c r="E38" s="3021"/>
      <c r="F38" s="3009" t="s">
        <v>2285</v>
      </c>
      <c r="G38" s="3007"/>
      <c r="H38" s="3007"/>
      <c r="I38" s="3007"/>
      <c r="J38" s="3009" t="s">
        <v>49</v>
      </c>
      <c r="K38" s="3007" t="s">
        <v>8455</v>
      </c>
      <c r="L38" s="2878" t="s">
        <v>8459</v>
      </c>
      <c r="M38" s="3040">
        <v>25</v>
      </c>
      <c r="N38" s="3017" t="s">
        <v>5376</v>
      </c>
      <c r="O38" s="3019">
        <v>25</v>
      </c>
      <c r="P38" s="3019"/>
      <c r="Q38" s="3010" t="s">
        <v>8457</v>
      </c>
      <c r="R38" s="3045">
        <v>1</v>
      </c>
    </row>
    <row r="39" spans="1:30" s="1548" customFormat="1" ht="52.5" customHeight="1">
      <c r="A39" s="2436">
        <v>8</v>
      </c>
      <c r="B39" s="3024" t="str">
        <f t="shared" si="0"/>
        <v>2000003258</v>
      </c>
      <c r="C39" s="1902" t="s">
        <v>236</v>
      </c>
      <c r="D39" s="2642">
        <v>4000</v>
      </c>
      <c r="E39" s="2789" t="s">
        <v>8460</v>
      </c>
      <c r="F39" s="3019" t="s">
        <v>17</v>
      </c>
      <c r="G39" s="1921" t="s">
        <v>8461</v>
      </c>
      <c r="H39" s="1921"/>
      <c r="I39" s="1921" t="s">
        <v>7233</v>
      </c>
      <c r="J39" s="1902" t="s">
        <v>49</v>
      </c>
      <c r="K39" s="1921" t="s">
        <v>1163</v>
      </c>
      <c r="L39" s="1845" t="s">
        <v>8430</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6" customHeight="1">
      <c r="A40" s="3876">
        <v>9</v>
      </c>
      <c r="B40" s="3004" t="str">
        <f t="shared" si="0"/>
        <v>2400001241</v>
      </c>
      <c r="C40" s="3019" t="s">
        <v>8462</v>
      </c>
      <c r="D40" s="3036">
        <v>8375</v>
      </c>
      <c r="E40" s="3021" t="s">
        <v>8463</v>
      </c>
      <c r="F40" s="3019" t="s">
        <v>8464</v>
      </c>
      <c r="G40" s="3021" t="s">
        <v>8465</v>
      </c>
      <c r="H40" s="3021"/>
      <c r="I40" s="3021" t="s">
        <v>7233</v>
      </c>
      <c r="J40" s="3019" t="s">
        <v>49</v>
      </c>
      <c r="K40" s="3021" t="s">
        <v>8466</v>
      </c>
      <c r="L40" s="2904" t="s">
        <v>8467</v>
      </c>
      <c r="M40" s="3036">
        <v>2400</v>
      </c>
      <c r="N40" s="2907" t="s">
        <v>5376</v>
      </c>
      <c r="O40" s="3009"/>
      <c r="P40" s="3009"/>
      <c r="Q40" s="3010" t="s">
        <v>8450</v>
      </c>
      <c r="R40" s="3045">
        <v>2</v>
      </c>
      <c r="T40" s="2628">
        <v>2400001241</v>
      </c>
      <c r="U40" s="1493">
        <f>VLOOKUP(T40,'PKH UPDATE'!A:D,2,0)</f>
        <v>2433</v>
      </c>
      <c r="V40" s="1493">
        <f>VLOOKUP(T40,'PKH UPDATE'!A:D,3,0)</f>
        <v>2410</v>
      </c>
      <c r="W40" s="1493">
        <f>VLOOKUP(T40,'PKH UPDATE'!A:D,4,0)</f>
        <v>22</v>
      </c>
    </row>
    <row r="41" spans="1:30" s="1548" customFormat="1" ht="58.6" customHeight="1">
      <c r="A41" s="3877"/>
      <c r="B41" s="3004" t="str">
        <f t="shared" si="0"/>
        <v>2400001248</v>
      </c>
      <c r="C41" s="3009" t="s">
        <v>8462</v>
      </c>
      <c r="D41" s="3040"/>
      <c r="E41" s="3021"/>
      <c r="F41" s="3009" t="s">
        <v>8464</v>
      </c>
      <c r="G41" s="3007"/>
      <c r="H41" s="3007"/>
      <c r="I41" s="3007" t="s">
        <v>7233</v>
      </c>
      <c r="J41" s="3009" t="s">
        <v>49</v>
      </c>
      <c r="K41" s="3007" t="s">
        <v>8466</v>
      </c>
      <c r="L41" s="2878" t="s">
        <v>8468</v>
      </c>
      <c r="M41" s="3040">
        <v>600</v>
      </c>
      <c r="N41" s="2907" t="s">
        <v>5376</v>
      </c>
      <c r="O41" s="3009"/>
      <c r="P41" s="3009"/>
      <c r="Q41" s="3010" t="s">
        <v>8450</v>
      </c>
      <c r="R41" s="3045">
        <v>2</v>
      </c>
      <c r="T41" s="2628">
        <v>2400001248</v>
      </c>
      <c r="U41" s="1493" t="e">
        <f>VLOOKUP(T41,'PKH UPDATE'!A:D,2,0)</f>
        <v>#N/A</v>
      </c>
      <c r="V41" s="1493" t="e">
        <f>VLOOKUP(T41,'PKH UPDATE'!A:D,3,0)</f>
        <v>#N/A</v>
      </c>
      <c r="W41" s="1493" t="e">
        <f>VLOOKUP(T41,'PKH UPDATE'!A:D,4,0)</f>
        <v>#N/A</v>
      </c>
    </row>
    <row r="42" spans="1:30" s="1548" customFormat="1" ht="58.6" customHeight="1">
      <c r="A42" s="3877"/>
      <c r="B42" s="3004" t="str">
        <f t="shared" si="0"/>
        <v>2400001243</v>
      </c>
      <c r="C42" s="3009" t="s">
        <v>8462</v>
      </c>
      <c r="D42" s="3040"/>
      <c r="E42" s="3021"/>
      <c r="F42" s="3009" t="s">
        <v>8464</v>
      </c>
      <c r="G42" s="3007"/>
      <c r="H42" s="3007"/>
      <c r="I42" s="3007" t="s">
        <v>7233</v>
      </c>
      <c r="J42" s="3009" t="s">
        <v>49</v>
      </c>
      <c r="K42" s="3007" t="s">
        <v>8466</v>
      </c>
      <c r="L42" s="2878" t="s">
        <v>8469</v>
      </c>
      <c r="M42" s="3040">
        <v>25</v>
      </c>
      <c r="N42" s="2907" t="s">
        <v>5376</v>
      </c>
      <c r="O42" s="3009"/>
      <c r="P42" s="3009"/>
      <c r="Q42" s="3010" t="s">
        <v>8450</v>
      </c>
      <c r="R42" s="3045">
        <v>2</v>
      </c>
      <c r="T42" s="2628">
        <v>2400001243</v>
      </c>
      <c r="U42" s="1493" t="e">
        <f>VLOOKUP(T42,'PKH UPDATE'!A:D,2,0)</f>
        <v>#N/A</v>
      </c>
      <c r="V42" s="1493" t="e">
        <f>VLOOKUP(T42,'PKH UPDATE'!A:D,3,0)</f>
        <v>#N/A</v>
      </c>
      <c r="W42" s="1493" t="e">
        <f>VLOOKUP(T42,'PKH UPDATE'!A:D,4,0)</f>
        <v>#N/A</v>
      </c>
    </row>
    <row r="43" spans="1:30" s="1548" customFormat="1" ht="58.6" customHeight="1">
      <c r="A43" s="3877"/>
      <c r="B43" s="3004" t="str">
        <f t="shared" si="0"/>
        <v>2400001276</v>
      </c>
      <c r="C43" s="3009" t="s">
        <v>8462</v>
      </c>
      <c r="D43" s="3006"/>
      <c r="E43" s="3021"/>
      <c r="F43" s="3009" t="s">
        <v>8464</v>
      </c>
      <c r="G43" s="3007"/>
      <c r="H43" s="3007"/>
      <c r="I43" s="3007"/>
      <c r="J43" s="3009" t="s">
        <v>49</v>
      </c>
      <c r="K43" s="3068" t="s">
        <v>7483</v>
      </c>
      <c r="L43" s="2878" t="s">
        <v>8470</v>
      </c>
      <c r="M43" s="3040">
        <v>5000</v>
      </c>
      <c r="N43" s="2907" t="s">
        <v>5376</v>
      </c>
      <c r="O43" s="3009"/>
      <c r="P43" s="3009"/>
      <c r="Q43" s="3010" t="s">
        <v>8457</v>
      </c>
      <c r="R43" s="3045">
        <v>2</v>
      </c>
      <c r="T43" s="2628">
        <v>2400001276</v>
      </c>
      <c r="U43" s="1493">
        <f>VLOOKUP(T43,'PKH UPDATE'!A:D,2,0)</f>
        <v>4541</v>
      </c>
      <c r="V43" s="1493">
        <f>VLOOKUP(T43,'PKH UPDATE'!A:D,3,0)</f>
        <v>3789</v>
      </c>
      <c r="W43" s="1493">
        <f>VLOOKUP(T43,'PKH UPDATE'!A:D,4,0)</f>
        <v>752</v>
      </c>
    </row>
    <row r="44" spans="1:30" s="1548" customFormat="1" ht="58.6" customHeight="1">
      <c r="A44" s="3877"/>
      <c r="B44" s="3004" t="str">
        <f t="shared" si="0"/>
        <v>2400001284</v>
      </c>
      <c r="C44" s="3009" t="s">
        <v>8462</v>
      </c>
      <c r="D44" s="3020"/>
      <c r="E44" s="3021"/>
      <c r="F44" s="3009" t="s">
        <v>8464</v>
      </c>
      <c r="G44" s="3021"/>
      <c r="H44" s="3021"/>
      <c r="I44" s="3007" t="s">
        <v>7233</v>
      </c>
      <c r="J44" s="3009" t="s">
        <v>49</v>
      </c>
      <c r="K44" s="3007" t="s">
        <v>7483</v>
      </c>
      <c r="L44" s="3056" t="s">
        <v>8471</v>
      </c>
      <c r="M44" s="3057">
        <v>300</v>
      </c>
      <c r="N44" s="2907" t="s">
        <v>5376</v>
      </c>
      <c r="O44" s="3019"/>
      <c r="P44" s="3019"/>
      <c r="Q44" s="3010" t="s">
        <v>8457</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6" customHeight="1">
      <c r="A45" s="3877"/>
      <c r="B45" s="3004" t="str">
        <f t="shared" si="0"/>
        <v>2400001272</v>
      </c>
      <c r="C45" s="3009" t="s">
        <v>8462</v>
      </c>
      <c r="D45" s="3006"/>
      <c r="E45" s="3021"/>
      <c r="F45" s="3009" t="s">
        <v>8464</v>
      </c>
      <c r="G45" s="3007"/>
      <c r="H45" s="3007"/>
      <c r="I45" s="3058">
        <v>45939</v>
      </c>
      <c r="J45" s="3009" t="s">
        <v>49</v>
      </c>
      <c r="K45" s="3007" t="s">
        <v>8466</v>
      </c>
      <c r="L45" s="2878" t="s">
        <v>8472</v>
      </c>
      <c r="M45" s="3040">
        <v>50</v>
      </c>
      <c r="N45" s="2907" t="s">
        <v>5376</v>
      </c>
      <c r="O45" s="3009"/>
      <c r="P45" s="3009"/>
      <c r="Q45" s="3010" t="s">
        <v>8450</v>
      </c>
      <c r="R45" s="3045">
        <v>2</v>
      </c>
      <c r="T45" s="2628">
        <v>2400001272</v>
      </c>
      <c r="U45" s="1493">
        <f>VLOOKUP(T45,'PKH UPDATE'!A:D,2,0)</f>
        <v>46</v>
      </c>
      <c r="V45" s="1493">
        <f>VLOOKUP(T45,'PKH UPDATE'!A:D,3,0)</f>
        <v>0</v>
      </c>
      <c r="W45" s="1493">
        <f>VLOOKUP(T45,'PKH UPDATE'!A:D,4,0)</f>
        <v>46</v>
      </c>
    </row>
    <row r="46" spans="1:30" s="1548" customFormat="1" ht="58.6" customHeight="1">
      <c r="A46" s="3878"/>
      <c r="B46" s="3004" t="str">
        <f t="shared" si="0"/>
        <v>2400001273</v>
      </c>
      <c r="C46" s="3009" t="s">
        <v>8462</v>
      </c>
      <c r="D46" s="3006"/>
      <c r="E46" s="3021"/>
      <c r="F46" s="3009" t="s">
        <v>8464</v>
      </c>
      <c r="G46" s="3007"/>
      <c r="H46" s="3007"/>
      <c r="I46" s="3058">
        <v>45939</v>
      </c>
      <c r="J46" s="3009" t="s">
        <v>49</v>
      </c>
      <c r="K46" s="3007" t="s">
        <v>8466</v>
      </c>
      <c r="L46" s="2878" t="s">
        <v>8473</v>
      </c>
      <c r="M46" s="3040">
        <v>25</v>
      </c>
      <c r="N46" s="2907" t="s">
        <v>5376</v>
      </c>
      <c r="O46" s="3009"/>
      <c r="P46" s="3009"/>
      <c r="Q46" s="3010" t="s">
        <v>8450</v>
      </c>
      <c r="R46" s="3045">
        <v>2</v>
      </c>
      <c r="T46" s="2628">
        <v>2400001273</v>
      </c>
      <c r="U46" s="1493">
        <f>VLOOKUP(T46,'PKH UPDATE'!A:D,2,0)</f>
        <v>25</v>
      </c>
      <c r="V46" s="1493">
        <f>VLOOKUP(T46,'PKH UPDATE'!A:D,3,0)</f>
        <v>0</v>
      </c>
      <c r="W46" s="1493">
        <f>VLOOKUP(T46,'PKH UPDATE'!A:D,4,0)</f>
        <v>25</v>
      </c>
    </row>
    <row r="47" spans="1:30" s="1548" customFormat="1" ht="58.6" customHeight="1">
      <c r="A47" s="3775">
        <v>10</v>
      </c>
      <c r="B47" s="3004" t="str">
        <f t="shared" si="0"/>
        <v>2200002135</v>
      </c>
      <c r="C47" s="1902" t="s">
        <v>3478</v>
      </c>
      <c r="D47" s="2642">
        <v>8800</v>
      </c>
      <c r="E47" s="1921" t="s">
        <v>8474</v>
      </c>
      <c r="F47" s="1902" t="s">
        <v>15</v>
      </c>
      <c r="G47" s="1921" t="s">
        <v>8475</v>
      </c>
      <c r="H47" s="1921"/>
      <c r="I47" s="1921"/>
      <c r="J47" s="1902" t="s">
        <v>49</v>
      </c>
      <c r="K47" s="1921" t="s">
        <v>1163</v>
      </c>
      <c r="L47" s="1845" t="s">
        <v>8476</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6" customHeight="1">
      <c r="A48" s="3776"/>
      <c r="B48" s="3004" t="str">
        <f t="shared" si="0"/>
        <v>2200002136</v>
      </c>
      <c r="C48" s="1493" t="s">
        <v>3478</v>
      </c>
      <c r="D48" s="1903"/>
      <c r="E48" s="1921"/>
      <c r="F48" s="1493" t="s">
        <v>15</v>
      </c>
      <c r="G48" s="1495"/>
      <c r="H48" s="1495"/>
      <c r="I48" s="1495"/>
      <c r="J48" s="1493" t="s">
        <v>49</v>
      </c>
      <c r="K48" s="1495" t="s">
        <v>1163</v>
      </c>
      <c r="L48" s="1600" t="s">
        <v>8477</v>
      </c>
      <c r="M48" s="3037">
        <v>4900</v>
      </c>
      <c r="N48" s="3016" t="s">
        <v>7397</v>
      </c>
      <c r="O48" s="2877"/>
      <c r="P48" s="2877"/>
      <c r="Q48" s="2590"/>
      <c r="R48" s="3045">
        <v>1</v>
      </c>
      <c r="S48" s="1852"/>
      <c r="T48" s="1852"/>
      <c r="U48" s="2150"/>
      <c r="V48" s="2150"/>
      <c r="W48" s="2150"/>
      <c r="X48" s="2150"/>
      <c r="Y48" s="2150"/>
      <c r="Z48" s="2150"/>
      <c r="AA48" s="2150"/>
      <c r="AB48" s="2150"/>
      <c r="AC48" s="2150"/>
    </row>
    <row r="49" spans="1:29" s="1548" customFormat="1" ht="58.6" customHeight="1">
      <c r="A49" s="3776"/>
      <c r="B49" s="3004" t="str">
        <f t="shared" si="0"/>
        <v>2000003243</v>
      </c>
      <c r="C49" s="1493" t="s">
        <v>3478</v>
      </c>
      <c r="D49" s="1903"/>
      <c r="E49" s="1921"/>
      <c r="F49" s="1493" t="s">
        <v>15</v>
      </c>
      <c r="G49" s="1495"/>
      <c r="H49" s="1495"/>
      <c r="I49" s="1495"/>
      <c r="J49" s="1493" t="s">
        <v>49</v>
      </c>
      <c r="K49" s="1495" t="s">
        <v>1163</v>
      </c>
      <c r="L49" s="1600" t="s">
        <v>8478</v>
      </c>
      <c r="M49" s="3037">
        <v>1000</v>
      </c>
      <c r="N49" s="3016" t="s">
        <v>7397</v>
      </c>
      <c r="O49" s="1493"/>
      <c r="P49" s="1493"/>
      <c r="Q49" s="2590"/>
      <c r="R49" s="3045">
        <v>1</v>
      </c>
    </row>
    <row r="50" spans="1:29" s="1548" customFormat="1" ht="58.6" customHeight="1">
      <c r="A50" s="3777"/>
      <c r="B50" s="3004" t="str">
        <f t="shared" si="0"/>
        <v>2000003203</v>
      </c>
      <c r="C50" s="1493" t="s">
        <v>3478</v>
      </c>
      <c r="D50" s="3006"/>
      <c r="E50" s="3021"/>
      <c r="F50" s="1493" t="s">
        <v>15</v>
      </c>
      <c r="G50" s="3007"/>
      <c r="H50" s="3007"/>
      <c r="I50" s="3007"/>
      <c r="J50" s="3008" t="s">
        <v>49</v>
      </c>
      <c r="K50" s="1495" t="s">
        <v>1163</v>
      </c>
      <c r="L50" s="2878" t="s">
        <v>8479</v>
      </c>
      <c r="M50" s="3040">
        <v>2000</v>
      </c>
      <c r="N50" s="3016" t="s">
        <v>5376</v>
      </c>
      <c r="O50" s="3009"/>
      <c r="P50" s="3009"/>
      <c r="Q50" s="3010"/>
      <c r="R50" s="3045">
        <v>1</v>
      </c>
    </row>
    <row r="51" spans="1:29" s="1548" customFormat="1" ht="58.6" customHeight="1">
      <c r="A51" s="3775">
        <v>11</v>
      </c>
      <c r="B51" s="3004" t="str">
        <f t="shared" si="0"/>
        <v>2200002138</v>
      </c>
      <c r="C51" s="2187" t="s">
        <v>8480</v>
      </c>
      <c r="D51" s="2642">
        <v>3950</v>
      </c>
      <c r="E51" s="1921" t="s">
        <v>8481</v>
      </c>
      <c r="F51" s="1902" t="s">
        <v>18</v>
      </c>
      <c r="G51" s="1921" t="s">
        <v>8482</v>
      </c>
      <c r="H51" s="1921"/>
      <c r="I51" s="1921"/>
      <c r="J51" s="1902" t="s">
        <v>49</v>
      </c>
      <c r="K51" s="1921" t="s">
        <v>126</v>
      </c>
      <c r="L51" s="1845" t="s">
        <v>8483</v>
      </c>
      <c r="M51" s="3041">
        <v>2000</v>
      </c>
      <c r="N51" s="3016" t="s">
        <v>7397</v>
      </c>
      <c r="O51" s="1493"/>
      <c r="P51" s="1493"/>
      <c r="Q51" s="2590"/>
      <c r="R51" s="1748">
        <v>1</v>
      </c>
    </row>
    <row r="52" spans="1:29" s="1548" customFormat="1" ht="63" customHeight="1">
      <c r="A52" s="3776"/>
      <c r="B52" s="3004" t="str">
        <f t="shared" si="0"/>
        <v>2200002137</v>
      </c>
      <c r="C52" s="1493" t="s">
        <v>5223</v>
      </c>
      <c r="D52" s="3005"/>
      <c r="E52" s="1921"/>
      <c r="F52" s="1493" t="s">
        <v>18</v>
      </c>
      <c r="G52" s="1495"/>
      <c r="H52" s="1495"/>
      <c r="I52" s="1495"/>
      <c r="J52" s="1493" t="s">
        <v>49</v>
      </c>
      <c r="K52" s="1495" t="s">
        <v>126</v>
      </c>
      <c r="L52" s="1600" t="s">
        <v>8484</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777"/>
      <c r="B53" s="3004" t="str">
        <f t="shared" si="0"/>
        <v>2200002114</v>
      </c>
      <c r="C53" s="1493" t="s">
        <v>5223</v>
      </c>
      <c r="D53" s="3005"/>
      <c r="E53" s="1921"/>
      <c r="F53" s="1493" t="s">
        <v>18</v>
      </c>
      <c r="G53" s="1495"/>
      <c r="H53" s="1495"/>
      <c r="I53" s="1495"/>
      <c r="J53" s="1493" t="s">
        <v>49</v>
      </c>
      <c r="K53" s="1495" t="s">
        <v>101</v>
      </c>
      <c r="L53" s="1600" t="s">
        <v>8485</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6" customHeight="1">
      <c r="A54" s="3854">
        <v>12</v>
      </c>
      <c r="B54" s="3024" t="str">
        <f t="shared" si="0"/>
        <v>2000003282</v>
      </c>
      <c r="C54" s="3019" t="s">
        <v>3483</v>
      </c>
      <c r="D54" s="3020">
        <v>4000</v>
      </c>
      <c r="E54" s="3021" t="s">
        <v>8486</v>
      </c>
      <c r="F54" s="3019" t="s">
        <v>17</v>
      </c>
      <c r="G54" s="3021" t="s">
        <v>8487</v>
      </c>
      <c r="H54" s="3021"/>
      <c r="I54" s="3021"/>
      <c r="J54" s="3027" t="s">
        <v>49</v>
      </c>
      <c r="K54" s="3021" t="s">
        <v>50</v>
      </c>
      <c r="L54" s="2904" t="s">
        <v>8488</v>
      </c>
      <c r="M54" s="3036">
        <v>1360</v>
      </c>
      <c r="N54" s="3016" t="s">
        <v>7397</v>
      </c>
      <c r="O54" s="3009">
        <v>37</v>
      </c>
      <c r="P54" s="3009"/>
      <c r="Q54" s="3023"/>
      <c r="R54" s="3045">
        <v>1</v>
      </c>
      <c r="S54" s="2150"/>
      <c r="T54" s="2150"/>
      <c r="U54" s="2150"/>
      <c r="V54" s="2150"/>
      <c r="W54" s="2150"/>
      <c r="X54" s="2150"/>
      <c r="Y54" s="2150"/>
      <c r="Z54" s="2150"/>
      <c r="AA54" s="2150"/>
      <c r="AB54" s="2150"/>
      <c r="AC54" s="2150"/>
    </row>
    <row r="55" spans="1:29" s="1467" customFormat="1" ht="58.6" customHeight="1">
      <c r="A55" s="3855"/>
      <c r="B55" s="3004" t="str">
        <f t="shared" si="0"/>
        <v>2000003250</v>
      </c>
      <c r="C55" s="3009" t="s">
        <v>3483</v>
      </c>
      <c r="D55" s="3006"/>
      <c r="E55" s="3021"/>
      <c r="F55" s="3009" t="s">
        <v>17</v>
      </c>
      <c r="G55" s="3007"/>
      <c r="H55" s="3007"/>
      <c r="I55" s="3007"/>
      <c r="J55" s="3008" t="s">
        <v>49</v>
      </c>
      <c r="K55" s="3007" t="s">
        <v>50</v>
      </c>
      <c r="L55" s="2878" t="s">
        <v>8489</v>
      </c>
      <c r="M55" s="3040">
        <v>570</v>
      </c>
      <c r="N55" s="3016" t="s">
        <v>7397</v>
      </c>
      <c r="O55" s="3009">
        <v>37</v>
      </c>
      <c r="P55" s="3009"/>
      <c r="Q55" s="3010"/>
      <c r="R55" s="3045">
        <v>1</v>
      </c>
      <c r="S55" s="1548"/>
      <c r="T55" s="1548"/>
      <c r="U55" s="1548"/>
      <c r="V55" s="1548"/>
      <c r="W55" s="1548"/>
      <c r="X55" s="1548"/>
      <c r="Y55" s="1548"/>
      <c r="Z55" s="1548"/>
      <c r="AA55" s="1548"/>
      <c r="AB55" s="1548"/>
      <c r="AC55" s="1548"/>
    </row>
    <row r="56" spans="1:29" s="1548" customFormat="1" ht="58.6" customHeight="1">
      <c r="A56" s="3855"/>
      <c r="B56" s="3004" t="str">
        <f t="shared" si="0"/>
        <v>2000003241</v>
      </c>
      <c r="C56" s="3009" t="s">
        <v>3483</v>
      </c>
      <c r="D56" s="1903"/>
      <c r="E56" s="1921"/>
      <c r="F56" s="1545" t="s">
        <v>17</v>
      </c>
      <c r="G56" s="1495"/>
      <c r="H56" s="1495"/>
      <c r="I56" s="1495"/>
      <c r="J56" s="1493" t="s">
        <v>49</v>
      </c>
      <c r="K56" s="1495" t="s">
        <v>1163</v>
      </c>
      <c r="L56" s="1600" t="s">
        <v>8490</v>
      </c>
      <c r="M56" s="3037">
        <v>270</v>
      </c>
      <c r="N56" s="2385" t="s">
        <v>5376</v>
      </c>
      <c r="O56" s="3009">
        <v>37</v>
      </c>
      <c r="P56" s="3009"/>
      <c r="Q56" s="2590"/>
      <c r="R56" s="3045">
        <v>1</v>
      </c>
    </row>
    <row r="57" spans="1:29" s="1467" customFormat="1" ht="58.6" customHeight="1">
      <c r="A57" s="3855"/>
      <c r="B57" s="3004" t="str">
        <f t="shared" si="0"/>
        <v>2200002124</v>
      </c>
      <c r="C57" s="3009" t="s">
        <v>3483</v>
      </c>
      <c r="D57" s="3006"/>
      <c r="E57" s="3021"/>
      <c r="F57" s="3009" t="s">
        <v>17</v>
      </c>
      <c r="G57" s="3007"/>
      <c r="H57" s="3007"/>
      <c r="I57" s="3045"/>
      <c r="J57" s="1493" t="s">
        <v>49</v>
      </c>
      <c r="K57" s="1495" t="s">
        <v>1163</v>
      </c>
      <c r="L57" s="1600" t="s">
        <v>8491</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6" customHeight="1">
      <c r="A58" s="3856"/>
      <c r="B58" s="3004" t="str">
        <f t="shared" si="0"/>
        <v>2200002159</v>
      </c>
      <c r="C58" s="3009" t="s">
        <v>3483</v>
      </c>
      <c r="D58" s="3006"/>
      <c r="E58" s="3021"/>
      <c r="F58" s="3009" t="s">
        <v>17</v>
      </c>
      <c r="G58" s="3007"/>
      <c r="H58" s="3007"/>
      <c r="I58" s="3007"/>
      <c r="J58" s="1493" t="s">
        <v>49</v>
      </c>
      <c r="K58" s="1495" t="s">
        <v>1163</v>
      </c>
      <c r="L58" s="2878" t="s">
        <v>8492</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54">
        <v>13</v>
      </c>
      <c r="B59" s="3004" t="str">
        <f t="shared" si="0"/>
        <v>2000003295</v>
      </c>
      <c r="C59" s="3025" t="s">
        <v>8493</v>
      </c>
      <c r="D59" s="3020">
        <f>SUM(M59:M62)</f>
        <v>10900</v>
      </c>
      <c r="E59" s="3021" t="s">
        <v>8494</v>
      </c>
      <c r="F59" s="3019" t="s">
        <v>19</v>
      </c>
      <c r="G59" s="3007" t="s">
        <v>8495</v>
      </c>
      <c r="H59" s="3007"/>
      <c r="I59" s="1495" t="s">
        <v>7233</v>
      </c>
      <c r="J59" s="3009" t="s">
        <v>49</v>
      </c>
      <c r="K59" s="3007" t="s">
        <v>90</v>
      </c>
      <c r="L59" s="2878" t="s">
        <v>8496</v>
      </c>
      <c r="M59" s="3040">
        <v>7000</v>
      </c>
      <c r="N59" s="2907" t="s">
        <v>5376</v>
      </c>
      <c r="O59" s="3009">
        <v>36</v>
      </c>
      <c r="P59" s="3009"/>
      <c r="Q59" s="3059" t="s">
        <v>8497</v>
      </c>
      <c r="R59" s="3045">
        <v>1</v>
      </c>
      <c r="S59" s="1548" t="s">
        <v>8498</v>
      </c>
      <c r="T59" s="1548">
        <v>2000003295</v>
      </c>
      <c r="U59" s="1493">
        <f>VLOOKUP(T59,'PKH UPDATE'!A:D,2,0)</f>
        <v>6888</v>
      </c>
      <c r="V59" s="1493">
        <f>VLOOKUP(T59,'PKH UPDATE'!A:D,3,0)</f>
        <v>5818</v>
      </c>
      <c r="W59" s="1493">
        <f>VLOOKUP(T59,'PKH UPDATE'!A:D,4,0)</f>
        <v>1070</v>
      </c>
    </row>
    <row r="60" spans="1:29" s="1548" customFormat="1" ht="72" customHeight="1">
      <c r="A60" s="3855"/>
      <c r="B60" s="3004" t="str">
        <f t="shared" si="0"/>
        <v>2000003256</v>
      </c>
      <c r="C60" s="3028" t="s">
        <v>8493</v>
      </c>
      <c r="D60" s="1903"/>
      <c r="E60" s="1921"/>
      <c r="F60" s="3009" t="s">
        <v>19</v>
      </c>
      <c r="G60" s="1495"/>
      <c r="H60" s="1495"/>
      <c r="I60" s="1495" t="s">
        <v>7233</v>
      </c>
      <c r="J60" s="1493" t="s">
        <v>49</v>
      </c>
      <c r="K60" s="1495" t="s">
        <v>90</v>
      </c>
      <c r="L60" s="2878" t="s">
        <v>8499</v>
      </c>
      <c r="M60" s="3037">
        <v>500</v>
      </c>
      <c r="N60" s="2907" t="s">
        <v>5376</v>
      </c>
      <c r="O60" s="3009">
        <v>36</v>
      </c>
      <c r="P60" s="3009"/>
      <c r="Q60" s="3060" t="s">
        <v>8500</v>
      </c>
      <c r="R60" s="3045">
        <v>1</v>
      </c>
      <c r="T60" s="1548">
        <v>2000003256</v>
      </c>
      <c r="U60" s="1493">
        <f>VLOOKUP(T60,'PKH UPDATE'!A:D,2,0)</f>
        <v>326</v>
      </c>
      <c r="V60" s="1493">
        <f>VLOOKUP(T60,'PKH UPDATE'!A:D,3,0)</f>
        <v>0</v>
      </c>
      <c r="W60" s="1493">
        <f>VLOOKUP(T60,'PKH UPDATE'!A:D,4,0)</f>
        <v>326</v>
      </c>
    </row>
    <row r="61" spans="1:29" s="1548" customFormat="1" ht="58.6" customHeight="1">
      <c r="A61" s="3855"/>
      <c r="B61" s="3004" t="str">
        <f t="shared" si="0"/>
        <v>2000003186</v>
      </c>
      <c r="C61" s="3028" t="s">
        <v>8493</v>
      </c>
      <c r="D61" s="3037"/>
      <c r="E61" s="1921"/>
      <c r="F61" s="3009" t="s">
        <v>19</v>
      </c>
      <c r="G61" s="1495"/>
      <c r="H61" s="1495"/>
      <c r="I61" s="1495" t="s">
        <v>7233</v>
      </c>
      <c r="J61" s="1493" t="s">
        <v>49</v>
      </c>
      <c r="K61" s="1495" t="s">
        <v>5384</v>
      </c>
      <c r="L61" s="1843" t="s">
        <v>8501</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6" customHeight="1">
      <c r="A62" s="3856"/>
      <c r="B62" s="3004" t="str">
        <f t="shared" si="0"/>
        <v>2000003189</v>
      </c>
      <c r="C62" s="3028" t="s">
        <v>8493</v>
      </c>
      <c r="D62" s="3037"/>
      <c r="E62" s="1921"/>
      <c r="F62" s="3009" t="s">
        <v>19</v>
      </c>
      <c r="G62" s="1495"/>
      <c r="H62" s="1495"/>
      <c r="I62" s="1495" t="s">
        <v>7233</v>
      </c>
      <c r="J62" s="1493" t="s">
        <v>49</v>
      </c>
      <c r="K62" s="1495" t="s">
        <v>5384</v>
      </c>
      <c r="L62" s="1843" t="s">
        <v>8502</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6" customHeight="1">
      <c r="A63" s="3876">
        <v>14</v>
      </c>
      <c r="B63" s="3004" t="str">
        <f t="shared" si="0"/>
        <v>2000003306</v>
      </c>
      <c r="C63" s="3019" t="s">
        <v>5816</v>
      </c>
      <c r="D63" s="3006">
        <v>4350</v>
      </c>
      <c r="E63" s="3064" t="s">
        <v>8503</v>
      </c>
      <c r="F63" s="3009" t="s">
        <v>17</v>
      </c>
      <c r="G63" s="3007" t="s">
        <v>8504</v>
      </c>
      <c r="H63" s="3007"/>
      <c r="I63" s="3058" t="s">
        <v>7233</v>
      </c>
      <c r="J63" s="3008" t="s">
        <v>49</v>
      </c>
      <c r="K63" s="3007" t="s">
        <v>101</v>
      </c>
      <c r="L63" s="2878" t="s">
        <v>8505</v>
      </c>
      <c r="M63" s="3040">
        <f>4350-M64</f>
        <v>3620</v>
      </c>
      <c r="N63" s="2907" t="s">
        <v>5376</v>
      </c>
      <c r="O63" s="3009"/>
      <c r="P63" s="3009"/>
      <c r="Q63" s="1745" t="s">
        <v>8506</v>
      </c>
      <c r="R63" s="3045">
        <v>2</v>
      </c>
    </row>
    <row r="64" spans="1:29" s="1467" customFormat="1" ht="58.6" customHeight="1">
      <c r="A64" s="3878"/>
      <c r="B64" s="3004" t="str">
        <f t="shared" si="0"/>
        <v>2200002165</v>
      </c>
      <c r="C64" s="3009" t="s">
        <v>5816</v>
      </c>
      <c r="D64" s="3006"/>
      <c r="E64" s="3064"/>
      <c r="F64" s="3009" t="s">
        <v>17</v>
      </c>
      <c r="G64" s="3007"/>
      <c r="H64" s="3007"/>
      <c r="I64" s="3058" t="s">
        <v>7233</v>
      </c>
      <c r="J64" s="3008" t="s">
        <v>49</v>
      </c>
      <c r="K64" s="3007" t="s">
        <v>101</v>
      </c>
      <c r="L64" s="1600" t="s">
        <v>8507</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6" customHeight="1">
      <c r="A65" s="3876" t="s">
        <v>2076</v>
      </c>
      <c r="B65" s="3004" t="str">
        <f t="shared" si="0"/>
        <v>2000003288</v>
      </c>
      <c r="C65" s="3019" t="s">
        <v>5464</v>
      </c>
      <c r="D65" s="3020">
        <f>SUM(M65:M72)</f>
        <v>23815</v>
      </c>
      <c r="E65" s="3021" t="s">
        <v>8508</v>
      </c>
      <c r="F65" s="3019" t="s">
        <v>13</v>
      </c>
      <c r="G65" s="3021" t="s">
        <v>8509</v>
      </c>
      <c r="H65" s="3021"/>
      <c r="I65" s="3073" t="s">
        <v>7233</v>
      </c>
      <c r="J65" s="3008" t="s">
        <v>49</v>
      </c>
      <c r="K65" s="3007" t="s">
        <v>90</v>
      </c>
      <c r="L65" s="2878" t="s">
        <v>8510</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6" customHeight="1">
      <c r="A66" s="3877"/>
      <c r="B66" s="3004" t="str">
        <f t="shared" si="0"/>
        <v>2000003296</v>
      </c>
      <c r="C66" s="3009" t="s">
        <v>5464</v>
      </c>
      <c r="D66" s="3006"/>
      <c r="E66" s="3021"/>
      <c r="F66" s="3009" t="s">
        <v>13</v>
      </c>
      <c r="G66" s="3007"/>
      <c r="H66" s="3007"/>
      <c r="I66" s="1495" t="s">
        <v>7233</v>
      </c>
      <c r="J66" s="3009" t="s">
        <v>49</v>
      </c>
      <c r="K66" s="3068" t="s">
        <v>90</v>
      </c>
      <c r="L66" s="2878" t="s">
        <v>8511</v>
      </c>
      <c r="M66" s="3038">
        <v>4000</v>
      </c>
      <c r="N66" s="2907" t="s">
        <v>5376</v>
      </c>
      <c r="O66" s="3019">
        <v>30</v>
      </c>
      <c r="P66" s="3019"/>
      <c r="Q66" s="3010" t="s">
        <v>8512</v>
      </c>
      <c r="R66" s="3045">
        <v>1</v>
      </c>
      <c r="T66" s="1548">
        <v>2000003296</v>
      </c>
      <c r="U66" s="1493" t="e">
        <f>VLOOKUP(T66,'PKH UPDATE'!A:D,2,0)</f>
        <v>#N/A</v>
      </c>
      <c r="V66" s="1493" t="e">
        <f>VLOOKUP(T66,'PKH UPDATE'!A:D,3,0)</f>
        <v>#N/A</v>
      </c>
      <c r="W66" s="1493" t="e">
        <f>VLOOKUP(T66,'PKH UPDATE'!A:D,4,0)</f>
        <v>#N/A</v>
      </c>
    </row>
    <row r="67" spans="1:30" s="1548" customFormat="1" ht="58.6" customHeight="1">
      <c r="A67" s="3877"/>
      <c r="B67" s="3004" t="str">
        <f t="shared" si="0"/>
        <v>2000003189</v>
      </c>
      <c r="C67" s="3009" t="s">
        <v>5464</v>
      </c>
      <c r="D67" s="3037"/>
      <c r="E67" s="1921"/>
      <c r="F67" s="3009" t="s">
        <v>13</v>
      </c>
      <c r="G67" s="1495"/>
      <c r="H67" s="1495"/>
      <c r="I67" s="1495" t="s">
        <v>7233</v>
      </c>
      <c r="J67" s="1493" t="s">
        <v>49</v>
      </c>
      <c r="K67" s="1495" t="s">
        <v>5384</v>
      </c>
      <c r="L67" s="1843" t="s">
        <v>8513</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6" customHeight="1">
      <c r="A68" s="3877"/>
      <c r="B68" s="3024" t="str">
        <f t="shared" ref="B68:B131" si="1">TEXT(LEFT(L68,10),"0000000000")</f>
        <v>2000003300</v>
      </c>
      <c r="C68" s="3009" t="s">
        <v>5464</v>
      </c>
      <c r="D68" s="3074"/>
      <c r="E68" s="2187"/>
      <c r="F68" s="3009" t="s">
        <v>13</v>
      </c>
      <c r="G68" s="2187"/>
      <c r="H68" s="2187"/>
      <c r="I68" s="1495" t="s">
        <v>7233</v>
      </c>
      <c r="J68" s="2187" t="s">
        <v>49</v>
      </c>
      <c r="K68" s="2187" t="s">
        <v>148</v>
      </c>
      <c r="L68" s="3195" t="s">
        <v>8420</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6" customHeight="1">
      <c r="A69" s="3877"/>
      <c r="B69" s="3004" t="str">
        <f t="shared" si="1"/>
        <v>2000003278</v>
      </c>
      <c r="C69" s="3009" t="s">
        <v>5464</v>
      </c>
      <c r="D69" s="3006"/>
      <c r="E69" s="3021"/>
      <c r="F69" s="3009" t="s">
        <v>13</v>
      </c>
      <c r="G69" s="3007"/>
      <c r="H69" s="3007"/>
      <c r="I69" s="1495" t="s">
        <v>7233</v>
      </c>
      <c r="J69" s="3009" t="s">
        <v>49</v>
      </c>
      <c r="K69" s="3068" t="s">
        <v>148</v>
      </c>
      <c r="L69" s="2878" t="s">
        <v>8514</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6" customHeight="1">
      <c r="A70" s="3877"/>
      <c r="B70" s="3004" t="str">
        <f t="shared" si="1"/>
        <v>2000003301</v>
      </c>
      <c r="C70" s="3009" t="s">
        <v>5464</v>
      </c>
      <c r="D70" s="3076"/>
      <c r="E70" s="2187"/>
      <c r="F70" s="3009" t="s">
        <v>13</v>
      </c>
      <c r="G70" s="1543"/>
      <c r="H70" s="1543"/>
      <c r="I70" s="1495" t="s">
        <v>7233</v>
      </c>
      <c r="J70" s="1543" t="s">
        <v>49</v>
      </c>
      <c r="K70" s="1543" t="s">
        <v>148</v>
      </c>
      <c r="L70" s="3056" t="s">
        <v>8422</v>
      </c>
      <c r="M70" s="3077">
        <v>472</v>
      </c>
      <c r="N70" s="3016" t="s">
        <v>8423</v>
      </c>
      <c r="O70" s="3019">
        <v>30</v>
      </c>
      <c r="P70" s="3168"/>
      <c r="Q70" s="2591"/>
      <c r="R70" s="3045">
        <v>1</v>
      </c>
      <c r="U70" s="1493" t="e">
        <f>VLOOKUP(T70,'PKH UPDATE'!A:D,3,0)</f>
        <v>#N/A</v>
      </c>
      <c r="V70" s="1493" t="e">
        <f>VLOOKUP(T70,'PKH UPDATE'!A:D,3,0)</f>
        <v>#N/A</v>
      </c>
      <c r="W70" s="1493" t="e">
        <f>VLOOKUP(T70,'PKH UPDATE'!A:D,4,0)</f>
        <v>#N/A</v>
      </c>
    </row>
    <row r="71" spans="1:30" s="1548" customFormat="1" ht="58.6" customHeight="1">
      <c r="A71" s="3877"/>
      <c r="B71" s="3004" t="str">
        <f t="shared" si="1"/>
        <v>2200002097</v>
      </c>
      <c r="C71" s="3009" t="s">
        <v>5464</v>
      </c>
      <c r="D71" s="3037"/>
      <c r="E71" s="1921"/>
      <c r="F71" s="3009" t="s">
        <v>13</v>
      </c>
      <c r="G71" s="1495"/>
      <c r="H71" s="1495"/>
      <c r="I71" s="1495" t="s">
        <v>7233</v>
      </c>
      <c r="J71" s="1493" t="s">
        <v>49</v>
      </c>
      <c r="K71" s="1495" t="s">
        <v>1255</v>
      </c>
      <c r="L71" s="2878" t="s">
        <v>8515</v>
      </c>
      <c r="M71" s="3037">
        <v>1800</v>
      </c>
      <c r="N71" s="3007" t="s">
        <v>8516</v>
      </c>
      <c r="O71" s="1493"/>
      <c r="P71" s="1493"/>
      <c r="Q71" s="2590" t="s">
        <v>8517</v>
      </c>
      <c r="R71" s="1748">
        <v>2</v>
      </c>
      <c r="S71" s="1790"/>
      <c r="T71" s="1790">
        <v>2200002097</v>
      </c>
      <c r="U71" s="1493">
        <f>VLOOKUP(T71,'PKH UPDATE'!A:D,2,0)</f>
        <v>6537</v>
      </c>
      <c r="V71" s="1493">
        <f>VLOOKUP(T71,'PKH UPDATE'!A:D,3,0)</f>
        <v>4089</v>
      </c>
      <c r="W71" s="1493">
        <f>VLOOKUP(T71,'PKH UPDATE'!A:D,4,0)</f>
        <v>2448</v>
      </c>
    </row>
    <row r="72" spans="1:30" s="1548" customFormat="1" ht="58.6" customHeight="1">
      <c r="A72" s="3878"/>
      <c r="B72" s="3004" t="str">
        <f t="shared" si="1"/>
        <v>2000003253</v>
      </c>
      <c r="C72" s="3009" t="s">
        <v>5464</v>
      </c>
      <c r="D72" s="3020"/>
      <c r="E72" s="3021"/>
      <c r="F72" s="3019" t="s">
        <v>13</v>
      </c>
      <c r="G72" s="3021"/>
      <c r="H72" s="3021"/>
      <c r="I72" s="1495" t="s">
        <v>7233</v>
      </c>
      <c r="J72" s="3008" t="s">
        <v>49</v>
      </c>
      <c r="K72" s="3007" t="s">
        <v>148</v>
      </c>
      <c r="L72" s="2878" t="s">
        <v>8518</v>
      </c>
      <c r="M72" s="3040">
        <v>6778</v>
      </c>
      <c r="N72" s="3016" t="s">
        <v>5214</v>
      </c>
      <c r="O72" s="3019">
        <v>30</v>
      </c>
      <c r="P72" s="3019"/>
      <c r="Q72" s="2590" t="s">
        <v>8517</v>
      </c>
      <c r="R72" s="3045">
        <v>1</v>
      </c>
      <c r="U72" s="1493" t="e">
        <f>VLOOKUP(T72,'PKH UPDATE'!A:D,3,0)</f>
        <v>#N/A</v>
      </c>
      <c r="V72" s="1493" t="e">
        <f>VLOOKUP(T72,'PKH UPDATE'!A:D,3,0)</f>
        <v>#N/A</v>
      </c>
      <c r="W72" s="1493" t="e">
        <f>VLOOKUP(T72,'PKH UPDATE'!A:D,4,0)</f>
        <v>#N/A</v>
      </c>
    </row>
    <row r="73" spans="1:30" s="2150" customFormat="1" ht="58.6" customHeight="1">
      <c r="A73" s="3854">
        <v>16</v>
      </c>
      <c r="B73" s="3004" t="str">
        <f t="shared" si="1"/>
        <v>2200002138</v>
      </c>
      <c r="C73" s="3021" t="s">
        <v>8519</v>
      </c>
      <c r="D73" s="3020">
        <v>3423</v>
      </c>
      <c r="E73" s="3046" t="s">
        <v>8520</v>
      </c>
      <c r="F73" s="3019" t="s">
        <v>17</v>
      </c>
      <c r="G73" s="3021"/>
      <c r="H73" s="3021"/>
      <c r="I73" s="1495" t="s">
        <v>7233</v>
      </c>
      <c r="J73" s="1902" t="s">
        <v>49</v>
      </c>
      <c r="K73" s="1921" t="s">
        <v>126</v>
      </c>
      <c r="L73" s="1845" t="s">
        <v>8521</v>
      </c>
      <c r="M73" s="3041">
        <v>800</v>
      </c>
      <c r="N73" s="3016" t="s">
        <v>7397</v>
      </c>
      <c r="O73" s="3019">
        <v>25</v>
      </c>
      <c r="P73" s="3019"/>
      <c r="Q73" s="3023"/>
      <c r="R73" s="3045">
        <v>1</v>
      </c>
    </row>
    <row r="74" spans="1:30" s="2643" customFormat="1" ht="58.6" customHeight="1">
      <c r="A74" s="3855"/>
      <c r="B74" s="3004" t="str">
        <f t="shared" si="1"/>
        <v>2200002113</v>
      </c>
      <c r="C74" s="3021" t="s">
        <v>8519</v>
      </c>
      <c r="D74" s="3020"/>
      <c r="E74" s="3046"/>
      <c r="F74" s="3019" t="s">
        <v>17</v>
      </c>
      <c r="G74" s="3021"/>
      <c r="H74" s="3021"/>
      <c r="I74" s="1495" t="s">
        <v>7233</v>
      </c>
      <c r="J74" s="1902" t="s">
        <v>49</v>
      </c>
      <c r="K74" s="1921" t="s">
        <v>126</v>
      </c>
      <c r="L74" s="1600" t="s">
        <v>8522</v>
      </c>
      <c r="M74" s="1826">
        <v>423</v>
      </c>
      <c r="N74" s="2749" t="s">
        <v>8523</v>
      </c>
      <c r="O74" s="1493"/>
      <c r="P74" s="1493"/>
      <c r="Q74" s="1843"/>
      <c r="R74" s="1748">
        <v>2</v>
      </c>
      <c r="S74" s="1790"/>
      <c r="T74" s="3053"/>
      <c r="U74" s="1467"/>
      <c r="V74" s="1467"/>
      <c r="W74" s="1467"/>
      <c r="X74" s="1467"/>
      <c r="Y74" s="1467"/>
      <c r="Z74" s="1467"/>
      <c r="AA74" s="1467"/>
      <c r="AB74" s="1467"/>
      <c r="AC74" s="1467"/>
    </row>
    <row r="75" spans="1:30" s="2150" customFormat="1" ht="58.6" customHeight="1">
      <c r="A75" s="3855"/>
      <c r="B75" s="3004" t="str">
        <f t="shared" si="1"/>
        <v>2000003279</v>
      </c>
      <c r="C75" s="3021" t="s">
        <v>8519</v>
      </c>
      <c r="D75" s="3006"/>
      <c r="E75" s="3021"/>
      <c r="F75" s="3009" t="s">
        <v>17</v>
      </c>
      <c r="G75" s="3007"/>
      <c r="H75" s="3007"/>
      <c r="I75" s="1495" t="s">
        <v>7233</v>
      </c>
      <c r="J75" s="3009" t="s">
        <v>49</v>
      </c>
      <c r="K75" s="3068" t="s">
        <v>101</v>
      </c>
      <c r="L75" s="2878" t="s">
        <v>8524</v>
      </c>
      <c r="M75" s="3038">
        <v>2000</v>
      </c>
      <c r="N75" s="3016" t="s">
        <v>7397</v>
      </c>
      <c r="O75" s="3019">
        <v>25</v>
      </c>
      <c r="P75" s="3019"/>
      <c r="Q75" s="3010"/>
      <c r="R75" s="3045">
        <v>1</v>
      </c>
      <c r="S75" s="1548"/>
      <c r="T75" s="1548"/>
      <c r="U75" s="1548"/>
      <c r="V75" s="1548"/>
      <c r="W75" s="1548"/>
      <c r="X75" s="1548"/>
      <c r="Y75" s="1548"/>
      <c r="Z75" s="1548"/>
      <c r="AA75" s="1548"/>
      <c r="AB75" s="1548"/>
      <c r="AC75" s="1548"/>
    </row>
    <row r="76" spans="1:30" s="1467" customFormat="1" ht="58.6" customHeight="1">
      <c r="A76" s="3856"/>
      <c r="B76" s="3004" t="str">
        <f t="shared" si="1"/>
        <v>2200002160</v>
      </c>
      <c r="C76" s="3021" t="s">
        <v>8519</v>
      </c>
      <c r="D76" s="3006"/>
      <c r="E76" s="3021"/>
      <c r="F76" s="3009" t="s">
        <v>17</v>
      </c>
      <c r="G76" s="3007"/>
      <c r="H76" s="3007"/>
      <c r="I76" s="1495" t="s">
        <v>7233</v>
      </c>
      <c r="J76" s="3009" t="s">
        <v>49</v>
      </c>
      <c r="K76" s="3007" t="s">
        <v>101</v>
      </c>
      <c r="L76" s="2878" t="s">
        <v>8525</v>
      </c>
      <c r="M76" s="3086">
        <v>22</v>
      </c>
      <c r="N76" s="3016" t="s">
        <v>8526</v>
      </c>
      <c r="O76" s="3009">
        <v>37</v>
      </c>
      <c r="P76" s="3009"/>
      <c r="Q76" s="3010"/>
      <c r="R76" s="3045">
        <v>1</v>
      </c>
      <c r="S76" s="1548"/>
      <c r="T76" s="1548"/>
      <c r="U76" s="1548"/>
      <c r="V76" s="1548"/>
      <c r="W76" s="1548"/>
      <c r="X76" s="1548"/>
      <c r="Y76" s="1548"/>
      <c r="Z76" s="1548"/>
      <c r="AA76" s="1548"/>
      <c r="AB76" s="1548"/>
      <c r="AC76" s="1548"/>
    </row>
    <row r="77" spans="1:30" s="2150" customFormat="1" ht="55.55" customHeight="1">
      <c r="A77" s="3048">
        <v>17</v>
      </c>
      <c r="B77" s="3024" t="str">
        <f t="shared" si="1"/>
        <v>2000003282</v>
      </c>
      <c r="C77" s="3019" t="s">
        <v>109</v>
      </c>
      <c r="D77" s="3020">
        <v>4250</v>
      </c>
      <c r="E77" s="3021" t="s">
        <v>8527</v>
      </c>
      <c r="F77" s="3019" t="s">
        <v>18</v>
      </c>
      <c r="G77" s="3021" t="s">
        <v>8528</v>
      </c>
      <c r="H77" s="3021"/>
      <c r="I77" s="1495" t="s">
        <v>7233</v>
      </c>
      <c r="J77" s="3027" t="s">
        <v>49</v>
      </c>
      <c r="K77" s="3021" t="s">
        <v>50</v>
      </c>
      <c r="L77" s="2904" t="s">
        <v>8529</v>
      </c>
      <c r="M77" s="3036">
        <v>4250</v>
      </c>
      <c r="N77" s="3016">
        <v>0</v>
      </c>
      <c r="O77" s="3009">
        <v>37</v>
      </c>
      <c r="P77" s="3009"/>
      <c r="Q77" s="3023" t="s">
        <v>8530</v>
      </c>
      <c r="R77" s="3045">
        <v>1</v>
      </c>
    </row>
    <row r="78" spans="1:30" s="2643" customFormat="1" ht="55.55" customHeight="1">
      <c r="A78" s="2436">
        <v>18</v>
      </c>
      <c r="B78" s="3024" t="str">
        <f t="shared" si="1"/>
        <v>2200002151</v>
      </c>
      <c r="C78" s="1902" t="s">
        <v>8531</v>
      </c>
      <c r="D78" s="2607">
        <v>4200</v>
      </c>
      <c r="E78" s="1921" t="s">
        <v>8532</v>
      </c>
      <c r="F78" s="1902" t="s">
        <v>16</v>
      </c>
      <c r="G78" s="1921" t="s">
        <v>8533</v>
      </c>
      <c r="H78" s="1921"/>
      <c r="I78" s="1921" t="s">
        <v>7233</v>
      </c>
      <c r="J78" s="1902" t="s">
        <v>49</v>
      </c>
      <c r="K78" s="1561" t="s">
        <v>984</v>
      </c>
      <c r="L78" s="3196" t="s">
        <v>8534</v>
      </c>
      <c r="M78" s="3047">
        <v>4200</v>
      </c>
      <c r="N78" s="2907" t="s">
        <v>7397</v>
      </c>
      <c r="O78" s="2429">
        <v>25</v>
      </c>
      <c r="P78" s="2429"/>
      <c r="Q78" s="2290"/>
      <c r="R78" s="1909">
        <v>2</v>
      </c>
      <c r="S78" s="2150"/>
      <c r="T78" s="2150"/>
      <c r="U78" s="2150"/>
      <c r="V78" s="2150"/>
      <c r="W78" s="2150"/>
      <c r="X78" s="2150"/>
      <c r="Y78" s="2150"/>
      <c r="Z78" s="2150"/>
      <c r="AA78" s="2150"/>
      <c r="AB78" s="2150"/>
      <c r="AC78" s="2150"/>
    </row>
    <row r="79" spans="1:30" s="2643" customFormat="1" ht="55.55" customHeight="1">
      <c r="A79" s="3854">
        <v>19</v>
      </c>
      <c r="B79" s="3024" t="str">
        <f t="shared" si="1"/>
        <v>2000003187</v>
      </c>
      <c r="C79" s="1902" t="s">
        <v>6969</v>
      </c>
      <c r="D79" s="3020">
        <v>4250</v>
      </c>
      <c r="E79" s="3021" t="s">
        <v>8463</v>
      </c>
      <c r="F79" s="1902" t="s">
        <v>18</v>
      </c>
      <c r="G79" s="3021" t="s">
        <v>8535</v>
      </c>
      <c r="H79" s="3021"/>
      <c r="I79" s="1921" t="s">
        <v>7233</v>
      </c>
      <c r="J79" s="1902" t="s">
        <v>49</v>
      </c>
      <c r="K79" s="1921" t="s">
        <v>1163</v>
      </c>
      <c r="L79" s="2194" t="s">
        <v>8536</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5" customHeight="1">
      <c r="A80" s="3856"/>
      <c r="B80" s="3004" t="str">
        <f t="shared" si="1"/>
        <v>2000003246</v>
      </c>
      <c r="C80" s="1493" t="s">
        <v>6969</v>
      </c>
      <c r="D80" s="3020"/>
      <c r="E80" s="3021"/>
      <c r="F80" s="1493" t="s">
        <v>18</v>
      </c>
      <c r="G80" s="3021"/>
      <c r="H80" s="3021"/>
      <c r="I80" s="1495" t="s">
        <v>7233</v>
      </c>
      <c r="J80" s="1493" t="s">
        <v>49</v>
      </c>
      <c r="K80" s="1921" t="s">
        <v>1163</v>
      </c>
      <c r="L80" s="1496" t="s">
        <v>8537</v>
      </c>
      <c r="M80" s="3063">
        <v>605</v>
      </c>
      <c r="N80" s="2584" t="s">
        <v>7469</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5" customHeight="1">
      <c r="A81" s="3885">
        <v>20</v>
      </c>
      <c r="B81" s="3088" t="str">
        <f t="shared" si="1"/>
        <v>2000003187</v>
      </c>
      <c r="C81" s="2180" t="s">
        <v>8538</v>
      </c>
      <c r="D81" s="3062">
        <v>10679</v>
      </c>
      <c r="E81" s="2180" t="s">
        <v>8539</v>
      </c>
      <c r="F81" s="2667" t="s">
        <v>16</v>
      </c>
      <c r="G81" s="2180"/>
      <c r="H81" s="2180"/>
      <c r="I81" s="2180" t="s">
        <v>7233</v>
      </c>
      <c r="J81" s="1902" t="s">
        <v>1637</v>
      </c>
      <c r="K81" s="1921" t="s">
        <v>1163</v>
      </c>
      <c r="L81" s="2194" t="s">
        <v>8540</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5" customHeight="1">
      <c r="A82" s="3886"/>
      <c r="B82" s="3089" t="str">
        <f t="shared" si="1"/>
        <v>2000003182</v>
      </c>
      <c r="C82" s="1780" t="s">
        <v>8129</v>
      </c>
      <c r="D82" s="3090"/>
      <c r="E82" s="2180"/>
      <c r="F82" s="1782" t="s">
        <v>16</v>
      </c>
      <c r="G82" s="1780"/>
      <c r="H82" s="1780"/>
      <c r="I82" s="1780" t="s">
        <v>7233</v>
      </c>
      <c r="J82" s="1493" t="s">
        <v>1637</v>
      </c>
      <c r="K82" s="1921" t="s">
        <v>1163</v>
      </c>
      <c r="L82" s="1496" t="s">
        <v>8541</v>
      </c>
      <c r="M82" s="3063">
        <v>351</v>
      </c>
      <c r="N82" s="2584" t="s">
        <v>7397</v>
      </c>
      <c r="O82" s="2667">
        <v>36</v>
      </c>
      <c r="P82" s="2667"/>
      <c r="Q82" s="2660"/>
      <c r="R82" s="3102">
        <v>2</v>
      </c>
      <c r="S82" s="2667"/>
      <c r="T82" s="2667"/>
      <c r="U82" s="2660"/>
      <c r="V82" s="2660"/>
      <c r="W82" s="2660"/>
      <c r="X82" s="2660"/>
      <c r="Y82" s="2660"/>
      <c r="Z82" s="2660"/>
      <c r="AA82" s="2660"/>
      <c r="AB82" s="2660"/>
      <c r="AC82" s="2660"/>
    </row>
    <row r="83" spans="1:30" s="2660" customFormat="1" ht="55.55" customHeight="1">
      <c r="A83" s="3886"/>
      <c r="B83" s="3089" t="str">
        <f t="shared" si="1"/>
        <v>2200002146</v>
      </c>
      <c r="C83" s="1780" t="s">
        <v>8129</v>
      </c>
      <c r="D83" s="3090"/>
      <c r="E83" s="2180"/>
      <c r="F83" s="1782" t="s">
        <v>16</v>
      </c>
      <c r="G83" s="1780"/>
      <c r="H83" s="1780"/>
      <c r="I83" s="1780" t="s">
        <v>7233</v>
      </c>
      <c r="J83" s="1493" t="s">
        <v>1637</v>
      </c>
      <c r="K83" s="1921" t="s">
        <v>1163</v>
      </c>
      <c r="L83" s="3091" t="s">
        <v>8542</v>
      </c>
      <c r="M83" s="3092">
        <v>801</v>
      </c>
      <c r="N83" s="2584" t="s">
        <v>7469</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3" customHeight="1">
      <c r="A84" s="3886"/>
      <c r="B84" s="3089" t="str">
        <f t="shared" si="1"/>
        <v>2200002178</v>
      </c>
      <c r="C84" s="1780" t="s">
        <v>8129</v>
      </c>
      <c r="D84" s="3090"/>
      <c r="E84" s="2180"/>
      <c r="F84" s="1782" t="s">
        <v>16</v>
      </c>
      <c r="G84" s="1780"/>
      <c r="H84" s="1780"/>
      <c r="I84" s="1780" t="s">
        <v>7233</v>
      </c>
      <c r="J84" s="1493" t="s">
        <v>1637</v>
      </c>
      <c r="K84" s="1921" t="s">
        <v>1163</v>
      </c>
      <c r="L84" s="1496" t="s">
        <v>8543</v>
      </c>
      <c r="M84" s="3063">
        <v>1378</v>
      </c>
      <c r="N84" s="2584" t="s">
        <v>8544</v>
      </c>
      <c r="O84" s="2667">
        <v>36</v>
      </c>
      <c r="P84" s="2667"/>
      <c r="Q84" s="2660"/>
      <c r="R84" s="3102">
        <v>2</v>
      </c>
      <c r="S84" s="2667"/>
      <c r="T84" s="2667"/>
      <c r="U84" s="2660"/>
      <c r="V84" s="2660"/>
      <c r="W84" s="2660"/>
      <c r="X84" s="2660"/>
      <c r="Y84" s="2660"/>
      <c r="Z84" s="2660"/>
      <c r="AA84" s="2660"/>
      <c r="AB84" s="2660"/>
      <c r="AC84" s="2660"/>
    </row>
    <row r="85" spans="1:30" s="2676" customFormat="1" ht="50.3" customHeight="1">
      <c r="A85" s="3886"/>
      <c r="B85" s="3089" t="str">
        <f t="shared" si="1"/>
        <v>2200002179</v>
      </c>
      <c r="C85" s="1780" t="s">
        <v>8129</v>
      </c>
      <c r="D85" s="3090"/>
      <c r="E85" s="2180"/>
      <c r="F85" s="1782" t="s">
        <v>16</v>
      </c>
      <c r="G85" s="1780"/>
      <c r="H85" s="1780"/>
      <c r="I85" s="1780" t="s">
        <v>7233</v>
      </c>
      <c r="J85" s="1493" t="s">
        <v>1637</v>
      </c>
      <c r="K85" s="1921" t="s">
        <v>1163</v>
      </c>
      <c r="L85" s="1496" t="s">
        <v>8545</v>
      </c>
      <c r="M85" s="3063">
        <v>2097</v>
      </c>
      <c r="N85" s="2907" t="s">
        <v>8407</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3" customHeight="1">
      <c r="A86" s="3886"/>
      <c r="B86" s="3089" t="str">
        <f t="shared" si="1"/>
        <v>2200002180</v>
      </c>
      <c r="C86" s="1780" t="s">
        <v>8129</v>
      </c>
      <c r="D86" s="3090"/>
      <c r="E86" s="2180"/>
      <c r="F86" s="1782" t="s">
        <v>16</v>
      </c>
      <c r="G86" s="1780"/>
      <c r="H86" s="1780"/>
      <c r="I86" s="1780" t="s">
        <v>7233</v>
      </c>
      <c r="J86" s="1493" t="s">
        <v>1637</v>
      </c>
      <c r="K86" s="1921" t="s">
        <v>1163</v>
      </c>
      <c r="L86" s="1496" t="s">
        <v>8546</v>
      </c>
      <c r="M86" s="3063">
        <v>1164</v>
      </c>
      <c r="N86" s="2907" t="s">
        <v>8407</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3" customHeight="1">
      <c r="A87" s="3886"/>
      <c r="B87" s="3089" t="str">
        <f t="shared" si="1"/>
        <v>2200002141</v>
      </c>
      <c r="C87" s="1780" t="s">
        <v>8129</v>
      </c>
      <c r="D87" s="3090"/>
      <c r="E87" s="2180"/>
      <c r="F87" s="1782" t="s">
        <v>16</v>
      </c>
      <c r="G87" s="1780"/>
      <c r="H87" s="1780"/>
      <c r="I87" s="1780" t="s">
        <v>7233</v>
      </c>
      <c r="J87" s="1493" t="s">
        <v>1637</v>
      </c>
      <c r="K87" s="1921" t="s">
        <v>1163</v>
      </c>
      <c r="L87" s="2878" t="s">
        <v>8547</v>
      </c>
      <c r="M87" s="3036">
        <v>135</v>
      </c>
      <c r="N87" s="2584" t="s">
        <v>7397</v>
      </c>
      <c r="O87" s="2667">
        <v>36</v>
      </c>
      <c r="P87" s="2667"/>
      <c r="Q87" s="2660"/>
      <c r="R87" s="3102">
        <v>2</v>
      </c>
      <c r="S87" s="2667"/>
      <c r="T87" s="2667"/>
      <c r="U87" s="2660"/>
      <c r="V87" s="2660"/>
      <c r="W87" s="2660"/>
      <c r="X87" s="2660"/>
      <c r="Y87" s="2660"/>
      <c r="Z87" s="2660"/>
      <c r="AA87" s="2660"/>
      <c r="AB87" s="2660"/>
      <c r="AC87" s="2660"/>
    </row>
    <row r="88" spans="1:30" s="2676" customFormat="1" ht="50.3" customHeight="1">
      <c r="A88" s="3886"/>
      <c r="B88" s="3089" t="str">
        <f t="shared" si="1"/>
        <v>2200002135</v>
      </c>
      <c r="C88" s="1780" t="s">
        <v>8129</v>
      </c>
      <c r="D88" s="3090"/>
      <c r="E88" s="2180"/>
      <c r="F88" s="1782" t="s">
        <v>16</v>
      </c>
      <c r="G88" s="1780"/>
      <c r="H88" s="1780"/>
      <c r="I88" s="1780" t="s">
        <v>7233</v>
      </c>
      <c r="J88" s="1493" t="s">
        <v>1637</v>
      </c>
      <c r="K88" s="1921" t="s">
        <v>1163</v>
      </c>
      <c r="L88" s="2878" t="s">
        <v>8548</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3" customHeight="1">
      <c r="A89" s="3886"/>
      <c r="B89" s="3088" t="str">
        <f t="shared" si="1"/>
        <v>2200002176</v>
      </c>
      <c r="C89" s="1780" t="s">
        <v>8129</v>
      </c>
      <c r="D89" s="3090"/>
      <c r="E89" s="2180"/>
      <c r="F89" s="1782" t="s">
        <v>16</v>
      </c>
      <c r="G89" s="1780"/>
      <c r="H89" s="1780"/>
      <c r="I89" s="1780" t="s">
        <v>7233</v>
      </c>
      <c r="J89" s="1493" t="s">
        <v>1637</v>
      </c>
      <c r="K89" s="1921" t="s">
        <v>1163</v>
      </c>
      <c r="L89" s="1496" t="s">
        <v>8549</v>
      </c>
      <c r="M89" s="3063">
        <v>2712</v>
      </c>
      <c r="N89" s="2584" t="s">
        <v>8550</v>
      </c>
      <c r="O89" s="2667">
        <v>36</v>
      </c>
      <c r="P89" s="2667"/>
      <c r="Q89" s="2660"/>
      <c r="R89" s="3102">
        <v>2</v>
      </c>
      <c r="S89" s="2667"/>
      <c r="T89" s="2667"/>
      <c r="U89" s="2660"/>
      <c r="V89" s="2660"/>
      <c r="W89" s="2660"/>
      <c r="X89" s="2660"/>
      <c r="Y89" s="2660"/>
      <c r="Z89" s="2660"/>
      <c r="AA89" s="2660"/>
      <c r="AB89" s="2660"/>
      <c r="AC89" s="2660"/>
    </row>
    <row r="90" spans="1:30" s="2676" customFormat="1" ht="50.3" customHeight="1">
      <c r="A90" s="3887"/>
      <c r="B90" s="3088" t="str">
        <f t="shared" si="1"/>
        <v>2200002177</v>
      </c>
      <c r="C90" s="1780" t="s">
        <v>8129</v>
      </c>
      <c r="D90" s="3090"/>
      <c r="E90" s="2180"/>
      <c r="F90" s="1782" t="s">
        <v>16</v>
      </c>
      <c r="G90" s="1780"/>
      <c r="H90" s="1780"/>
      <c r="I90" s="1780" t="s">
        <v>7233</v>
      </c>
      <c r="J90" s="1493" t="s">
        <v>1637</v>
      </c>
      <c r="K90" s="1921" t="s">
        <v>1163</v>
      </c>
      <c r="L90" s="1496" t="s">
        <v>8551</v>
      </c>
      <c r="M90" s="3063">
        <v>1156</v>
      </c>
      <c r="N90" s="2907" t="s">
        <v>8552</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8" customHeight="1">
      <c r="A91" s="3772">
        <v>21</v>
      </c>
      <c r="B91" s="3004" t="str">
        <f t="shared" si="1"/>
        <v>2000003283</v>
      </c>
      <c r="C91" s="1902" t="s">
        <v>3424</v>
      </c>
      <c r="D91" s="2607">
        <v>8850</v>
      </c>
      <c r="E91" s="1921" t="s">
        <v>8508</v>
      </c>
      <c r="F91" s="1902" t="s">
        <v>15</v>
      </c>
      <c r="G91" s="1921" t="s">
        <v>8553</v>
      </c>
      <c r="H91" s="1921"/>
      <c r="I91" s="1495" t="s">
        <v>7233</v>
      </c>
      <c r="J91" s="1902" t="s">
        <v>49</v>
      </c>
      <c r="K91" s="1921" t="s">
        <v>278</v>
      </c>
      <c r="L91" s="3078" t="s">
        <v>8554</v>
      </c>
      <c r="M91" s="3079">
        <v>1600</v>
      </c>
      <c r="N91" s="2907" t="s">
        <v>7397</v>
      </c>
      <c r="O91" s="2429"/>
      <c r="P91" s="2429"/>
      <c r="Q91" s="2590" t="s">
        <v>8555</v>
      </c>
      <c r="R91" s="1748">
        <v>2</v>
      </c>
      <c r="S91" s="2150"/>
      <c r="T91" s="2150"/>
      <c r="U91" s="2150"/>
      <c r="V91" s="2150"/>
      <c r="W91" s="2150"/>
      <c r="X91" s="2150"/>
      <c r="Y91" s="2150"/>
      <c r="Z91" s="2150"/>
      <c r="AA91" s="2150"/>
      <c r="AB91" s="2150"/>
      <c r="AC91" s="2150"/>
    </row>
    <row r="92" spans="1:30" s="2643" customFormat="1" ht="58.6" customHeight="1">
      <c r="A92" s="3773"/>
      <c r="B92" s="3024" t="str">
        <f t="shared" si="1"/>
        <v>2000003292</v>
      </c>
      <c r="C92" s="1493" t="s">
        <v>3424</v>
      </c>
      <c r="D92" s="2607"/>
      <c r="E92" s="1921"/>
      <c r="F92" s="1902" t="s">
        <v>15</v>
      </c>
      <c r="G92" s="1921"/>
      <c r="H92" s="1921"/>
      <c r="I92" s="1495" t="s">
        <v>7233</v>
      </c>
      <c r="J92" s="1902" t="s">
        <v>49</v>
      </c>
      <c r="K92" s="1921" t="s">
        <v>278</v>
      </c>
      <c r="L92" s="3080" t="s">
        <v>8556</v>
      </c>
      <c r="M92" s="3079">
        <v>5500</v>
      </c>
      <c r="N92" s="2907" t="s">
        <v>7526</v>
      </c>
      <c r="O92" s="2429"/>
      <c r="P92" s="2429"/>
      <c r="Q92" s="2590" t="s">
        <v>8557</v>
      </c>
      <c r="R92" s="1748">
        <v>2</v>
      </c>
      <c r="S92" s="2150"/>
      <c r="T92" s="2150"/>
      <c r="U92" s="2150"/>
      <c r="V92" s="2150"/>
      <c r="W92" s="2150"/>
      <c r="X92" s="2150"/>
      <c r="Y92" s="2150"/>
      <c r="Z92" s="2150"/>
      <c r="AA92" s="2150"/>
      <c r="AB92" s="2150"/>
      <c r="AC92" s="2150"/>
    </row>
    <row r="93" spans="1:30" s="1548" customFormat="1" ht="58.6" customHeight="1">
      <c r="A93" s="3774"/>
      <c r="B93" s="3004" t="str">
        <f t="shared" si="1"/>
        <v>2200002097</v>
      </c>
      <c r="C93" s="1493" t="s">
        <v>3424</v>
      </c>
      <c r="D93" s="3037"/>
      <c r="E93" s="1921"/>
      <c r="F93" s="1902" t="s">
        <v>15</v>
      </c>
      <c r="G93" s="1495"/>
      <c r="H93" s="1495"/>
      <c r="I93" s="1495" t="s">
        <v>7233</v>
      </c>
      <c r="J93" s="1493" t="s">
        <v>49</v>
      </c>
      <c r="K93" s="1495" t="s">
        <v>1255</v>
      </c>
      <c r="L93" s="2878" t="s">
        <v>8558</v>
      </c>
      <c r="M93" s="3037">
        <v>1700</v>
      </c>
      <c r="N93" s="2907" t="s">
        <v>7526</v>
      </c>
      <c r="O93" s="1493"/>
      <c r="P93" s="1493"/>
      <c r="Q93" s="2590" t="s">
        <v>8557</v>
      </c>
      <c r="R93" s="1748">
        <v>2</v>
      </c>
      <c r="S93" s="1790"/>
      <c r="T93" s="1790"/>
    </row>
    <row r="94" spans="1:30" s="2643" customFormat="1" ht="58.6" customHeight="1">
      <c r="A94" s="3854">
        <v>22</v>
      </c>
      <c r="B94" s="3024" t="str">
        <f t="shared" si="1"/>
        <v>2000003306</v>
      </c>
      <c r="C94" s="3019" t="s">
        <v>3931</v>
      </c>
      <c r="D94" s="3020">
        <v>4300</v>
      </c>
      <c r="E94" s="3064" t="s">
        <v>8539</v>
      </c>
      <c r="F94" s="3019" t="s">
        <v>18</v>
      </c>
      <c r="G94" s="3021" t="s">
        <v>8559</v>
      </c>
      <c r="H94" s="3021"/>
      <c r="I94" s="3065" t="s">
        <v>7233</v>
      </c>
      <c r="J94" s="1921" t="s">
        <v>49</v>
      </c>
      <c r="K94" s="3021" t="s">
        <v>101</v>
      </c>
      <c r="L94" s="2900" t="s">
        <v>8560</v>
      </c>
      <c r="M94" s="3036">
        <f>D94-M95</f>
        <v>3541</v>
      </c>
      <c r="N94" s="2907" t="s">
        <v>7526</v>
      </c>
      <c r="O94" s="3019"/>
      <c r="P94" s="3019"/>
      <c r="Q94" s="1745" t="s">
        <v>8561</v>
      </c>
      <c r="R94" s="3026">
        <v>2</v>
      </c>
      <c r="S94" s="2150"/>
      <c r="T94" s="2150"/>
      <c r="U94" s="2150"/>
      <c r="V94" s="2150"/>
      <c r="W94" s="2150"/>
      <c r="X94" s="2150"/>
      <c r="Y94" s="2150"/>
      <c r="Z94" s="2150"/>
      <c r="AA94" s="2150"/>
      <c r="AB94" s="2150"/>
      <c r="AC94" s="2150"/>
      <c r="AD94" s="2150"/>
    </row>
    <row r="95" spans="1:30" s="1467" customFormat="1" ht="58.6" customHeight="1">
      <c r="A95" s="3855"/>
      <c r="B95" s="3004" t="str">
        <f t="shared" si="1"/>
        <v>2200002181</v>
      </c>
      <c r="C95" s="3009" t="s">
        <v>3931</v>
      </c>
      <c r="D95" s="3006"/>
      <c r="E95" s="3064"/>
      <c r="F95" s="3009" t="s">
        <v>18</v>
      </c>
      <c r="G95" s="3007"/>
      <c r="H95" s="3007"/>
      <c r="I95" s="3065" t="s">
        <v>7233</v>
      </c>
      <c r="J95" s="1921" t="s">
        <v>49</v>
      </c>
      <c r="K95" s="3007" t="s">
        <v>126</v>
      </c>
      <c r="L95" s="3196" t="s">
        <v>8562</v>
      </c>
      <c r="M95" s="3086">
        <f>3709-2950</f>
        <v>759</v>
      </c>
      <c r="N95" s="2907" t="s">
        <v>8563</v>
      </c>
      <c r="O95" s="3009"/>
      <c r="P95" s="3009"/>
      <c r="Q95" s="2590"/>
      <c r="R95" s="3045">
        <v>2</v>
      </c>
      <c r="S95" s="1548"/>
      <c r="T95" s="1548"/>
      <c r="U95" s="1548"/>
      <c r="V95" s="1548"/>
      <c r="W95" s="1548"/>
      <c r="X95" s="1548"/>
      <c r="Y95" s="1548"/>
      <c r="Z95" s="1548"/>
      <c r="AA95" s="1548"/>
      <c r="AB95" s="1548"/>
      <c r="AC95" s="1548"/>
      <c r="AD95" s="1548"/>
    </row>
    <row r="96" spans="1:30" s="2643" customFormat="1" ht="58.6" customHeight="1">
      <c r="A96" s="3856"/>
      <c r="B96" s="3004" t="str">
        <f t="shared" si="1"/>
        <v>2200002189</v>
      </c>
      <c r="C96" s="3009" t="s">
        <v>3931</v>
      </c>
      <c r="D96" s="3066"/>
      <c r="E96" s="1909"/>
      <c r="F96" s="3009" t="s">
        <v>18</v>
      </c>
      <c r="G96" s="1909"/>
      <c r="H96" s="1909"/>
      <c r="I96" s="3065" t="s">
        <v>7233</v>
      </c>
      <c r="J96" s="1909" t="s">
        <v>49</v>
      </c>
      <c r="K96" s="2429" t="s">
        <v>126</v>
      </c>
      <c r="L96" s="1862" t="s">
        <v>8564</v>
      </c>
      <c r="M96" s="3087">
        <v>46</v>
      </c>
      <c r="N96" s="2907" t="s">
        <v>8563</v>
      </c>
      <c r="O96" s="2429"/>
      <c r="P96" s="2429"/>
      <c r="Q96" s="2290"/>
      <c r="R96" s="3045">
        <v>2</v>
      </c>
      <c r="S96" s="2150"/>
      <c r="T96" s="2150"/>
      <c r="U96" s="2150"/>
      <c r="V96" s="2150"/>
      <c r="W96" s="2150"/>
      <c r="X96" s="2150"/>
      <c r="Y96" s="2150"/>
      <c r="Z96" s="2150"/>
      <c r="AA96" s="2150"/>
      <c r="AB96" s="2150"/>
      <c r="AC96" s="2150"/>
    </row>
    <row r="97" spans="1:29" s="2150" customFormat="1" ht="58.6" customHeight="1">
      <c r="A97" s="3775">
        <v>23</v>
      </c>
      <c r="B97" s="3004" t="str">
        <f t="shared" si="1"/>
        <v>2000003220</v>
      </c>
      <c r="C97" s="3019" t="s">
        <v>244</v>
      </c>
      <c r="D97" s="3066">
        <v>3750</v>
      </c>
      <c r="E97" s="1921" t="s">
        <v>8565</v>
      </c>
      <c r="F97" s="3009" t="s">
        <v>17</v>
      </c>
      <c r="G97" s="3021" t="s">
        <v>8566</v>
      </c>
      <c r="H97" s="3021"/>
      <c r="I97" s="3065" t="s">
        <v>7233</v>
      </c>
      <c r="J97" s="1909" t="s">
        <v>49</v>
      </c>
      <c r="K97" s="2429" t="s">
        <v>101</v>
      </c>
      <c r="L97" s="1843" t="s">
        <v>8567</v>
      </c>
      <c r="M97" s="3067">
        <f>D97-M98</f>
        <v>1143</v>
      </c>
      <c r="N97" s="2196" t="s">
        <v>5376</v>
      </c>
      <c r="O97" s="2429"/>
      <c r="P97" s="2429"/>
      <c r="Q97" s="2290"/>
      <c r="R97" s="3045">
        <v>3</v>
      </c>
    </row>
    <row r="98" spans="1:29" s="1548" customFormat="1" ht="58.6" customHeight="1">
      <c r="A98" s="3777"/>
      <c r="B98" s="3004" t="str">
        <f t="shared" si="1"/>
        <v>2000003306</v>
      </c>
      <c r="C98" s="3019" t="s">
        <v>244</v>
      </c>
      <c r="D98" s="2183"/>
      <c r="E98" s="1921"/>
      <c r="F98" s="3009" t="s">
        <v>17</v>
      </c>
      <c r="G98" s="3007"/>
      <c r="H98" s="3007"/>
      <c r="I98" s="3058" t="s">
        <v>7233</v>
      </c>
      <c r="J98" s="3008" t="s">
        <v>49</v>
      </c>
      <c r="K98" s="3007" t="s">
        <v>101</v>
      </c>
      <c r="L98" s="2878" t="s">
        <v>8568</v>
      </c>
      <c r="M98" s="3040">
        <f>10000-3852-M94</f>
        <v>2607</v>
      </c>
      <c r="N98" s="2196" t="s">
        <v>5376</v>
      </c>
      <c r="O98" s="3009"/>
      <c r="P98" s="3009"/>
      <c r="Q98" s="2590" t="s">
        <v>8561</v>
      </c>
      <c r="R98" s="3045">
        <v>2</v>
      </c>
    </row>
    <row r="99" spans="1:29" s="1467" customFormat="1" ht="58.6" customHeight="1">
      <c r="A99" s="3775">
        <v>24</v>
      </c>
      <c r="B99" s="3004" t="str">
        <f t="shared" si="1"/>
        <v>2000003298</v>
      </c>
      <c r="C99" s="1902" t="s">
        <v>8122</v>
      </c>
      <c r="D99" s="1494">
        <v>12270</v>
      </c>
      <c r="E99" s="1921" t="s">
        <v>8569</v>
      </c>
      <c r="F99" s="1493" t="s">
        <v>15</v>
      </c>
      <c r="G99" s="1495" t="s">
        <v>8570</v>
      </c>
      <c r="H99" s="1495"/>
      <c r="I99" s="1495" t="s">
        <v>7233</v>
      </c>
      <c r="J99" s="1493" t="s">
        <v>49</v>
      </c>
      <c r="K99" s="1495" t="s">
        <v>1255</v>
      </c>
      <c r="L99" s="2878" t="s">
        <v>8571</v>
      </c>
      <c r="M99" s="3037">
        <v>5000</v>
      </c>
      <c r="N99" s="2196" t="s">
        <v>7397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6" customHeight="1">
      <c r="A100" s="3776"/>
      <c r="B100" s="3004" t="str">
        <f t="shared" si="1"/>
        <v>2000003284</v>
      </c>
      <c r="C100" s="1493" t="s">
        <v>8122</v>
      </c>
      <c r="D100" s="1494"/>
      <c r="E100" s="1921"/>
      <c r="F100" s="1493" t="s">
        <v>15</v>
      </c>
      <c r="G100" s="1495"/>
      <c r="H100" s="1495"/>
      <c r="I100" s="1495" t="s">
        <v>7233</v>
      </c>
      <c r="J100" s="1493" t="s">
        <v>49</v>
      </c>
      <c r="K100" s="1495" t="s">
        <v>148</v>
      </c>
      <c r="L100" s="1600" t="s">
        <v>8572</v>
      </c>
      <c r="M100" s="3037">
        <v>1100</v>
      </c>
      <c r="N100" s="2907" t="s">
        <v>7562</v>
      </c>
      <c r="O100" s="1493"/>
      <c r="P100" s="1493"/>
      <c r="Q100" s="2590" t="s">
        <v>8561</v>
      </c>
      <c r="R100" s="1748">
        <v>2</v>
      </c>
      <c r="S100" s="1548"/>
      <c r="T100" s="1548"/>
      <c r="U100" s="1548">
        <v>180</v>
      </c>
      <c r="V100" s="1548"/>
      <c r="W100" s="1548"/>
      <c r="X100" s="1548"/>
      <c r="Y100" s="1548"/>
      <c r="Z100" s="1548"/>
      <c r="AA100" s="1548"/>
      <c r="AB100" s="1548"/>
      <c r="AC100" s="1548"/>
    </row>
    <row r="101" spans="1:29" s="2150" customFormat="1" ht="58.6" customHeight="1">
      <c r="A101" s="3776"/>
      <c r="B101" s="3024" t="str">
        <f t="shared" si="1"/>
        <v>2000003232</v>
      </c>
      <c r="C101" s="1493" t="s">
        <v>8122</v>
      </c>
      <c r="D101" s="3041"/>
      <c r="E101" s="1921"/>
      <c r="F101" s="1902" t="s">
        <v>15</v>
      </c>
      <c r="G101" s="1921"/>
      <c r="H101" s="1921"/>
      <c r="I101" s="1495" t="s">
        <v>7233</v>
      </c>
      <c r="J101" s="1902" t="s">
        <v>49</v>
      </c>
      <c r="K101" s="1921" t="s">
        <v>4370</v>
      </c>
      <c r="L101" s="1600" t="s">
        <v>8573</v>
      </c>
      <c r="M101" s="3041">
        <v>1000</v>
      </c>
      <c r="N101" s="2907" t="s">
        <v>7562</v>
      </c>
      <c r="O101" s="1902"/>
      <c r="P101" s="1902"/>
      <c r="Q101" s="2590" t="s">
        <v>8561</v>
      </c>
      <c r="R101" s="3045">
        <v>2</v>
      </c>
      <c r="S101" s="2429"/>
      <c r="T101" s="2429"/>
      <c r="U101" s="1548">
        <v>926</v>
      </c>
      <c r="V101" s="1548"/>
      <c r="W101" s="1548"/>
      <c r="X101" s="1548"/>
      <c r="Y101" s="1548"/>
      <c r="Z101" s="1548"/>
      <c r="AA101" s="1548"/>
      <c r="AB101" s="1548"/>
      <c r="AC101" s="2643"/>
    </row>
    <row r="102" spans="1:29" s="1548" customFormat="1" ht="58.6" customHeight="1">
      <c r="A102" s="3776"/>
      <c r="B102" s="3004" t="str">
        <f t="shared" si="1"/>
        <v>2000003235</v>
      </c>
      <c r="C102" s="1493" t="s">
        <v>8122</v>
      </c>
      <c r="D102" s="3037"/>
      <c r="E102" s="1921"/>
      <c r="F102" s="1493" t="s">
        <v>15</v>
      </c>
      <c r="G102" s="1495"/>
      <c r="H102" s="1495"/>
      <c r="I102" s="1495" t="s">
        <v>7233</v>
      </c>
      <c r="J102" s="1493" t="s">
        <v>49</v>
      </c>
      <c r="K102" s="1495" t="s">
        <v>4370</v>
      </c>
      <c r="L102" s="1600" t="s">
        <v>8574</v>
      </c>
      <c r="M102" s="3037">
        <v>2000</v>
      </c>
      <c r="N102" s="2907" t="s">
        <v>7562</v>
      </c>
      <c r="O102" s="1493"/>
      <c r="P102" s="1493"/>
      <c r="Q102" s="2590" t="s">
        <v>8561</v>
      </c>
      <c r="R102" s="3045">
        <v>2</v>
      </c>
      <c r="S102" s="1790"/>
      <c r="T102" s="1790"/>
      <c r="U102" s="1548">
        <v>1200</v>
      </c>
      <c r="AC102" s="1467"/>
    </row>
    <row r="103" spans="1:29" s="1467" customFormat="1" ht="58.6" customHeight="1">
      <c r="A103" s="3776"/>
      <c r="B103" s="3004" t="str">
        <f t="shared" si="1"/>
        <v>2000003240</v>
      </c>
      <c r="C103" s="1493" t="s">
        <v>8122</v>
      </c>
      <c r="D103" s="1494"/>
      <c r="E103" s="1921"/>
      <c r="F103" s="1493" t="s">
        <v>15</v>
      </c>
      <c r="G103" s="1495"/>
      <c r="H103" s="1495"/>
      <c r="I103" s="1495" t="s">
        <v>7233</v>
      </c>
      <c r="J103" s="1493" t="s">
        <v>49</v>
      </c>
      <c r="K103" s="1495" t="s">
        <v>4370</v>
      </c>
      <c r="L103" s="1600" t="s">
        <v>8575</v>
      </c>
      <c r="M103" s="3037">
        <v>1000</v>
      </c>
      <c r="N103" s="2196" t="s">
        <v>7526</v>
      </c>
      <c r="O103" s="1493"/>
      <c r="P103" s="1493"/>
      <c r="Q103" s="2590" t="s">
        <v>8561</v>
      </c>
      <c r="R103" s="1748">
        <v>2</v>
      </c>
      <c r="S103" s="1548"/>
      <c r="T103" s="1548"/>
      <c r="U103" s="1548">
        <v>1000</v>
      </c>
      <c r="V103" s="1548"/>
      <c r="W103" s="1548"/>
      <c r="X103" s="1548"/>
      <c r="Y103" s="1548"/>
      <c r="Z103" s="1548"/>
      <c r="AA103" s="1548"/>
      <c r="AB103" s="1548"/>
      <c r="AC103" s="1548"/>
    </row>
    <row r="104" spans="1:29" s="1548" customFormat="1" ht="58.6" customHeight="1">
      <c r="A104" s="3776"/>
      <c r="B104" s="3004" t="str">
        <f t="shared" si="1"/>
        <v>2000003233</v>
      </c>
      <c r="C104" s="1493" t="s">
        <v>8122</v>
      </c>
      <c r="D104" s="3041"/>
      <c r="E104" s="1921"/>
      <c r="F104" s="1493" t="s">
        <v>15</v>
      </c>
      <c r="G104" s="1921"/>
      <c r="H104" s="1921"/>
      <c r="I104" s="1495" t="s">
        <v>7233</v>
      </c>
      <c r="J104" s="1493" t="s">
        <v>49</v>
      </c>
      <c r="K104" s="1495" t="s">
        <v>4370</v>
      </c>
      <c r="L104" s="1600" t="s">
        <v>8576</v>
      </c>
      <c r="M104" s="3037">
        <v>1000</v>
      </c>
      <c r="N104" s="2196" t="s">
        <v>7526</v>
      </c>
      <c r="O104" s="1493"/>
      <c r="P104" s="1493"/>
      <c r="Q104" s="2590" t="s">
        <v>8561</v>
      </c>
      <c r="R104" s="3045">
        <v>2</v>
      </c>
      <c r="S104" s="1790"/>
      <c r="T104" s="1790"/>
      <c r="U104" s="1548">
        <v>740</v>
      </c>
      <c r="AC104" s="1467"/>
    </row>
    <row r="105" spans="1:29" s="1548" customFormat="1" ht="58.6" customHeight="1">
      <c r="A105" s="3777"/>
      <c r="B105" s="3004" t="str">
        <f t="shared" si="1"/>
        <v>2000003234</v>
      </c>
      <c r="C105" s="1493" t="s">
        <v>8122</v>
      </c>
      <c r="D105" s="3037"/>
      <c r="E105" s="1921"/>
      <c r="F105" s="1493" t="s">
        <v>15</v>
      </c>
      <c r="G105" s="1495"/>
      <c r="H105" s="1495"/>
      <c r="I105" s="1495" t="s">
        <v>7233</v>
      </c>
      <c r="J105" s="1493" t="s">
        <v>49</v>
      </c>
      <c r="K105" s="1495" t="s">
        <v>4370</v>
      </c>
      <c r="L105" s="1600" t="s">
        <v>8577</v>
      </c>
      <c r="M105" s="3037">
        <v>1000</v>
      </c>
      <c r="N105" s="2196" t="s">
        <v>7526</v>
      </c>
      <c r="O105" s="1493"/>
      <c r="P105" s="1493"/>
      <c r="Q105" s="2590" t="s">
        <v>8561</v>
      </c>
      <c r="R105" s="3045">
        <v>2</v>
      </c>
      <c r="S105" s="1790"/>
      <c r="T105" s="1790"/>
      <c r="U105" s="1548">
        <v>900</v>
      </c>
      <c r="AC105" s="1467"/>
    </row>
    <row r="106" spans="1:29" s="2938" customFormat="1" ht="58.6" customHeight="1">
      <c r="A106" s="2928"/>
      <c r="B106" s="2929" t="str">
        <f t="shared" si="1"/>
        <v>2000003262</v>
      </c>
      <c r="C106" s="2930" t="s">
        <v>2493</v>
      </c>
      <c r="D106" s="2931">
        <v>650</v>
      </c>
      <c r="E106" s="2932" t="s">
        <v>8578</v>
      </c>
      <c r="F106" s="2930"/>
      <c r="G106" s="2932"/>
      <c r="H106" s="2932"/>
      <c r="I106" s="2932" t="s">
        <v>7233</v>
      </c>
      <c r="J106" s="2930" t="s">
        <v>49</v>
      </c>
      <c r="K106" s="2932" t="s">
        <v>259</v>
      </c>
      <c r="L106" s="2933" t="s">
        <v>8579</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6" customHeight="1">
      <c r="A107" s="2928"/>
      <c r="B107" s="2929" t="str">
        <f t="shared" si="1"/>
        <v>2000003185</v>
      </c>
      <c r="C107" s="2930" t="s">
        <v>2493</v>
      </c>
      <c r="D107" s="2939">
        <v>597</v>
      </c>
      <c r="E107" s="2932" t="s">
        <v>8580</v>
      </c>
      <c r="F107" s="2930"/>
      <c r="G107" s="2940"/>
      <c r="H107" s="2940"/>
      <c r="I107" s="2940" t="s">
        <v>7233</v>
      </c>
      <c r="J107" s="2930" t="s">
        <v>49</v>
      </c>
      <c r="K107" s="2940" t="s">
        <v>259</v>
      </c>
      <c r="L107" s="2941" t="s">
        <v>8581</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6" customHeight="1">
      <c r="A108" s="2944"/>
      <c r="B108" s="2929" t="str">
        <f t="shared" si="1"/>
        <v>2000003237</v>
      </c>
      <c r="C108" s="2930" t="s">
        <v>2493</v>
      </c>
      <c r="D108" s="2945">
        <v>375</v>
      </c>
      <c r="E108" s="3111" t="s">
        <v>8582</v>
      </c>
      <c r="F108" s="2930"/>
      <c r="G108" s="2946"/>
      <c r="H108" s="2946"/>
      <c r="I108" s="2940" t="s">
        <v>7233</v>
      </c>
      <c r="J108" s="2940" t="s">
        <v>49</v>
      </c>
      <c r="K108" s="2930" t="s">
        <v>1637</v>
      </c>
      <c r="L108" s="3197" t="s">
        <v>8583</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6" customHeight="1">
      <c r="A109" s="2944"/>
      <c r="B109" s="2929" t="str">
        <f t="shared" si="1"/>
        <v>2000003238</v>
      </c>
      <c r="C109" s="2930" t="s">
        <v>2493</v>
      </c>
      <c r="D109" s="2945">
        <v>75</v>
      </c>
      <c r="E109" s="3111">
        <v>45909</v>
      </c>
      <c r="F109" s="2930"/>
      <c r="G109" s="2946"/>
      <c r="H109" s="2946"/>
      <c r="I109" s="2940" t="s">
        <v>7233</v>
      </c>
      <c r="J109" s="2940" t="s">
        <v>49</v>
      </c>
      <c r="K109" s="2930" t="s">
        <v>1637</v>
      </c>
      <c r="L109" s="3197" t="s">
        <v>8584</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6" customHeight="1">
      <c r="A110" s="2944"/>
      <c r="B110" s="2929" t="str">
        <f t="shared" si="1"/>
        <v>2000003263</v>
      </c>
      <c r="C110" s="2930" t="s">
        <v>2493</v>
      </c>
      <c r="D110" s="2945">
        <v>650</v>
      </c>
      <c r="E110" s="3112">
        <v>46000</v>
      </c>
      <c r="F110" s="2930"/>
      <c r="G110" s="2949"/>
      <c r="H110" s="2949"/>
      <c r="I110" s="2940" t="s">
        <v>7233</v>
      </c>
      <c r="J110" s="2940" t="s">
        <v>49</v>
      </c>
      <c r="K110" s="2930" t="s">
        <v>1637</v>
      </c>
      <c r="L110" s="3197" t="s">
        <v>8585</v>
      </c>
      <c r="M110" s="2939">
        <v>650</v>
      </c>
      <c r="N110" s="2948" t="s">
        <v>8586</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6" customHeight="1">
      <c r="A111" s="2944"/>
      <c r="B111" s="2950" t="str">
        <f t="shared" si="1"/>
        <v>2000003248</v>
      </c>
      <c r="C111" s="2930" t="s">
        <v>2493</v>
      </c>
      <c r="D111" s="2942">
        <v>174</v>
      </c>
      <c r="E111" s="2932" t="s">
        <v>8587</v>
      </c>
      <c r="F111" s="2930"/>
      <c r="G111" s="2940"/>
      <c r="H111" s="2940"/>
      <c r="I111" s="2940" t="s">
        <v>7233</v>
      </c>
      <c r="J111" s="2940" t="s">
        <v>49</v>
      </c>
      <c r="K111" s="2930" t="s">
        <v>259</v>
      </c>
      <c r="L111" s="3197" t="s">
        <v>8588</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6" customHeight="1">
      <c r="A112" s="2951"/>
      <c r="B112" s="2952" t="str">
        <f t="shared" si="1"/>
        <v>2000003236</v>
      </c>
      <c r="C112" s="2953" t="s">
        <v>2493</v>
      </c>
      <c r="D112" s="2954">
        <v>600</v>
      </c>
      <c r="E112" s="3113" t="s">
        <v>8589</v>
      </c>
      <c r="F112" s="2953"/>
      <c r="G112" s="2955"/>
      <c r="H112" s="2955"/>
      <c r="I112" s="2940" t="s">
        <v>7233</v>
      </c>
      <c r="J112" s="2955" t="s">
        <v>49</v>
      </c>
      <c r="K112" s="2953" t="s">
        <v>259</v>
      </c>
      <c r="L112" s="3198" t="s">
        <v>8590</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6" customHeight="1">
      <c r="A113" s="2944"/>
      <c r="B113" s="2929" t="str">
        <f t="shared" si="1"/>
        <v>2000003239</v>
      </c>
      <c r="C113" s="2930" t="s">
        <v>2493</v>
      </c>
      <c r="D113" s="2945">
        <v>1000</v>
      </c>
      <c r="E113" s="3113" t="s">
        <v>8589</v>
      </c>
      <c r="F113" s="2930"/>
      <c r="G113" s="2946"/>
      <c r="H113" s="2946"/>
      <c r="I113" s="2940" t="s">
        <v>7233</v>
      </c>
      <c r="J113" s="2940" t="s">
        <v>49</v>
      </c>
      <c r="K113" s="2930" t="s">
        <v>259</v>
      </c>
      <c r="L113" s="3197" t="s">
        <v>8591</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6" customHeight="1">
      <c r="A114" s="2944"/>
      <c r="B114" s="2929" t="str">
        <f t="shared" si="1"/>
        <v>2200002158</v>
      </c>
      <c r="C114" s="2930" t="s">
        <v>2493</v>
      </c>
      <c r="D114" s="2945">
        <v>333</v>
      </c>
      <c r="E114" s="3111" t="s">
        <v>8592</v>
      </c>
      <c r="F114" s="2930"/>
      <c r="G114" s="2946"/>
      <c r="H114" s="2946"/>
      <c r="I114" s="2940" t="s">
        <v>7233</v>
      </c>
      <c r="J114" s="2940" t="s">
        <v>49</v>
      </c>
      <c r="K114" s="2930" t="s">
        <v>259</v>
      </c>
      <c r="L114" s="3197" t="s">
        <v>8593</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6" customHeight="1">
      <c r="A115" s="3049"/>
      <c r="B115" s="2929" t="str">
        <f t="shared" si="1"/>
        <v>2000003319</v>
      </c>
      <c r="C115" s="2930" t="s">
        <v>2493</v>
      </c>
      <c r="D115" s="2945"/>
      <c r="E115" s="3111"/>
      <c r="F115" s="2930"/>
      <c r="G115" s="2946"/>
      <c r="H115" s="2946"/>
      <c r="I115" s="2940" t="s">
        <v>7233</v>
      </c>
      <c r="J115" s="2940" t="s">
        <v>49</v>
      </c>
      <c r="K115" s="2930" t="s">
        <v>259</v>
      </c>
      <c r="L115" s="3197" t="s">
        <v>8594</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6" customHeight="1">
      <c r="A116" s="3049"/>
      <c r="B116" s="2929" t="str">
        <f t="shared" si="1"/>
        <v>2200002174</v>
      </c>
      <c r="C116" s="2930" t="s">
        <v>2493</v>
      </c>
      <c r="D116" s="2945">
        <v>104</v>
      </c>
      <c r="E116" s="3111"/>
      <c r="F116" s="2930"/>
      <c r="G116" s="2946"/>
      <c r="H116" s="2946"/>
      <c r="I116" s="2940" t="s">
        <v>7233</v>
      </c>
      <c r="J116" s="2940" t="s">
        <v>49</v>
      </c>
      <c r="K116" s="2930" t="s">
        <v>259</v>
      </c>
      <c r="L116" s="3197" t="s">
        <v>8595</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6" customHeight="1">
      <c r="A117" s="3049"/>
      <c r="B117" s="2929" t="str">
        <f t="shared" si="1"/>
        <v>2200002203</v>
      </c>
      <c r="C117" s="2930" t="s">
        <v>2493</v>
      </c>
      <c r="D117" s="2945">
        <v>5612</v>
      </c>
      <c r="E117" s="3111"/>
      <c r="F117" s="2930"/>
      <c r="G117" s="2946"/>
      <c r="H117" s="2946"/>
      <c r="I117" s="2940" t="s">
        <v>7233</v>
      </c>
      <c r="J117" s="2940" t="s">
        <v>49</v>
      </c>
      <c r="K117" s="2930" t="s">
        <v>259</v>
      </c>
      <c r="L117" s="3197" t="s">
        <v>8596</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6" customHeight="1">
      <c r="A118" s="3854">
        <v>25</v>
      </c>
      <c r="B118" s="3004" t="str">
        <f t="shared" si="1"/>
        <v>2400001278</v>
      </c>
      <c r="C118" s="3009" t="s">
        <v>6629</v>
      </c>
      <c r="D118" s="3006">
        <v>23900</v>
      </c>
      <c r="E118" s="3021" t="s">
        <v>8565</v>
      </c>
      <c r="F118" s="3009" t="s">
        <v>22</v>
      </c>
      <c r="G118" s="3007" t="s">
        <v>8597</v>
      </c>
      <c r="H118" s="3007"/>
      <c r="I118" s="3007" t="s">
        <v>7233</v>
      </c>
      <c r="J118" s="3009" t="s">
        <v>49</v>
      </c>
      <c r="K118" s="3007" t="s">
        <v>3536</v>
      </c>
      <c r="L118" s="2878" t="s">
        <v>8598</v>
      </c>
      <c r="M118" s="3040">
        <v>50</v>
      </c>
      <c r="N118" s="2907" t="s">
        <v>7526</v>
      </c>
      <c r="O118" s="3009"/>
      <c r="P118" s="3009"/>
      <c r="Q118" s="3010" t="s">
        <v>8599</v>
      </c>
      <c r="R118" s="3045">
        <v>2</v>
      </c>
      <c r="T118" s="1548">
        <v>2400001278</v>
      </c>
      <c r="U118" s="1493" t="e">
        <f>VLOOKUP(T118,'PKH UPDATE'!A:D,2,0)</f>
        <v>#N/A</v>
      </c>
      <c r="V118" s="1493" t="e">
        <f>VLOOKUP(T118,'PKH UPDATE'!A:D,3,0)</f>
        <v>#N/A</v>
      </c>
      <c r="W118" s="1493" t="e">
        <f>VLOOKUP(T118,'PKH UPDATE'!A:D,4,0)</f>
        <v>#N/A</v>
      </c>
    </row>
    <row r="119" spans="1:29" s="2150" customFormat="1" ht="58.6" customHeight="1">
      <c r="A119" s="3855"/>
      <c r="B119" s="3004" t="str">
        <f t="shared" si="1"/>
        <v>2400001279</v>
      </c>
      <c r="C119" s="3009" t="s">
        <v>6629</v>
      </c>
      <c r="D119" s="3006"/>
      <c r="E119" s="3021"/>
      <c r="F119" s="3009" t="s">
        <v>22</v>
      </c>
      <c r="G119" s="3007"/>
      <c r="H119" s="3007"/>
      <c r="I119" s="3007" t="s">
        <v>7233</v>
      </c>
      <c r="J119" s="3009" t="s">
        <v>49</v>
      </c>
      <c r="K119" s="3007" t="s">
        <v>3536</v>
      </c>
      <c r="L119" s="2878" t="s">
        <v>8600</v>
      </c>
      <c r="M119" s="3040">
        <v>2000</v>
      </c>
      <c r="N119" s="2907" t="s">
        <v>8601</v>
      </c>
      <c r="O119" s="3019"/>
      <c r="P119" s="3019"/>
      <c r="Q119" s="3010" t="s">
        <v>8599</v>
      </c>
      <c r="R119" s="3045">
        <v>2</v>
      </c>
      <c r="T119" s="2150">
        <v>2400001279</v>
      </c>
      <c r="U119" s="1493" t="e">
        <f>VLOOKUP(T119,'PKH UPDATE'!A:D,2,0)</f>
        <v>#N/A</v>
      </c>
      <c r="V119" s="1493" t="e">
        <f>VLOOKUP(T119,'PKH UPDATE'!A:D,3,0)</f>
        <v>#N/A</v>
      </c>
      <c r="W119" s="1493" t="e">
        <f>VLOOKUP(T119,'PKH UPDATE'!A:D,4,0)</f>
        <v>#N/A</v>
      </c>
    </row>
    <row r="120" spans="1:29" s="2150" customFormat="1" ht="58.6" customHeight="1">
      <c r="A120" s="3855"/>
      <c r="B120" s="3004" t="str">
        <f t="shared" si="1"/>
        <v>2400001280</v>
      </c>
      <c r="C120" s="3009" t="s">
        <v>6629</v>
      </c>
      <c r="D120" s="3006"/>
      <c r="E120" s="3021"/>
      <c r="F120" s="3009" t="s">
        <v>22</v>
      </c>
      <c r="G120" s="3007"/>
      <c r="H120" s="3007"/>
      <c r="I120" s="3007" t="s">
        <v>7233</v>
      </c>
      <c r="J120" s="3009" t="s">
        <v>49</v>
      </c>
      <c r="K120" s="3007" t="s">
        <v>3536</v>
      </c>
      <c r="L120" s="2878" t="s">
        <v>8602</v>
      </c>
      <c r="M120" s="3040">
        <v>9400</v>
      </c>
      <c r="N120" s="2907" t="s">
        <v>7526</v>
      </c>
      <c r="O120" s="3019"/>
      <c r="P120" s="3019"/>
      <c r="Q120" s="3010" t="s">
        <v>8599</v>
      </c>
      <c r="R120" s="3045">
        <v>2</v>
      </c>
      <c r="T120" s="2150">
        <v>2400001280</v>
      </c>
      <c r="U120" s="1493">
        <f>VLOOKUP(T120,'PKH UPDATE'!A:D,2,0)</f>
        <v>7603</v>
      </c>
      <c r="V120" s="1493">
        <f>VLOOKUP(T120,'PKH UPDATE'!A:D,3,0)</f>
        <v>0</v>
      </c>
      <c r="W120" s="1493">
        <f>VLOOKUP(T120,'PKH UPDATE'!A:D,4,0)</f>
        <v>7603</v>
      </c>
    </row>
    <row r="121" spans="1:29" s="2150" customFormat="1" ht="58.6" customHeight="1">
      <c r="A121" s="3855"/>
      <c r="B121" s="3004" t="str">
        <f t="shared" si="1"/>
        <v>2400001281</v>
      </c>
      <c r="C121" s="3009" t="s">
        <v>6629</v>
      </c>
      <c r="D121" s="3006"/>
      <c r="E121" s="3021"/>
      <c r="F121" s="3009" t="s">
        <v>22</v>
      </c>
      <c r="G121" s="3007"/>
      <c r="H121" s="3007"/>
      <c r="I121" s="3007" t="s">
        <v>7233</v>
      </c>
      <c r="J121" s="3009" t="s">
        <v>49</v>
      </c>
      <c r="K121" s="3007" t="s">
        <v>3536</v>
      </c>
      <c r="L121" s="2878" t="s">
        <v>8603</v>
      </c>
      <c r="M121" s="3040">
        <v>750</v>
      </c>
      <c r="N121" s="2907" t="s">
        <v>7526</v>
      </c>
      <c r="O121" s="3019"/>
      <c r="P121" s="3019"/>
      <c r="Q121" s="3010" t="s">
        <v>8599</v>
      </c>
      <c r="R121" s="3045">
        <v>2</v>
      </c>
      <c r="T121" s="2150">
        <v>2400001281</v>
      </c>
      <c r="U121" s="1493">
        <f>VLOOKUP(T121,'PKH UPDATE'!A:D,2,0)</f>
        <v>754</v>
      </c>
      <c r="V121" s="1493">
        <f>VLOOKUP(T121,'PKH UPDATE'!A:D,3,0)</f>
        <v>0</v>
      </c>
      <c r="W121" s="1493">
        <f>VLOOKUP(T121,'PKH UPDATE'!A:D,4,0)</f>
        <v>754</v>
      </c>
    </row>
    <row r="122" spans="1:29" s="2150" customFormat="1" ht="58.6" customHeight="1">
      <c r="A122" s="3855"/>
      <c r="B122" s="3004" t="str">
        <f t="shared" si="1"/>
        <v>2400001290</v>
      </c>
      <c r="C122" s="3009" t="s">
        <v>6629</v>
      </c>
      <c r="D122" s="3006"/>
      <c r="E122" s="3021"/>
      <c r="F122" s="3009" t="s">
        <v>22</v>
      </c>
      <c r="G122" s="3007"/>
      <c r="H122" s="3007"/>
      <c r="I122" s="3007" t="s">
        <v>7233</v>
      </c>
      <c r="J122" s="3009" t="s">
        <v>49</v>
      </c>
      <c r="K122" s="3007" t="s">
        <v>3536</v>
      </c>
      <c r="L122" s="3081" t="s">
        <v>8604</v>
      </c>
      <c r="M122" s="3126">
        <v>100</v>
      </c>
      <c r="N122" s="2907" t="s">
        <v>7526</v>
      </c>
      <c r="O122" s="3019"/>
      <c r="P122" s="3019"/>
      <c r="Q122" s="3010" t="s">
        <v>8599</v>
      </c>
      <c r="R122" s="3045">
        <v>2</v>
      </c>
      <c r="T122" s="2150">
        <v>2400001290</v>
      </c>
      <c r="U122" s="1493" t="e">
        <f>VLOOKUP(T122,'PKH UPDATE'!A:D,2,0)</f>
        <v>#N/A</v>
      </c>
      <c r="V122" s="1493" t="e">
        <f>VLOOKUP(T122,'PKH UPDATE'!A:D,3,0)</f>
        <v>#N/A</v>
      </c>
      <c r="W122" s="1493" t="e">
        <f>VLOOKUP(T122,'PKH UPDATE'!A:D,4,0)</f>
        <v>#N/A</v>
      </c>
    </row>
    <row r="123" spans="1:29" s="2150" customFormat="1" ht="58.6" customHeight="1">
      <c r="A123" s="3855"/>
      <c r="B123" s="3004" t="str">
        <f t="shared" si="1"/>
        <v>2400001288</v>
      </c>
      <c r="C123" s="3009" t="s">
        <v>6629</v>
      </c>
      <c r="D123" s="3006"/>
      <c r="E123" s="3021"/>
      <c r="F123" s="3009" t="s">
        <v>22</v>
      </c>
      <c r="G123" s="3007"/>
      <c r="H123" s="3007"/>
      <c r="I123" s="3007" t="s">
        <v>7233</v>
      </c>
      <c r="J123" s="3009" t="s">
        <v>49</v>
      </c>
      <c r="K123" s="3007" t="s">
        <v>3536</v>
      </c>
      <c r="L123" s="2878" t="s">
        <v>8605</v>
      </c>
      <c r="M123" s="3040">
        <v>1050</v>
      </c>
      <c r="N123" s="2907" t="s">
        <v>7526</v>
      </c>
      <c r="O123" s="3019"/>
      <c r="P123" s="3019"/>
      <c r="Q123" s="3010" t="s">
        <v>8599</v>
      </c>
      <c r="R123" s="3045">
        <v>2</v>
      </c>
      <c r="T123" s="2150">
        <v>2400001288</v>
      </c>
      <c r="U123" s="1493" t="e">
        <f>VLOOKUP(T123,'PKH UPDATE'!A:D,2,0)</f>
        <v>#N/A</v>
      </c>
      <c r="V123" s="1493" t="e">
        <f>VLOOKUP(T123,'PKH UPDATE'!A:D,3,0)</f>
        <v>#N/A</v>
      </c>
      <c r="W123" s="1493" t="e">
        <f>VLOOKUP(T123,'PKH UPDATE'!A:D,4,0)</f>
        <v>#N/A</v>
      </c>
    </row>
    <row r="124" spans="1:29" s="2150" customFormat="1" ht="58.6" customHeight="1">
      <c r="A124" s="3855"/>
      <c r="B124" s="3004" t="str">
        <f t="shared" si="1"/>
        <v>2400001289</v>
      </c>
      <c r="C124" s="3009" t="s">
        <v>6629</v>
      </c>
      <c r="D124" s="3006"/>
      <c r="E124" s="3021"/>
      <c r="F124" s="3009" t="s">
        <v>22</v>
      </c>
      <c r="G124" s="3007"/>
      <c r="H124" s="3007"/>
      <c r="I124" s="3007" t="s">
        <v>7233</v>
      </c>
      <c r="J124" s="3009" t="s">
        <v>49</v>
      </c>
      <c r="K124" s="3007" t="s">
        <v>3536</v>
      </c>
      <c r="L124" s="3081" t="s">
        <v>8606</v>
      </c>
      <c r="M124" s="3126">
        <v>4350</v>
      </c>
      <c r="N124" s="2907" t="s">
        <v>7526</v>
      </c>
      <c r="O124" s="3019"/>
      <c r="P124" s="3019"/>
      <c r="Q124" s="3010" t="s">
        <v>8599</v>
      </c>
      <c r="R124" s="3045">
        <v>2</v>
      </c>
      <c r="T124" s="2150">
        <v>2400001289</v>
      </c>
      <c r="U124" s="1493">
        <f>VLOOKUP(T124,'PKH UPDATE'!A:D,2,0)</f>
        <v>2363</v>
      </c>
      <c r="V124" s="1493">
        <f>VLOOKUP(T124,'PKH UPDATE'!A:D,3,0)</f>
        <v>0</v>
      </c>
      <c r="W124" s="1493">
        <f>VLOOKUP(T124,'PKH UPDATE'!A:D,4,0)</f>
        <v>2363</v>
      </c>
    </row>
    <row r="125" spans="1:29" s="2150" customFormat="1" ht="58.6" customHeight="1">
      <c r="A125" s="3855"/>
      <c r="B125" s="3004" t="str">
        <f t="shared" si="1"/>
        <v>2400001297</v>
      </c>
      <c r="C125" s="3009" t="s">
        <v>6629</v>
      </c>
      <c r="D125" s="3006"/>
      <c r="E125" s="3021"/>
      <c r="F125" s="3009" t="s">
        <v>22</v>
      </c>
      <c r="G125" s="3007"/>
      <c r="H125" s="3007"/>
      <c r="I125" s="3007" t="s">
        <v>7233</v>
      </c>
      <c r="J125" s="3009" t="s">
        <v>49</v>
      </c>
      <c r="K125" s="3007" t="s">
        <v>3536</v>
      </c>
      <c r="L125" s="3081" t="s">
        <v>8607</v>
      </c>
      <c r="M125" s="3126">
        <v>350</v>
      </c>
      <c r="N125" s="2907" t="s">
        <v>8608</v>
      </c>
      <c r="O125" s="3019"/>
      <c r="P125" s="3019"/>
      <c r="Q125" s="3010" t="s">
        <v>8599</v>
      </c>
      <c r="R125" s="3045">
        <v>2</v>
      </c>
      <c r="T125" s="2150">
        <v>2400001297</v>
      </c>
      <c r="U125" s="1493" t="e">
        <f>VLOOKUP(T125,'PKH UPDATE'!A:D,2,0)</f>
        <v>#N/A</v>
      </c>
      <c r="V125" s="1493" t="e">
        <f>VLOOKUP(T125,'PKH UPDATE'!A:D,3,0)</f>
        <v>#N/A</v>
      </c>
      <c r="W125" s="1493" t="e">
        <f>VLOOKUP(T125,'PKH UPDATE'!A:D,4,0)</f>
        <v>#N/A</v>
      </c>
    </row>
    <row r="126" spans="1:29" s="2150" customFormat="1" ht="58.6" customHeight="1">
      <c r="A126" s="3855"/>
      <c r="B126" s="3004" t="str">
        <f t="shared" si="1"/>
        <v>2400001298</v>
      </c>
      <c r="C126" s="3009" t="s">
        <v>6629</v>
      </c>
      <c r="D126" s="3006"/>
      <c r="E126" s="3021"/>
      <c r="F126" s="3009" t="s">
        <v>22</v>
      </c>
      <c r="G126" s="3007"/>
      <c r="H126" s="3007"/>
      <c r="I126" s="3007" t="s">
        <v>7233</v>
      </c>
      <c r="J126" s="3009" t="s">
        <v>49</v>
      </c>
      <c r="K126" s="3007" t="s">
        <v>3536</v>
      </c>
      <c r="L126" s="2878" t="s">
        <v>8609</v>
      </c>
      <c r="M126" s="3040">
        <v>325</v>
      </c>
      <c r="N126" s="2907" t="s">
        <v>7526</v>
      </c>
      <c r="O126" s="3019"/>
      <c r="P126" s="3019"/>
      <c r="Q126" s="3010" t="s">
        <v>8599</v>
      </c>
      <c r="R126" s="3045">
        <v>2</v>
      </c>
      <c r="T126" s="2150">
        <v>2400001298</v>
      </c>
      <c r="U126" s="1493">
        <f>VLOOKUP(T126,'PKH UPDATE'!A:D,2,0)</f>
        <v>230</v>
      </c>
      <c r="V126" s="1493">
        <f>VLOOKUP(T126,'PKH UPDATE'!A:D,3,0)</f>
        <v>0</v>
      </c>
      <c r="W126" s="1493">
        <f>VLOOKUP(T126,'PKH UPDATE'!A:D,4,0)</f>
        <v>230</v>
      </c>
    </row>
    <row r="127" spans="1:29" s="2150" customFormat="1" ht="58.6" customHeight="1">
      <c r="A127" s="3855"/>
      <c r="B127" s="3004" t="str">
        <f t="shared" si="1"/>
        <v>2400001296</v>
      </c>
      <c r="C127" s="3009" t="s">
        <v>6629</v>
      </c>
      <c r="D127" s="3006"/>
      <c r="E127" s="3021"/>
      <c r="F127" s="3009" t="s">
        <v>22</v>
      </c>
      <c r="G127" s="3007"/>
      <c r="H127" s="3007"/>
      <c r="I127" s="3007" t="s">
        <v>7233</v>
      </c>
      <c r="J127" s="3009" t="s">
        <v>49</v>
      </c>
      <c r="K127" s="3007" t="s">
        <v>3536</v>
      </c>
      <c r="L127" s="2878" t="s">
        <v>8610</v>
      </c>
      <c r="M127" s="3040">
        <v>175</v>
      </c>
      <c r="N127" s="2907" t="s">
        <v>7526</v>
      </c>
      <c r="O127" s="3019"/>
      <c r="P127" s="3019"/>
      <c r="Q127" s="3010" t="s">
        <v>8599</v>
      </c>
      <c r="R127" s="3045">
        <v>2</v>
      </c>
      <c r="T127" s="2150">
        <v>2400001296</v>
      </c>
      <c r="U127" s="1493" t="e">
        <f>VLOOKUP(T127,'PKH UPDATE'!A:D,2,0)</f>
        <v>#N/A</v>
      </c>
      <c r="V127" s="1493" t="e">
        <f>VLOOKUP(T127,'PKH UPDATE'!A:D,3,0)</f>
        <v>#N/A</v>
      </c>
      <c r="W127" s="1493" t="e">
        <f>VLOOKUP(T127,'PKH UPDATE'!A:D,4,0)</f>
        <v>#N/A</v>
      </c>
    </row>
    <row r="128" spans="1:29" s="2150" customFormat="1" ht="58.6" customHeight="1">
      <c r="A128" s="3855"/>
      <c r="B128" s="3004" t="str">
        <f t="shared" si="1"/>
        <v>2400001291</v>
      </c>
      <c r="C128" s="3009" t="s">
        <v>6629</v>
      </c>
      <c r="D128" s="3006"/>
      <c r="E128" s="3021"/>
      <c r="F128" s="3009" t="s">
        <v>22</v>
      </c>
      <c r="G128" s="3007"/>
      <c r="H128" s="3007"/>
      <c r="I128" s="3007" t="s">
        <v>7233</v>
      </c>
      <c r="J128" s="3009" t="s">
        <v>49</v>
      </c>
      <c r="K128" s="3007" t="s">
        <v>3536</v>
      </c>
      <c r="L128" s="2878" t="s">
        <v>8611</v>
      </c>
      <c r="M128" s="3040">
        <v>425</v>
      </c>
      <c r="N128" s="2907" t="s">
        <v>7526</v>
      </c>
      <c r="O128" s="3019"/>
      <c r="P128" s="3019"/>
      <c r="Q128" s="3010" t="s">
        <v>8599</v>
      </c>
      <c r="R128" s="3045">
        <v>2</v>
      </c>
      <c r="T128" s="2150">
        <v>2400001291</v>
      </c>
      <c r="U128" s="1493">
        <f>VLOOKUP(T128,'PKH UPDATE'!A:D,2,0)</f>
        <v>385</v>
      </c>
      <c r="V128" s="1493">
        <f>VLOOKUP(T128,'PKH UPDATE'!A:D,3,0)</f>
        <v>0</v>
      </c>
      <c r="W128" s="1493">
        <f>VLOOKUP(T128,'PKH UPDATE'!A:D,4,0)</f>
        <v>385</v>
      </c>
    </row>
    <row r="129" spans="1:30" s="2150" customFormat="1" ht="58.6" customHeight="1">
      <c r="A129" s="3855"/>
      <c r="B129" s="3004" t="str">
        <f t="shared" si="1"/>
        <v>2400001299</v>
      </c>
      <c r="C129" s="3009" t="s">
        <v>6629</v>
      </c>
      <c r="D129" s="3006"/>
      <c r="E129" s="3021"/>
      <c r="F129" s="3009" t="s">
        <v>22</v>
      </c>
      <c r="G129" s="3007"/>
      <c r="H129" s="3007"/>
      <c r="I129" s="3007" t="s">
        <v>7233</v>
      </c>
      <c r="J129" s="3009" t="s">
        <v>49</v>
      </c>
      <c r="K129" s="3007" t="s">
        <v>3536</v>
      </c>
      <c r="L129" s="2878" t="s">
        <v>8612</v>
      </c>
      <c r="M129" s="3040">
        <v>2025</v>
      </c>
      <c r="N129" s="2907" t="s">
        <v>7526</v>
      </c>
      <c r="O129" s="3019"/>
      <c r="P129" s="3019"/>
      <c r="Q129" s="3010" t="s">
        <v>8599</v>
      </c>
      <c r="R129" s="3045">
        <v>2</v>
      </c>
      <c r="T129" s="2150">
        <v>2400001299</v>
      </c>
      <c r="U129" s="1493">
        <f>VLOOKUP(T129,'PKH UPDATE'!A:D,2,0)</f>
        <v>1337</v>
      </c>
      <c r="V129" s="1493">
        <f>VLOOKUP(T129,'PKH UPDATE'!A:D,3,0)</f>
        <v>0</v>
      </c>
      <c r="W129" s="1493">
        <f>VLOOKUP(T129,'PKH UPDATE'!A:D,4,0)</f>
        <v>1337</v>
      </c>
    </row>
    <row r="130" spans="1:30" s="2150" customFormat="1" ht="58.6" customHeight="1">
      <c r="A130" s="3855"/>
      <c r="B130" s="3004" t="str">
        <f t="shared" si="1"/>
        <v>2400001300</v>
      </c>
      <c r="C130" s="3009" t="s">
        <v>6629</v>
      </c>
      <c r="D130" s="3006"/>
      <c r="E130" s="3021"/>
      <c r="F130" s="3009" t="s">
        <v>22</v>
      </c>
      <c r="G130" s="3007"/>
      <c r="H130" s="3007"/>
      <c r="I130" s="3007" t="s">
        <v>7233</v>
      </c>
      <c r="J130" s="3009" t="s">
        <v>49</v>
      </c>
      <c r="K130" s="3007" t="s">
        <v>3536</v>
      </c>
      <c r="L130" s="2878" t="s">
        <v>8613</v>
      </c>
      <c r="M130" s="3040"/>
      <c r="N130" s="2907" t="s">
        <v>7526</v>
      </c>
      <c r="O130" s="3019"/>
      <c r="P130" s="3019"/>
      <c r="Q130" s="3010" t="s">
        <v>8599</v>
      </c>
      <c r="R130" s="3045">
        <v>2</v>
      </c>
      <c r="T130" s="2150">
        <v>2400001300</v>
      </c>
      <c r="U130" s="1493" t="e">
        <f>VLOOKUP(T130,'PKH UPDATE'!A:D,2,0)</f>
        <v>#N/A</v>
      </c>
      <c r="V130" s="1493" t="e">
        <f>VLOOKUP(T130,'PKH UPDATE'!A:D,3,0)</f>
        <v>#N/A</v>
      </c>
      <c r="W130" s="1493" t="e">
        <f>VLOOKUP(T130,'PKH UPDATE'!A:D,4,0)</f>
        <v>#N/A</v>
      </c>
    </row>
    <row r="131" spans="1:30" s="2150" customFormat="1" ht="58.6" customHeight="1">
      <c r="A131" s="3855"/>
      <c r="B131" s="3004" t="str">
        <f t="shared" si="1"/>
        <v>2400001295</v>
      </c>
      <c r="C131" s="3009" t="s">
        <v>6629</v>
      </c>
      <c r="D131" s="3006"/>
      <c r="E131" s="3021"/>
      <c r="F131" s="3009" t="s">
        <v>22</v>
      </c>
      <c r="G131" s="3007"/>
      <c r="H131" s="3007"/>
      <c r="I131" s="3007" t="s">
        <v>7233</v>
      </c>
      <c r="J131" s="3009" t="s">
        <v>49</v>
      </c>
      <c r="K131" s="3007" t="s">
        <v>3536</v>
      </c>
      <c r="L131" s="2878" t="s">
        <v>8614</v>
      </c>
      <c r="M131" s="3040">
        <v>600</v>
      </c>
      <c r="N131" s="2907" t="s">
        <v>7526</v>
      </c>
      <c r="O131" s="3019"/>
      <c r="P131" s="3019"/>
      <c r="Q131" s="3010" t="s">
        <v>8599</v>
      </c>
      <c r="R131" s="3045">
        <v>2</v>
      </c>
      <c r="T131" s="2150">
        <v>2400001295</v>
      </c>
      <c r="U131" s="1493">
        <f>VLOOKUP(T131,'PKH UPDATE'!A:D,2,0)</f>
        <v>400</v>
      </c>
      <c r="V131" s="1493">
        <f>VLOOKUP(T131,'PKH UPDATE'!A:D,3,0)</f>
        <v>0</v>
      </c>
      <c r="W131" s="1493">
        <f>VLOOKUP(T131,'PKH UPDATE'!A:D,4,0)</f>
        <v>400</v>
      </c>
    </row>
    <row r="132" spans="1:30" s="2150" customFormat="1" ht="58.6" customHeight="1">
      <c r="A132" s="3855"/>
      <c r="B132" s="1900" t="str">
        <f t="shared" ref="B132:B195" si="2">TEXT(LEFT(L132,10),"0000000000")</f>
        <v>2400001294</v>
      </c>
      <c r="C132" s="3009" t="s">
        <v>6629</v>
      </c>
      <c r="D132" s="3006"/>
      <c r="E132" s="3021"/>
      <c r="F132" s="3009" t="s">
        <v>22</v>
      </c>
      <c r="G132" s="3007"/>
      <c r="H132" s="3007"/>
      <c r="I132" s="3007" t="s">
        <v>7233</v>
      </c>
      <c r="J132" s="3009" t="s">
        <v>49</v>
      </c>
      <c r="K132" s="3007" t="s">
        <v>3536</v>
      </c>
      <c r="L132" s="2878" t="s">
        <v>8615</v>
      </c>
      <c r="M132" s="3040">
        <v>400</v>
      </c>
      <c r="N132" s="2907" t="s">
        <v>7526</v>
      </c>
      <c r="O132" s="3019"/>
      <c r="P132" s="3019"/>
      <c r="Q132" s="3010" t="s">
        <v>8599</v>
      </c>
      <c r="R132" s="3045">
        <v>2</v>
      </c>
      <c r="T132" s="2150">
        <v>2400001294</v>
      </c>
      <c r="U132" s="1493">
        <f>VLOOKUP(T132,'PKH UPDATE'!A:D,2,0)</f>
        <v>283</v>
      </c>
      <c r="V132" s="1493">
        <f>VLOOKUP(T132,'PKH UPDATE'!A:D,3,0)</f>
        <v>0</v>
      </c>
      <c r="W132" s="1493">
        <f>VLOOKUP(T132,'PKH UPDATE'!A:D,4,0)</f>
        <v>283</v>
      </c>
    </row>
    <row r="133" spans="1:30" s="2150" customFormat="1" ht="58.6" customHeight="1">
      <c r="A133" s="3855"/>
      <c r="B133" s="3004" t="str">
        <f t="shared" si="2"/>
        <v>2400001293</v>
      </c>
      <c r="C133" s="3009" t="s">
        <v>6629</v>
      </c>
      <c r="D133" s="3006"/>
      <c r="E133" s="3021"/>
      <c r="F133" s="3009" t="s">
        <v>22</v>
      </c>
      <c r="G133" s="3007"/>
      <c r="H133" s="3007"/>
      <c r="I133" s="3007" t="s">
        <v>7233</v>
      </c>
      <c r="J133" s="3009" t="s">
        <v>49</v>
      </c>
      <c r="K133" s="3007" t="s">
        <v>3536</v>
      </c>
      <c r="L133" s="2878" t="s">
        <v>8616</v>
      </c>
      <c r="M133" s="3040">
        <v>1000</v>
      </c>
      <c r="N133" s="2907" t="s">
        <v>7526</v>
      </c>
      <c r="O133" s="3019"/>
      <c r="P133" s="3019"/>
      <c r="Q133" s="3010" t="s">
        <v>8599</v>
      </c>
      <c r="R133" s="3045">
        <v>2</v>
      </c>
      <c r="T133" s="2150">
        <v>2400001293</v>
      </c>
      <c r="U133" s="1493">
        <f>VLOOKUP(T133,'PKH UPDATE'!A:D,2,0)</f>
        <v>914</v>
      </c>
      <c r="V133" s="1493">
        <f>VLOOKUP(T133,'PKH UPDATE'!A:D,3,0)</f>
        <v>0</v>
      </c>
      <c r="W133" s="1493">
        <f>VLOOKUP(T133,'PKH UPDATE'!A:D,4,0)</f>
        <v>914</v>
      </c>
    </row>
    <row r="134" spans="1:30" s="2150" customFormat="1" ht="58.6" customHeight="1">
      <c r="A134" s="3855"/>
      <c r="B134" s="3004" t="str">
        <f t="shared" si="2"/>
        <v>2400001282</v>
      </c>
      <c r="C134" s="3009" t="s">
        <v>6629</v>
      </c>
      <c r="D134" s="3006"/>
      <c r="E134" s="3021"/>
      <c r="F134" s="3009" t="s">
        <v>22</v>
      </c>
      <c r="G134" s="3007"/>
      <c r="H134" s="3007"/>
      <c r="I134" s="3007" t="s">
        <v>7233</v>
      </c>
      <c r="J134" s="3009" t="s">
        <v>49</v>
      </c>
      <c r="K134" s="3007" t="s">
        <v>3536</v>
      </c>
      <c r="L134" s="2878" t="s">
        <v>8617</v>
      </c>
      <c r="M134" s="3040">
        <v>500</v>
      </c>
      <c r="N134" s="2907" t="s">
        <v>7526</v>
      </c>
      <c r="O134" s="3019"/>
      <c r="P134" s="3019"/>
      <c r="Q134" s="3010" t="s">
        <v>8599</v>
      </c>
      <c r="R134" s="3045">
        <v>2</v>
      </c>
      <c r="T134" s="2150">
        <v>2400001282</v>
      </c>
      <c r="U134" s="1493">
        <f>VLOOKUP(T134,'PKH UPDATE'!A:D,2,0)</f>
        <v>425</v>
      </c>
      <c r="V134" s="1493">
        <f>VLOOKUP(T134,'PKH UPDATE'!A:D,3,0)</f>
        <v>0</v>
      </c>
      <c r="W134" s="1493">
        <f>VLOOKUP(T134,'PKH UPDATE'!A:D,4,0)</f>
        <v>425</v>
      </c>
    </row>
    <row r="135" spans="1:30" s="2150" customFormat="1" ht="58.6" customHeight="1">
      <c r="A135" s="3856"/>
      <c r="B135" s="3004" t="str">
        <f t="shared" si="2"/>
        <v>2400001292</v>
      </c>
      <c r="C135" s="3009" t="s">
        <v>6629</v>
      </c>
      <c r="D135" s="3006"/>
      <c r="E135" s="3021"/>
      <c r="F135" s="3009" t="s">
        <v>22</v>
      </c>
      <c r="G135" s="3007"/>
      <c r="H135" s="3007"/>
      <c r="I135" s="3007" t="s">
        <v>7233</v>
      </c>
      <c r="J135" s="3009" t="s">
        <v>49</v>
      </c>
      <c r="K135" s="3007" t="s">
        <v>3536</v>
      </c>
      <c r="L135" s="2878" t="s">
        <v>8618</v>
      </c>
      <c r="M135" s="3040">
        <v>400</v>
      </c>
      <c r="N135" s="2907" t="s">
        <v>7526</v>
      </c>
      <c r="O135" s="3019"/>
      <c r="P135" s="3019"/>
      <c r="Q135" s="3010" t="s">
        <v>8599</v>
      </c>
      <c r="R135" s="3045">
        <v>2</v>
      </c>
      <c r="T135" s="2150">
        <v>2400001292</v>
      </c>
      <c r="U135" s="1493">
        <f>VLOOKUP(T135,'PKH UPDATE'!A:D,2,0)</f>
        <v>401</v>
      </c>
      <c r="V135" s="1493">
        <f>VLOOKUP(T135,'PKH UPDATE'!A:D,3,0)</f>
        <v>0</v>
      </c>
      <c r="W135" s="1493">
        <f>VLOOKUP(T135,'PKH UPDATE'!A:D,4,0)</f>
        <v>401</v>
      </c>
    </row>
    <row r="136" spans="1:30" s="2150" customFormat="1" ht="58.6" customHeight="1">
      <c r="A136" s="2436">
        <v>26</v>
      </c>
      <c r="B136" s="3004" t="str">
        <f t="shared" si="2"/>
        <v>2200002181</v>
      </c>
      <c r="C136" s="3019" t="s">
        <v>118</v>
      </c>
      <c r="D136" s="1494">
        <v>2950</v>
      </c>
      <c r="E136" s="3064" t="s">
        <v>8619</v>
      </c>
      <c r="F136" s="1493" t="s">
        <v>18</v>
      </c>
      <c r="G136" s="1495" t="s">
        <v>8620</v>
      </c>
      <c r="H136" s="1495"/>
      <c r="I136" s="1921" t="s">
        <v>7233</v>
      </c>
      <c r="J136" s="1493" t="s">
        <v>49</v>
      </c>
      <c r="K136" s="1773" t="s">
        <v>126</v>
      </c>
      <c r="L136" s="3196" t="s">
        <v>8562</v>
      </c>
      <c r="M136" s="3047">
        <v>2950</v>
      </c>
      <c r="N136" s="2907" t="s">
        <v>8563</v>
      </c>
      <c r="O136" s="2429"/>
      <c r="P136" s="2429"/>
      <c r="Q136" s="2290"/>
      <c r="R136" s="1748">
        <v>2</v>
      </c>
      <c r="AD136" s="2643"/>
    </row>
    <row r="137" spans="1:30" s="1467" customFormat="1" ht="58.6" customHeight="1">
      <c r="A137" s="3775">
        <v>27</v>
      </c>
      <c r="B137" s="3004" t="str">
        <f t="shared" si="2"/>
        <v>2000003220</v>
      </c>
      <c r="C137" s="3019" t="s">
        <v>5638</v>
      </c>
      <c r="D137" s="1494">
        <v>4350</v>
      </c>
      <c r="E137" s="1921" t="s">
        <v>8565</v>
      </c>
      <c r="F137" s="3009" t="s">
        <v>17</v>
      </c>
      <c r="G137" s="1495" t="s">
        <v>8620</v>
      </c>
      <c r="H137" s="1495"/>
      <c r="I137" s="1909" t="s">
        <v>7233</v>
      </c>
      <c r="J137" s="1909" t="s">
        <v>49</v>
      </c>
      <c r="K137" s="2429" t="s">
        <v>101</v>
      </c>
      <c r="L137" s="1862" t="s">
        <v>8621</v>
      </c>
      <c r="M137" s="3067">
        <v>1314</v>
      </c>
      <c r="N137" s="2196" t="s">
        <v>5376</v>
      </c>
      <c r="O137" s="1493"/>
      <c r="P137" s="1493"/>
      <c r="Q137" s="2590" t="s">
        <v>8622</v>
      </c>
      <c r="R137" s="1748">
        <v>2</v>
      </c>
      <c r="S137" s="1548"/>
      <c r="T137" s="1548"/>
      <c r="U137" s="1548"/>
      <c r="V137" s="1548"/>
      <c r="W137" s="1548"/>
      <c r="X137" s="1548"/>
      <c r="Y137" s="1548"/>
      <c r="Z137" s="1548"/>
      <c r="AA137" s="1548"/>
      <c r="AB137" s="1548"/>
      <c r="AC137" s="1548"/>
    </row>
    <row r="138" spans="1:30" s="2150" customFormat="1" ht="58.6" customHeight="1">
      <c r="A138" s="3776"/>
      <c r="B138" s="3004" t="str">
        <f t="shared" si="2"/>
        <v>2200002165</v>
      </c>
      <c r="C138" s="3009" t="s">
        <v>5638</v>
      </c>
      <c r="D138" s="3066"/>
      <c r="E138" s="1909"/>
      <c r="F138" s="3009" t="s">
        <v>17</v>
      </c>
      <c r="G138" s="1909"/>
      <c r="H138" s="1909"/>
      <c r="I138" s="1921" t="s">
        <v>7233</v>
      </c>
      <c r="J138" s="1493" t="s">
        <v>49</v>
      </c>
      <c r="K138" s="2429" t="s">
        <v>101</v>
      </c>
      <c r="L138" s="1600" t="s">
        <v>8623</v>
      </c>
      <c r="M138" s="3037">
        <f>3140-730</f>
        <v>2410</v>
      </c>
      <c r="N138" s="2196" t="s">
        <v>5376</v>
      </c>
      <c r="O138" s="2429"/>
      <c r="P138" s="2429"/>
      <c r="Q138" s="2290"/>
      <c r="R138" s="3045">
        <v>3</v>
      </c>
    </row>
    <row r="139" spans="1:30" s="2643" customFormat="1" ht="58.6" customHeight="1">
      <c r="A139" s="3776"/>
      <c r="B139" s="3004" t="str">
        <f t="shared" si="2"/>
        <v>2200002182</v>
      </c>
      <c r="C139" s="3009" t="s">
        <v>5638</v>
      </c>
      <c r="D139" s="3066"/>
      <c r="E139" s="1909"/>
      <c r="F139" s="3009" t="s">
        <v>17</v>
      </c>
      <c r="G139" s="1909"/>
      <c r="H139" s="1909"/>
      <c r="I139" s="3058" t="s">
        <v>7233</v>
      </c>
      <c r="J139" s="1495" t="s">
        <v>49</v>
      </c>
      <c r="K139" s="2429" t="s">
        <v>101</v>
      </c>
      <c r="L139" s="3199" t="s">
        <v>8624</v>
      </c>
      <c r="M139" s="3047">
        <v>393</v>
      </c>
      <c r="N139" s="2907" t="s">
        <v>8625</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6" customHeight="1">
      <c r="A140" s="3777"/>
      <c r="B140" s="3004" t="str">
        <f t="shared" si="2"/>
        <v>2200002190</v>
      </c>
      <c r="C140" s="3009" t="s">
        <v>5638</v>
      </c>
      <c r="D140" s="3066"/>
      <c r="E140" s="1909"/>
      <c r="F140" s="3009" t="s">
        <v>17</v>
      </c>
      <c r="G140" s="1909"/>
      <c r="H140" s="1909"/>
      <c r="I140" s="3058" t="s">
        <v>7233</v>
      </c>
      <c r="J140" s="1909" t="s">
        <v>49</v>
      </c>
      <c r="K140" s="2429" t="s">
        <v>101</v>
      </c>
      <c r="L140" s="1862" t="s">
        <v>8626</v>
      </c>
      <c r="M140" s="3067">
        <v>233</v>
      </c>
      <c r="N140" s="2196" t="s">
        <v>8563</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6" customHeight="1">
      <c r="A141" s="3772">
        <v>28</v>
      </c>
      <c r="B141" s="3004" t="str">
        <f t="shared" si="2"/>
        <v>2200002183</v>
      </c>
      <c r="C141" s="1902" t="s">
        <v>3448</v>
      </c>
      <c r="D141" s="2607">
        <v>3750</v>
      </c>
      <c r="E141" s="1921" t="s">
        <v>8565</v>
      </c>
      <c r="F141" s="1902" t="s">
        <v>19</v>
      </c>
      <c r="G141" s="1921" t="s">
        <v>8627</v>
      </c>
      <c r="H141" s="1921"/>
      <c r="I141" s="1921" t="s">
        <v>7233</v>
      </c>
      <c r="J141" s="1493" t="s">
        <v>49</v>
      </c>
      <c r="K141" s="1495" t="s">
        <v>984</v>
      </c>
      <c r="L141" s="1862" t="s">
        <v>8628</v>
      </c>
      <c r="M141" s="3041">
        <v>2750</v>
      </c>
      <c r="N141" s="2907" t="s">
        <v>7526</v>
      </c>
      <c r="O141" s="1902">
        <v>28</v>
      </c>
      <c r="P141" s="1902"/>
      <c r="Q141" s="1745"/>
      <c r="R141" s="3026">
        <v>2</v>
      </c>
      <c r="S141" s="2429"/>
      <c r="T141" s="2429"/>
    </row>
    <row r="142" spans="1:30" s="2150" customFormat="1" ht="58.6" customHeight="1">
      <c r="A142" s="3774"/>
      <c r="B142" s="3004" t="str">
        <f t="shared" si="2"/>
        <v>2200002124</v>
      </c>
      <c r="C142" s="3009" t="s">
        <v>3448</v>
      </c>
      <c r="D142" s="2607"/>
      <c r="E142" s="1921"/>
      <c r="F142" s="1902" t="s">
        <v>19</v>
      </c>
      <c r="G142" s="1921"/>
      <c r="H142" s="1921"/>
      <c r="I142" s="1921" t="s">
        <v>7233</v>
      </c>
      <c r="J142" s="1493" t="s">
        <v>49</v>
      </c>
      <c r="K142" s="1495" t="s">
        <v>984</v>
      </c>
      <c r="L142" s="3091" t="s">
        <v>8629</v>
      </c>
      <c r="M142" s="3061">
        <v>1000</v>
      </c>
      <c r="N142" s="2907" t="s">
        <v>7397</v>
      </c>
      <c r="O142" s="1902">
        <v>28</v>
      </c>
      <c r="P142" s="1902"/>
      <c r="R142" s="1495">
        <v>2</v>
      </c>
      <c r="S142" s="1902"/>
      <c r="T142" s="1902"/>
    </row>
    <row r="143" spans="1:30" s="2150" customFormat="1" ht="58.6" customHeight="1">
      <c r="A143" s="3772">
        <v>29</v>
      </c>
      <c r="B143" s="3004" t="str">
        <f t="shared" si="2"/>
        <v>2000003187</v>
      </c>
      <c r="C143" s="1902" t="s">
        <v>3879</v>
      </c>
      <c r="D143" s="2607">
        <v>3950</v>
      </c>
      <c r="E143" s="1921" t="s">
        <v>8565</v>
      </c>
      <c r="F143" s="1902" t="s">
        <v>19</v>
      </c>
      <c r="G143" s="1921" t="s">
        <v>8630</v>
      </c>
      <c r="H143" s="1921"/>
      <c r="I143" s="1921" t="s">
        <v>7233</v>
      </c>
      <c r="J143" s="1493" t="s">
        <v>49</v>
      </c>
      <c r="K143" s="1495" t="s">
        <v>1163</v>
      </c>
      <c r="L143" s="3081" t="s">
        <v>8631</v>
      </c>
      <c r="M143" s="3041">
        <v>1500</v>
      </c>
      <c r="N143" s="2907" t="s">
        <v>5376</v>
      </c>
      <c r="O143" s="1902">
        <v>36</v>
      </c>
      <c r="P143" s="1902"/>
      <c r="Q143" s="1745"/>
      <c r="R143" s="3026">
        <v>2</v>
      </c>
      <c r="S143" s="2429"/>
      <c r="T143" s="2429"/>
    </row>
    <row r="144" spans="1:30" s="1548" customFormat="1" ht="58.6" customHeight="1">
      <c r="A144" s="3773"/>
      <c r="B144" s="3004" t="str">
        <f t="shared" si="2"/>
        <v>2200002151</v>
      </c>
      <c r="C144" s="1493" t="s">
        <v>3879</v>
      </c>
      <c r="D144" s="1494"/>
      <c r="E144" s="1921"/>
      <c r="F144" s="1493" t="s">
        <v>19</v>
      </c>
      <c r="G144" s="1495"/>
      <c r="H144" s="1495"/>
      <c r="I144" s="1495" t="s">
        <v>7233</v>
      </c>
      <c r="J144" s="1493" t="s">
        <v>49</v>
      </c>
      <c r="K144" s="1495" t="s">
        <v>1163</v>
      </c>
      <c r="L144" s="3199" t="s">
        <v>8632</v>
      </c>
      <c r="M144" s="3082">
        <v>1025</v>
      </c>
      <c r="N144" s="2907" t="s">
        <v>7397</v>
      </c>
      <c r="O144" s="1902">
        <v>36</v>
      </c>
      <c r="P144" s="1902"/>
      <c r="Q144" s="1745"/>
      <c r="R144" s="1748">
        <v>2</v>
      </c>
      <c r="AD144" s="1467"/>
    </row>
    <row r="145" spans="1:30" s="1467" customFormat="1" ht="58.6" customHeight="1">
      <c r="A145" s="3773"/>
      <c r="B145" s="3004" t="str">
        <f t="shared" si="2"/>
        <v>2200002167</v>
      </c>
      <c r="C145" s="1493" t="s">
        <v>3879</v>
      </c>
      <c r="D145" s="1494"/>
      <c r="E145" s="1921"/>
      <c r="F145" s="1493" t="s">
        <v>19</v>
      </c>
      <c r="G145" s="1495"/>
      <c r="H145" s="1495"/>
      <c r="I145" s="1495" t="s">
        <v>7233</v>
      </c>
      <c r="J145" s="1493" t="s">
        <v>49</v>
      </c>
      <c r="K145" s="1495" t="s">
        <v>1163</v>
      </c>
      <c r="L145" s="3199" t="s">
        <v>8633</v>
      </c>
      <c r="M145" s="3082">
        <v>755</v>
      </c>
      <c r="N145" s="2907" t="s">
        <v>7397</v>
      </c>
      <c r="O145" s="1902">
        <v>36</v>
      </c>
      <c r="P145" s="1902"/>
      <c r="Q145" s="1745"/>
      <c r="R145" s="1748">
        <v>2</v>
      </c>
      <c r="S145" s="1548"/>
      <c r="T145" s="1548"/>
      <c r="U145" s="1548"/>
      <c r="V145" s="1548"/>
      <c r="W145" s="1548"/>
      <c r="X145" s="1548"/>
      <c r="Y145" s="1548"/>
      <c r="Z145" s="1548"/>
      <c r="AA145" s="1548"/>
      <c r="AB145" s="1548"/>
      <c r="AC145" s="1548"/>
    </row>
    <row r="146" spans="1:30" s="1467" customFormat="1" ht="58.6" customHeight="1">
      <c r="A146" s="3773"/>
      <c r="B146" s="3004" t="str">
        <f t="shared" si="2"/>
        <v>2200002136</v>
      </c>
      <c r="C146" s="1493" t="s">
        <v>3879</v>
      </c>
      <c r="D146" s="2607"/>
      <c r="E146" s="1921"/>
      <c r="F146" s="1493" t="s">
        <v>19</v>
      </c>
      <c r="G146" s="3021"/>
      <c r="H146" s="3021"/>
      <c r="I146" s="1495" t="s">
        <v>7233</v>
      </c>
      <c r="J146" s="1493" t="s">
        <v>49</v>
      </c>
      <c r="K146" s="1495" t="s">
        <v>1163</v>
      </c>
      <c r="L146" s="2878" t="s">
        <v>8634</v>
      </c>
      <c r="M146" s="3083">
        <v>310</v>
      </c>
      <c r="N146" s="2907" t="s">
        <v>7397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6" customHeight="1">
      <c r="A147" s="3774"/>
      <c r="B147" s="3004" t="str">
        <f t="shared" si="2"/>
        <v>2000003258</v>
      </c>
      <c r="C147" s="1493" t="s">
        <v>3879</v>
      </c>
      <c r="D147" s="2607"/>
      <c r="E147" s="1921"/>
      <c r="F147" s="1493" t="s">
        <v>19</v>
      </c>
      <c r="G147" s="3021"/>
      <c r="H147" s="3021"/>
      <c r="I147" s="1495" t="s">
        <v>7233</v>
      </c>
      <c r="J147" s="1493" t="s">
        <v>49</v>
      </c>
      <c r="K147" s="1495" t="s">
        <v>1163</v>
      </c>
      <c r="L147" s="2878" t="s">
        <v>8635</v>
      </c>
      <c r="M147" s="3083">
        <v>360</v>
      </c>
      <c r="N147" s="2907" t="s">
        <v>7397</v>
      </c>
      <c r="O147" s="2563">
        <v>36</v>
      </c>
      <c r="P147" s="2563"/>
      <c r="Q147" s="2223"/>
      <c r="R147" s="1495">
        <v>2</v>
      </c>
      <c r="S147" s="1548"/>
      <c r="T147" s="1548"/>
      <c r="U147" s="1548"/>
      <c r="V147" s="1548"/>
      <c r="W147" s="1548"/>
      <c r="X147" s="1548"/>
      <c r="Y147" s="1548"/>
      <c r="Z147" s="1548"/>
      <c r="AA147" s="1548"/>
      <c r="AB147" s="1548"/>
      <c r="AC147" s="1548"/>
    </row>
    <row r="148" spans="1:30" s="2643" customFormat="1" ht="58.6" customHeight="1">
      <c r="A148" s="3772">
        <v>30</v>
      </c>
      <c r="B148" s="3004" t="str">
        <f t="shared" si="2"/>
        <v>2000003283</v>
      </c>
      <c r="C148" s="1902" t="s">
        <v>218</v>
      </c>
      <c r="D148" s="2607">
        <v>11700</v>
      </c>
      <c r="E148" s="1921" t="s">
        <v>8636</v>
      </c>
      <c r="F148" s="1902" t="s">
        <v>15</v>
      </c>
      <c r="G148" s="1921" t="s">
        <v>8637</v>
      </c>
      <c r="H148" s="1921"/>
      <c r="I148" s="1495" t="s">
        <v>7233</v>
      </c>
      <c r="J148" s="1902" t="s">
        <v>49</v>
      </c>
      <c r="K148" s="1921" t="s">
        <v>278</v>
      </c>
      <c r="L148" s="3080" t="s">
        <v>8638</v>
      </c>
      <c r="M148" s="3079">
        <v>3200</v>
      </c>
      <c r="N148" s="2907" t="s">
        <v>7397</v>
      </c>
      <c r="O148" s="2429"/>
      <c r="P148" s="2429"/>
      <c r="Q148" s="2590" t="s">
        <v>8639</v>
      </c>
      <c r="R148" s="1748">
        <v>2</v>
      </c>
      <c r="S148" s="2150"/>
      <c r="T148" s="2150"/>
      <c r="U148" s="2150"/>
      <c r="V148" s="2150"/>
      <c r="W148" s="2150"/>
      <c r="X148" s="2150"/>
      <c r="Y148" s="2150"/>
      <c r="Z148" s="2150"/>
      <c r="AA148" s="2150"/>
      <c r="AB148" s="2150"/>
      <c r="AC148" s="2150"/>
    </row>
    <row r="149" spans="1:30" s="1467" customFormat="1" ht="58.6" customHeight="1">
      <c r="A149" s="3773"/>
      <c r="B149" s="3004" t="str">
        <f t="shared" si="2"/>
        <v>2000003289</v>
      </c>
      <c r="C149" s="1493" t="s">
        <v>218</v>
      </c>
      <c r="D149" s="1494"/>
      <c r="E149" s="1921"/>
      <c r="F149" s="1493" t="s">
        <v>15</v>
      </c>
      <c r="G149" s="1495"/>
      <c r="H149" s="1495"/>
      <c r="I149" s="1624" t="s">
        <v>7233</v>
      </c>
      <c r="J149" s="1493" t="s">
        <v>49</v>
      </c>
      <c r="K149" s="1495" t="s">
        <v>90</v>
      </c>
      <c r="L149" s="3091" t="s">
        <v>8640</v>
      </c>
      <c r="M149" s="3037">
        <v>2500</v>
      </c>
      <c r="N149" s="2907" t="s">
        <v>7397</v>
      </c>
      <c r="O149" s="1493"/>
      <c r="P149" s="1493"/>
      <c r="Q149" s="2223" t="s">
        <v>8641</v>
      </c>
      <c r="R149" s="1748">
        <v>2</v>
      </c>
      <c r="S149" s="1548"/>
      <c r="T149" s="1548"/>
      <c r="U149" s="1548"/>
      <c r="V149" s="1548"/>
      <c r="W149" s="1548"/>
      <c r="X149" s="1548"/>
      <c r="Y149" s="1548"/>
      <c r="Z149" s="1548"/>
      <c r="AA149" s="1548"/>
      <c r="AB149" s="1548"/>
      <c r="AC149" s="1548"/>
    </row>
    <row r="150" spans="1:30" s="1467" customFormat="1" ht="78.8" customHeight="1">
      <c r="A150" s="3773"/>
      <c r="B150" s="3004" t="str">
        <f t="shared" si="2"/>
        <v>2000003290</v>
      </c>
      <c r="C150" s="1493" t="s">
        <v>218</v>
      </c>
      <c r="D150" s="1494"/>
      <c r="E150" s="1921"/>
      <c r="F150" s="1493" t="s">
        <v>15</v>
      </c>
      <c r="G150" s="1495"/>
      <c r="H150" s="1495"/>
      <c r="I150" s="1624" t="s">
        <v>7233</v>
      </c>
      <c r="J150" s="1493" t="s">
        <v>49</v>
      </c>
      <c r="K150" s="1495" t="s">
        <v>446</v>
      </c>
      <c r="L150" s="2878" t="s">
        <v>8642</v>
      </c>
      <c r="M150" s="3037">
        <v>715</v>
      </c>
      <c r="N150" s="2907" t="s">
        <v>5376</v>
      </c>
      <c r="O150" s="1493"/>
      <c r="P150" s="1493"/>
      <c r="Q150" s="2223" t="s">
        <v>8643</v>
      </c>
      <c r="R150" s="1748">
        <v>2</v>
      </c>
      <c r="S150" s="1548"/>
      <c r="T150" s="1548"/>
      <c r="U150" s="1548"/>
      <c r="V150" s="1548"/>
      <c r="W150" s="1548"/>
      <c r="X150" s="1548"/>
      <c r="Y150" s="1548"/>
      <c r="Z150" s="1548"/>
      <c r="AA150" s="1548"/>
      <c r="AB150" s="1548"/>
      <c r="AC150" s="1548"/>
    </row>
    <row r="151" spans="1:30" s="1548" customFormat="1" ht="58.6" customHeight="1">
      <c r="A151" s="3773"/>
      <c r="B151" s="3004" t="str">
        <f t="shared" si="2"/>
        <v>2000003303</v>
      </c>
      <c r="C151" s="1493" t="s">
        <v>218</v>
      </c>
      <c r="D151" s="3006"/>
      <c r="E151" s="3021"/>
      <c r="F151" s="1493" t="s">
        <v>15</v>
      </c>
      <c r="G151" s="3007"/>
      <c r="H151" s="3007"/>
      <c r="I151" s="1624" t="s">
        <v>7233</v>
      </c>
      <c r="J151" s="3009" t="s">
        <v>49</v>
      </c>
      <c r="K151" s="3007" t="s">
        <v>90</v>
      </c>
      <c r="L151" s="2878" t="s">
        <v>8644</v>
      </c>
      <c r="M151" s="3040">
        <v>4000</v>
      </c>
      <c r="N151" s="2907" t="s">
        <v>5376</v>
      </c>
      <c r="O151" s="3009"/>
      <c r="P151" s="3009"/>
      <c r="Q151" s="2590" t="s">
        <v>8639</v>
      </c>
      <c r="R151" s="3045">
        <v>2</v>
      </c>
      <c r="AC151" s="1467"/>
    </row>
    <row r="152" spans="1:30" s="1548" customFormat="1" ht="58.6" customHeight="1">
      <c r="A152" s="3773"/>
      <c r="B152" s="3004" t="str">
        <f t="shared" si="2"/>
        <v>2000003200</v>
      </c>
      <c r="C152" s="1493" t="s">
        <v>218</v>
      </c>
      <c r="D152" s="3006"/>
      <c r="E152" s="3021"/>
      <c r="F152" s="1493" t="s">
        <v>15</v>
      </c>
      <c r="G152" s="3007"/>
      <c r="H152" s="3007"/>
      <c r="I152" s="1624" t="s">
        <v>7233</v>
      </c>
      <c r="J152" s="3009" t="s">
        <v>49</v>
      </c>
      <c r="K152" s="3007" t="s">
        <v>90</v>
      </c>
      <c r="L152" s="2878" t="s">
        <v>8645</v>
      </c>
      <c r="M152" s="3040">
        <v>1000</v>
      </c>
      <c r="N152" s="2907" t="s">
        <v>8646</v>
      </c>
      <c r="O152" s="3009"/>
      <c r="P152" s="3009"/>
      <c r="Q152" s="2590" t="s">
        <v>8639</v>
      </c>
      <c r="R152" s="3045">
        <v>2</v>
      </c>
    </row>
    <row r="153" spans="1:30" s="1467" customFormat="1" ht="58.6" customHeight="1">
      <c r="A153" s="3774"/>
      <c r="B153" s="3004" t="str">
        <f t="shared" si="2"/>
        <v>2000003335</v>
      </c>
      <c r="C153" s="1493" t="s">
        <v>218</v>
      </c>
      <c r="D153" s="3006"/>
      <c r="E153" s="3021"/>
      <c r="F153" s="1493" t="s">
        <v>15</v>
      </c>
      <c r="G153" s="3007"/>
      <c r="H153" s="3007"/>
      <c r="I153" s="1624" t="s">
        <v>7233</v>
      </c>
      <c r="J153" s="3009" t="s">
        <v>49</v>
      </c>
      <c r="K153" s="3007" t="s">
        <v>90</v>
      </c>
      <c r="L153" s="2878" t="s">
        <v>8647</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6" customHeight="1">
      <c r="A154" s="3772">
        <v>31</v>
      </c>
      <c r="B154" s="3004" t="str">
        <f t="shared" si="2"/>
        <v>2000003318</v>
      </c>
      <c r="C154" s="1902" t="s">
        <v>8648</v>
      </c>
      <c r="D154" s="2607">
        <v>13400</v>
      </c>
      <c r="E154" s="1921" t="s">
        <v>8565</v>
      </c>
      <c r="F154" s="1902" t="s">
        <v>13</v>
      </c>
      <c r="G154" s="1921" t="s">
        <v>8649</v>
      </c>
      <c r="H154" s="1921"/>
      <c r="I154" s="3095" t="s">
        <v>7233</v>
      </c>
      <c r="J154" s="1493" t="s">
        <v>49</v>
      </c>
      <c r="K154" s="1921" t="s">
        <v>148</v>
      </c>
      <c r="L154" s="1845" t="s">
        <v>8650</v>
      </c>
      <c r="M154" s="3041">
        <v>4500</v>
      </c>
      <c r="N154" s="2907" t="s">
        <v>7397</v>
      </c>
      <c r="O154" s="1902"/>
      <c r="P154" s="1902"/>
      <c r="Q154" s="1745" t="s">
        <v>8639</v>
      </c>
      <c r="R154" s="1748">
        <v>2</v>
      </c>
      <c r="S154" s="2150"/>
      <c r="T154" s="2150"/>
      <c r="U154" s="2150"/>
      <c r="V154" s="2150"/>
      <c r="W154" s="2150"/>
      <c r="X154" s="2150"/>
      <c r="Y154" s="2150"/>
      <c r="Z154" s="2150"/>
      <c r="AA154" s="2150"/>
      <c r="AB154" s="2150"/>
      <c r="AC154" s="2150"/>
    </row>
    <row r="155" spans="1:30" s="1467" customFormat="1" ht="58.6" customHeight="1">
      <c r="A155" s="3774"/>
      <c r="B155" s="3004" t="str">
        <f t="shared" si="2"/>
        <v>2000003317</v>
      </c>
      <c r="C155" s="1493" t="s">
        <v>8648</v>
      </c>
      <c r="D155" s="1494"/>
      <c r="E155" s="1921"/>
      <c r="F155" s="1493" t="s">
        <v>13</v>
      </c>
      <c r="G155" s="1495"/>
      <c r="H155" s="1495"/>
      <c r="I155" s="1624" t="s">
        <v>7233</v>
      </c>
      <c r="J155" s="1493" t="s">
        <v>49</v>
      </c>
      <c r="K155" s="1495" t="s">
        <v>148</v>
      </c>
      <c r="L155" s="1600" t="s">
        <v>8651</v>
      </c>
      <c r="M155" s="3037">
        <v>9000</v>
      </c>
      <c r="N155" s="2907" t="s">
        <v>7397</v>
      </c>
      <c r="O155" s="1493"/>
      <c r="P155" s="1493"/>
      <c r="Q155" s="2590" t="s">
        <v>8639</v>
      </c>
      <c r="R155" s="1748">
        <v>2</v>
      </c>
      <c r="S155" s="1548"/>
      <c r="T155" s="1548"/>
      <c r="U155" s="1548"/>
      <c r="V155" s="1548"/>
      <c r="W155" s="1548"/>
      <c r="X155" s="1548"/>
      <c r="Y155" s="1548"/>
      <c r="Z155" s="1548"/>
      <c r="AA155" s="1548"/>
      <c r="AB155" s="1548"/>
      <c r="AC155" s="1548"/>
    </row>
    <row r="156" spans="1:30" s="2150" customFormat="1" ht="58.6" customHeight="1">
      <c r="A156" s="3888">
        <v>32</v>
      </c>
      <c r="B156" s="3004" t="str">
        <f t="shared" si="2"/>
        <v>2400001301</v>
      </c>
      <c r="C156" s="3019" t="s">
        <v>8652</v>
      </c>
      <c r="D156" s="3020">
        <f>SUM(M156:M161)</f>
        <v>7275</v>
      </c>
      <c r="E156" s="3021" t="s">
        <v>8539</v>
      </c>
      <c r="F156" s="3019" t="s">
        <v>2285</v>
      </c>
      <c r="G156" s="3021" t="s">
        <v>8653</v>
      </c>
      <c r="H156" s="3021"/>
      <c r="I156" s="1624" t="s">
        <v>7233</v>
      </c>
      <c r="J156" s="3019" t="s">
        <v>49</v>
      </c>
      <c r="K156" s="3021" t="s">
        <v>7111</v>
      </c>
      <c r="L156" s="2904" t="s">
        <v>8654</v>
      </c>
      <c r="M156" s="3036">
        <v>1175</v>
      </c>
      <c r="N156" s="2907" t="s">
        <v>7489</v>
      </c>
      <c r="O156" s="3019">
        <v>25</v>
      </c>
      <c r="P156" s="3019"/>
      <c r="Q156" s="3023" t="s">
        <v>8655</v>
      </c>
      <c r="R156" s="3026">
        <v>2</v>
      </c>
      <c r="T156" s="2150">
        <v>2400001301</v>
      </c>
      <c r="U156" s="1902">
        <f>VLOOKUP(T156,'PKH UPDATE'!A:D,2,0)</f>
        <v>1016</v>
      </c>
      <c r="V156" s="1902">
        <f>VLOOKUP(T156,'PKH UPDATE'!A:D,3,0)</f>
        <v>0</v>
      </c>
      <c r="W156" s="1902">
        <f>VLOOKUP(T156,'PKH UPDATE'!A:D,4,0)</f>
        <v>1016</v>
      </c>
    </row>
    <row r="157" spans="1:30" s="1548" customFormat="1" ht="58.6" customHeight="1">
      <c r="A157" s="3889"/>
      <c r="B157" s="3004" t="str">
        <f t="shared" si="2"/>
        <v>2400001302</v>
      </c>
      <c r="C157" s="3009" t="s">
        <v>8652</v>
      </c>
      <c r="D157" s="3006"/>
      <c r="E157" s="3021"/>
      <c r="F157" s="3009" t="s">
        <v>2285</v>
      </c>
      <c r="G157" s="3007"/>
      <c r="H157" s="3007"/>
      <c r="I157" s="1624" t="s">
        <v>7233</v>
      </c>
      <c r="J157" s="3009" t="s">
        <v>49</v>
      </c>
      <c r="K157" s="3007" t="s">
        <v>7111</v>
      </c>
      <c r="L157" s="2878" t="s">
        <v>8656</v>
      </c>
      <c r="M157" s="3040">
        <v>700</v>
      </c>
      <c r="N157" s="2907" t="s">
        <v>7489</v>
      </c>
      <c r="O157" s="3009"/>
      <c r="P157" s="3009"/>
      <c r="Q157" s="3010" t="s">
        <v>8655</v>
      </c>
      <c r="R157" s="3045">
        <v>2</v>
      </c>
      <c r="T157" s="1548">
        <v>2400001302</v>
      </c>
      <c r="U157" s="1493">
        <f>VLOOKUP(T157,'PKH UPDATE'!A:D,2,0)</f>
        <v>326</v>
      </c>
      <c r="V157" s="1493">
        <f>VLOOKUP(T157,'PKH UPDATE'!A:D,3,0)</f>
        <v>0</v>
      </c>
      <c r="W157" s="1493">
        <f>VLOOKUP(T157,'PKH UPDATE'!A:D,4,0)</f>
        <v>326</v>
      </c>
    </row>
    <row r="158" spans="1:30" s="1548" customFormat="1" ht="58.6" customHeight="1">
      <c r="A158" s="3889"/>
      <c r="B158" s="3004" t="str">
        <f t="shared" si="2"/>
        <v>2400001303</v>
      </c>
      <c r="C158" s="3009" t="s">
        <v>8652</v>
      </c>
      <c r="D158" s="3006"/>
      <c r="E158" s="3021"/>
      <c r="F158" s="3009" t="s">
        <v>2285</v>
      </c>
      <c r="G158" s="3007"/>
      <c r="H158" s="3007"/>
      <c r="I158" s="1624" t="s">
        <v>7233</v>
      </c>
      <c r="J158" s="3009" t="s">
        <v>49</v>
      </c>
      <c r="K158" s="3007" t="s">
        <v>7111</v>
      </c>
      <c r="L158" s="2878" t="s">
        <v>8657</v>
      </c>
      <c r="M158" s="3040">
        <v>475</v>
      </c>
      <c r="N158" s="2907" t="s">
        <v>7489</v>
      </c>
      <c r="O158" s="3009"/>
      <c r="P158" s="3009"/>
      <c r="Q158" s="3010" t="s">
        <v>8655</v>
      </c>
      <c r="R158" s="3045">
        <v>2</v>
      </c>
      <c r="T158" s="1548">
        <v>2400001303</v>
      </c>
      <c r="U158" s="1493">
        <f>VLOOKUP(T158,'PKH UPDATE'!A:D,2,0)</f>
        <v>258</v>
      </c>
      <c r="V158" s="1493">
        <f>VLOOKUP(T158,'PKH UPDATE'!A:D,3,0)</f>
        <v>0</v>
      </c>
      <c r="W158" s="1493">
        <f>VLOOKUP(T158,'PKH UPDATE'!A:D,4,0)</f>
        <v>258</v>
      </c>
    </row>
    <row r="159" spans="1:30" s="1548" customFormat="1" ht="58.6" customHeight="1">
      <c r="A159" s="3889"/>
      <c r="B159" s="3004" t="str">
        <f t="shared" si="2"/>
        <v>2400001304</v>
      </c>
      <c r="C159" s="3009" t="s">
        <v>8652</v>
      </c>
      <c r="D159" s="3006"/>
      <c r="E159" s="3021"/>
      <c r="F159" s="3009" t="s">
        <v>2285</v>
      </c>
      <c r="G159" s="3007"/>
      <c r="H159" s="3007"/>
      <c r="I159" s="1624" t="s">
        <v>7233</v>
      </c>
      <c r="J159" s="3009" t="s">
        <v>49</v>
      </c>
      <c r="K159" s="3007" t="s">
        <v>7111</v>
      </c>
      <c r="L159" s="2878" t="s">
        <v>8658</v>
      </c>
      <c r="M159" s="3040">
        <v>1825</v>
      </c>
      <c r="N159" s="2907" t="s">
        <v>7489</v>
      </c>
      <c r="O159" s="3009"/>
      <c r="P159" s="3009"/>
      <c r="Q159" s="3010" t="s">
        <v>8655</v>
      </c>
      <c r="R159" s="3045">
        <v>2</v>
      </c>
      <c r="T159" s="1548">
        <v>2400001304</v>
      </c>
      <c r="U159" s="1493">
        <f>VLOOKUP(T159,'PKH UPDATE'!A:D,2,0)</f>
        <v>888</v>
      </c>
      <c r="V159" s="1493">
        <f>VLOOKUP(T159,'PKH UPDATE'!A:D,3,0)</f>
        <v>0</v>
      </c>
      <c r="W159" s="1493">
        <f>VLOOKUP(T159,'PKH UPDATE'!A:D,4,0)</f>
        <v>888</v>
      </c>
    </row>
    <row r="160" spans="1:30" s="3004" customFormat="1" ht="58.6" customHeight="1">
      <c r="A160" s="3889"/>
      <c r="B160" s="3004" t="str">
        <f t="shared" si="2"/>
        <v>2400001308</v>
      </c>
      <c r="C160" s="3009" t="s">
        <v>8652</v>
      </c>
      <c r="D160" s="3006"/>
      <c r="E160" s="3021"/>
      <c r="F160" s="3009" t="s">
        <v>2285</v>
      </c>
      <c r="G160" s="3007"/>
      <c r="H160" s="3007"/>
      <c r="I160" s="1624" t="s">
        <v>7233</v>
      </c>
      <c r="J160" s="3009" t="s">
        <v>49</v>
      </c>
      <c r="K160" s="3007" t="s">
        <v>7111</v>
      </c>
      <c r="L160" s="3099" t="s">
        <v>8659</v>
      </c>
      <c r="M160" s="3100">
        <v>2100</v>
      </c>
      <c r="N160" s="2907" t="s">
        <v>7489</v>
      </c>
      <c r="Q160" s="3010" t="s">
        <v>8655</v>
      </c>
      <c r="R160" s="3045">
        <v>2</v>
      </c>
      <c r="T160" s="3004">
        <v>2400001308</v>
      </c>
      <c r="U160" s="1493">
        <f>VLOOKUP(T160,'PKH UPDATE'!A:D,2,0)</f>
        <v>400</v>
      </c>
      <c r="V160" s="1493">
        <f>VLOOKUP(T160,'PKH UPDATE'!A:D,3,0)</f>
        <v>0</v>
      </c>
      <c r="W160" s="1493">
        <f>VLOOKUP(T160,'PKH UPDATE'!A:D,4,0)</f>
        <v>400</v>
      </c>
    </row>
    <row r="161" spans="1:30" s="3004" customFormat="1" ht="58.6" customHeight="1">
      <c r="A161" s="3890"/>
      <c r="B161" s="3004" t="str">
        <f t="shared" si="2"/>
        <v>2400001307</v>
      </c>
      <c r="C161" s="3009" t="s">
        <v>8652</v>
      </c>
      <c r="D161" s="3006"/>
      <c r="E161" s="3021"/>
      <c r="F161" s="3009" t="s">
        <v>2285</v>
      </c>
      <c r="G161" s="3007"/>
      <c r="H161" s="3007"/>
      <c r="I161" s="1624" t="s">
        <v>7233</v>
      </c>
      <c r="J161" s="3009" t="s">
        <v>49</v>
      </c>
      <c r="K161" s="3068" t="s">
        <v>7111</v>
      </c>
      <c r="L161" s="2878" t="s">
        <v>8660</v>
      </c>
      <c r="M161" s="3100">
        <v>1000</v>
      </c>
      <c r="N161" s="2907" t="s">
        <v>7489</v>
      </c>
      <c r="Q161" s="3010" t="s">
        <v>8655</v>
      </c>
      <c r="R161" s="3045">
        <v>2</v>
      </c>
      <c r="T161" s="3004">
        <v>2400001307</v>
      </c>
      <c r="U161" s="1493">
        <f>VLOOKUP(T161,'PKH UPDATE'!A:D,2,0)</f>
        <v>137</v>
      </c>
      <c r="V161" s="1493">
        <f>VLOOKUP(T161,'PKH UPDATE'!A:D,3,0)</f>
        <v>0</v>
      </c>
      <c r="W161" s="1493">
        <f>VLOOKUP(T161,'PKH UPDATE'!A:D,4,0)</f>
        <v>137</v>
      </c>
    </row>
    <row r="162" spans="1:30" s="1467" customFormat="1" ht="58.6" customHeight="1">
      <c r="A162" s="3775">
        <v>33</v>
      </c>
      <c r="B162" s="3004" t="str">
        <f t="shared" si="2"/>
        <v>2000003305</v>
      </c>
      <c r="C162" s="3019" t="s">
        <v>2937</v>
      </c>
      <c r="D162" s="1494">
        <v>4000</v>
      </c>
      <c r="E162" s="1921" t="s">
        <v>8661</v>
      </c>
      <c r="F162" s="1493" t="s">
        <v>18</v>
      </c>
      <c r="G162" s="1495" t="s">
        <v>8662</v>
      </c>
      <c r="H162" s="1495" t="s">
        <v>8663</v>
      </c>
      <c r="I162" s="1624" t="s">
        <v>7233</v>
      </c>
      <c r="J162" s="1493" t="s">
        <v>49</v>
      </c>
      <c r="K162" s="1773" t="s">
        <v>224</v>
      </c>
      <c r="L162" s="2875" t="s">
        <v>8664</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6" customHeight="1">
      <c r="A163" s="3776"/>
      <c r="B163" s="3004" t="str">
        <f t="shared" si="2"/>
        <v>2000003316</v>
      </c>
      <c r="C163" s="3009" t="s">
        <v>2937</v>
      </c>
      <c r="D163" s="1494"/>
      <c r="E163" s="1921"/>
      <c r="F163" s="1493" t="s">
        <v>18</v>
      </c>
      <c r="G163" s="1495"/>
      <c r="H163" s="1495"/>
      <c r="I163" s="1624" t="s">
        <v>7233</v>
      </c>
      <c r="J163" s="1493" t="s">
        <v>49</v>
      </c>
      <c r="K163" s="1495" t="s">
        <v>101</v>
      </c>
      <c r="L163" s="1600" t="s">
        <v>8665</v>
      </c>
      <c r="M163" s="3037">
        <v>700</v>
      </c>
      <c r="N163" s="2196" t="s">
        <v>7526</v>
      </c>
      <c r="O163" s="1493"/>
      <c r="P163" s="1493"/>
      <c r="Q163" s="2590" t="s">
        <v>8666</v>
      </c>
      <c r="R163" s="1748">
        <v>2</v>
      </c>
      <c r="S163" s="1548"/>
      <c r="T163" s="1548"/>
      <c r="U163" s="1548"/>
      <c r="V163" s="1548"/>
      <c r="W163" s="1548"/>
      <c r="X163" s="1548"/>
      <c r="Y163" s="1548"/>
      <c r="Z163" s="1548"/>
      <c r="AA163" s="1548"/>
      <c r="AB163" s="1548"/>
      <c r="AC163" s="1548"/>
    </row>
    <row r="164" spans="1:30" s="1467" customFormat="1" ht="58.6" customHeight="1">
      <c r="A164" s="3777"/>
      <c r="B164" s="3004" t="str">
        <f t="shared" si="2"/>
        <v>2000003220</v>
      </c>
      <c r="C164" s="3009" t="s">
        <v>2937</v>
      </c>
      <c r="D164" s="1494"/>
      <c r="E164" s="1921"/>
      <c r="F164" s="1493" t="s">
        <v>18</v>
      </c>
      <c r="G164" s="1495"/>
      <c r="H164" s="1495"/>
      <c r="I164" s="1921" t="s">
        <v>7233</v>
      </c>
      <c r="J164" s="1921" t="s">
        <v>49</v>
      </c>
      <c r="K164" s="1902" t="s">
        <v>101</v>
      </c>
      <c r="L164" s="1497" t="s">
        <v>8667</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6" customHeight="1">
      <c r="A165" s="3891">
        <v>34</v>
      </c>
      <c r="B165" s="3004" t="str">
        <f t="shared" si="2"/>
        <v>2200002186</v>
      </c>
      <c r="C165" s="2180" t="s">
        <v>4808</v>
      </c>
      <c r="D165" s="3101">
        <v>5820</v>
      </c>
      <c r="E165" s="3102" t="s">
        <v>8668</v>
      </c>
      <c r="F165" s="2667" t="s">
        <v>16</v>
      </c>
      <c r="G165" s="3102" t="s">
        <v>8669</v>
      </c>
      <c r="H165" s="1495" t="s">
        <v>8663</v>
      </c>
      <c r="I165" s="1921" t="s">
        <v>7233</v>
      </c>
      <c r="J165" s="1493" t="s">
        <v>49</v>
      </c>
      <c r="K165" s="3021" t="s">
        <v>1163</v>
      </c>
      <c r="L165" s="3200" t="s">
        <v>8670</v>
      </c>
      <c r="M165" s="3103">
        <v>4834</v>
      </c>
      <c r="N165" s="2196" t="s">
        <v>8671</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6" customHeight="1">
      <c r="A166" s="3892"/>
      <c r="B166" s="3004" t="str">
        <f t="shared" si="2"/>
        <v>2200002185</v>
      </c>
      <c r="C166" s="1780" t="s">
        <v>4808</v>
      </c>
      <c r="D166" s="3101"/>
      <c r="E166" s="3102"/>
      <c r="F166" s="1782" t="s">
        <v>16</v>
      </c>
      <c r="G166" s="3026"/>
      <c r="H166" s="1495"/>
      <c r="I166" s="1921" t="s">
        <v>7233</v>
      </c>
      <c r="J166" s="1493" t="s">
        <v>49</v>
      </c>
      <c r="K166" s="1921" t="s">
        <v>1163</v>
      </c>
      <c r="L166" s="2878" t="s">
        <v>8672</v>
      </c>
      <c r="M166" s="3083">
        <v>986</v>
      </c>
      <c r="N166" s="2907" t="s">
        <v>8673</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6" customHeight="1">
      <c r="A167" s="3105">
        <v>35</v>
      </c>
      <c r="B167" s="3004" t="str">
        <f t="shared" si="2"/>
        <v>2000003293</v>
      </c>
      <c r="C167" s="2180" t="s">
        <v>4852</v>
      </c>
      <c r="D167" s="3101">
        <v>4350</v>
      </c>
      <c r="E167" s="3026"/>
      <c r="F167" s="2667" t="s">
        <v>16</v>
      </c>
      <c r="G167" s="3102" t="s">
        <v>8662</v>
      </c>
      <c r="H167" s="3102"/>
      <c r="I167" s="3095" t="s">
        <v>7233</v>
      </c>
      <c r="J167" s="1902" t="s">
        <v>49</v>
      </c>
      <c r="K167" s="3021" t="s">
        <v>50</v>
      </c>
      <c r="L167" s="2904" t="s">
        <v>8674</v>
      </c>
      <c r="M167" s="3103">
        <v>4350</v>
      </c>
      <c r="N167" s="2196" t="s">
        <v>7526</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6" customHeight="1">
      <c r="A168" s="3772">
        <v>36</v>
      </c>
      <c r="B168" s="3004" t="str">
        <f t="shared" si="2"/>
        <v>2000003217</v>
      </c>
      <c r="C168" s="3019" t="s">
        <v>3300</v>
      </c>
      <c r="D168" s="2638">
        <v>10500</v>
      </c>
      <c r="E168" s="1921" t="s">
        <v>8661</v>
      </c>
      <c r="F168" s="1902" t="s">
        <v>15</v>
      </c>
      <c r="G168" s="1921" t="s">
        <v>8675</v>
      </c>
      <c r="H168" s="1495" t="s">
        <v>8663</v>
      </c>
      <c r="I168" s="1495" t="s">
        <v>7233</v>
      </c>
      <c r="J168" s="1902" t="s">
        <v>49</v>
      </c>
      <c r="K168" s="1921" t="s">
        <v>148</v>
      </c>
      <c r="L168" s="1600" t="s">
        <v>8676</v>
      </c>
      <c r="M168" s="3041">
        <v>3400</v>
      </c>
      <c r="N168" s="2907" t="s">
        <v>7397</v>
      </c>
      <c r="O168" s="1902"/>
      <c r="P168" s="1902"/>
      <c r="Q168" s="1745"/>
      <c r="R168" s="1909">
        <v>2</v>
      </c>
      <c r="S168" s="2150"/>
      <c r="T168" s="2150"/>
      <c r="U168" s="2150"/>
      <c r="V168" s="2150"/>
      <c r="W168" s="2150"/>
      <c r="X168" s="2150"/>
      <c r="Y168" s="2150"/>
      <c r="Z168" s="2150"/>
      <c r="AA168" s="2150"/>
      <c r="AB168" s="2150"/>
      <c r="AC168" s="2150"/>
    </row>
    <row r="169" spans="1:30" s="1467" customFormat="1" ht="58.6" customHeight="1">
      <c r="A169" s="3773"/>
      <c r="B169" s="3004" t="str">
        <f t="shared" si="2"/>
        <v>2000003274</v>
      </c>
      <c r="C169" s="3009" t="s">
        <v>3300</v>
      </c>
      <c r="D169" s="1808"/>
      <c r="E169" s="1921"/>
      <c r="F169" s="1493" t="s">
        <v>15</v>
      </c>
      <c r="G169" s="1495"/>
      <c r="H169" s="1495"/>
      <c r="I169" s="1495" t="s">
        <v>7233</v>
      </c>
      <c r="J169" s="1493" t="s">
        <v>49</v>
      </c>
      <c r="K169" s="1495" t="s">
        <v>148</v>
      </c>
      <c r="L169" s="1600" t="s">
        <v>8677</v>
      </c>
      <c r="M169" s="3037">
        <v>2000</v>
      </c>
      <c r="N169" s="2907" t="s">
        <v>7526</v>
      </c>
      <c r="O169" s="1493"/>
      <c r="P169" s="1493"/>
      <c r="Q169" s="2590"/>
      <c r="R169" s="3045">
        <v>2</v>
      </c>
      <c r="S169" s="1548"/>
      <c r="T169" s="1548"/>
      <c r="U169" s="1548"/>
      <c r="V169" s="1548"/>
      <c r="W169" s="1548"/>
      <c r="X169" s="1548"/>
      <c r="Y169" s="1548"/>
      <c r="Z169" s="1548"/>
      <c r="AA169" s="1548"/>
      <c r="AB169" s="1548"/>
      <c r="AC169" s="1548"/>
    </row>
    <row r="170" spans="1:30" s="1467" customFormat="1" ht="58.6" customHeight="1">
      <c r="A170" s="3773"/>
      <c r="B170" s="3004" t="str">
        <f t="shared" si="2"/>
        <v>2000003299</v>
      </c>
      <c r="C170" s="3009" t="s">
        <v>3300</v>
      </c>
      <c r="D170" s="1494"/>
      <c r="E170" s="1921"/>
      <c r="F170" s="1493" t="s">
        <v>15</v>
      </c>
      <c r="G170" s="1495"/>
      <c r="H170" s="1495"/>
      <c r="I170" s="1495" t="s">
        <v>7233</v>
      </c>
      <c r="J170" s="1493" t="s">
        <v>49</v>
      </c>
      <c r="K170" s="1495" t="s">
        <v>1255</v>
      </c>
      <c r="L170" s="2878" t="s">
        <v>8678</v>
      </c>
      <c r="M170" s="3037">
        <v>1500</v>
      </c>
      <c r="N170" s="2907" t="s">
        <v>7397</v>
      </c>
      <c r="O170" s="1493"/>
      <c r="P170" s="1493"/>
      <c r="Q170" s="2590"/>
      <c r="R170" s="1748">
        <v>2</v>
      </c>
      <c r="S170" s="1548"/>
      <c r="T170" s="1548"/>
      <c r="U170" s="1548"/>
      <c r="V170" s="1548"/>
      <c r="W170" s="1548"/>
      <c r="X170" s="1548"/>
      <c r="Y170" s="1548"/>
      <c r="Z170" s="1548"/>
      <c r="AA170" s="1548"/>
      <c r="AB170" s="1548"/>
      <c r="AC170" s="1548"/>
    </row>
    <row r="171" spans="1:30" s="1467" customFormat="1" ht="58.6" customHeight="1">
      <c r="A171" s="3773"/>
      <c r="B171" s="3004" t="str">
        <f t="shared" si="2"/>
        <v>2000003297</v>
      </c>
      <c r="C171" s="3009" t="s">
        <v>3300</v>
      </c>
      <c r="D171" s="1494"/>
      <c r="E171" s="1921"/>
      <c r="F171" s="1493" t="s">
        <v>15</v>
      </c>
      <c r="G171" s="1495"/>
      <c r="H171" s="1495"/>
      <c r="I171" s="1495" t="s">
        <v>7233</v>
      </c>
      <c r="J171" s="1493" t="s">
        <v>49</v>
      </c>
      <c r="K171" s="1495" t="s">
        <v>1255</v>
      </c>
      <c r="L171" s="2878" t="s">
        <v>8679</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6" customHeight="1">
      <c r="A172" s="3774"/>
      <c r="B172" s="3004" t="str">
        <f t="shared" si="2"/>
        <v>2000003292</v>
      </c>
      <c r="C172" s="3009" t="s">
        <v>3300</v>
      </c>
      <c r="D172" s="2638"/>
      <c r="E172" s="1921"/>
      <c r="F172" s="1493" t="s">
        <v>15</v>
      </c>
      <c r="G172" s="1495"/>
      <c r="H172" s="1495"/>
      <c r="I172" s="1495" t="s">
        <v>7233</v>
      </c>
      <c r="J172" s="1493" t="s">
        <v>49</v>
      </c>
      <c r="K172" s="1495" t="s">
        <v>278</v>
      </c>
      <c r="L172" s="3199" t="s">
        <v>8680</v>
      </c>
      <c r="M172" s="3133">
        <v>2200</v>
      </c>
      <c r="N172" s="2907" t="s">
        <v>7526</v>
      </c>
      <c r="O172" s="2429"/>
      <c r="P172" s="2429"/>
      <c r="Q172" s="2590"/>
      <c r="R172" s="1748">
        <v>2</v>
      </c>
      <c r="S172" s="1548"/>
      <c r="T172" s="1548"/>
      <c r="U172" s="1548"/>
      <c r="V172" s="1548"/>
      <c r="W172" s="1548"/>
      <c r="X172" s="1548"/>
      <c r="Y172" s="1548"/>
      <c r="Z172" s="1548"/>
      <c r="AA172" s="1548"/>
      <c r="AB172" s="1548"/>
      <c r="AC172" s="1548"/>
    </row>
    <row r="173" spans="1:30" s="1467" customFormat="1" ht="58.6" customHeight="1">
      <c r="A173" s="3854">
        <v>37</v>
      </c>
      <c r="B173" s="3004" t="str">
        <f t="shared" si="2"/>
        <v>2000003320</v>
      </c>
      <c r="C173" s="3019" t="s">
        <v>7690</v>
      </c>
      <c r="D173" s="3006">
        <v>10500</v>
      </c>
      <c r="E173" s="3021" t="s">
        <v>8661</v>
      </c>
      <c r="F173" s="1493" t="s">
        <v>15</v>
      </c>
      <c r="G173" s="3007" t="s">
        <v>8681</v>
      </c>
      <c r="H173" s="1495" t="s">
        <v>8663</v>
      </c>
      <c r="I173" s="3007" t="s">
        <v>7233</v>
      </c>
      <c r="J173" s="3009" t="s">
        <v>49</v>
      </c>
      <c r="K173" s="3007" t="s">
        <v>148</v>
      </c>
      <c r="L173" s="2878" t="s">
        <v>8682</v>
      </c>
      <c r="M173" s="3040">
        <v>1000</v>
      </c>
      <c r="N173" s="2196" t="s">
        <v>8683</v>
      </c>
      <c r="O173" s="3009"/>
      <c r="P173" s="3009"/>
      <c r="Q173" s="3010"/>
      <c r="R173" s="3045">
        <v>2</v>
      </c>
    </row>
    <row r="174" spans="1:30" s="1467" customFormat="1" ht="58.6" customHeight="1">
      <c r="A174" s="3855"/>
      <c r="B174" s="3004" t="str">
        <f t="shared" si="2"/>
        <v>2000003307</v>
      </c>
      <c r="C174" s="3009" t="s">
        <v>7690</v>
      </c>
      <c r="D174" s="3006"/>
      <c r="E174" s="3021"/>
      <c r="F174" s="1493" t="s">
        <v>15</v>
      </c>
      <c r="G174" s="3007"/>
      <c r="H174" s="1495"/>
      <c r="I174" s="3007" t="s">
        <v>7233</v>
      </c>
      <c r="J174" s="3009" t="s">
        <v>49</v>
      </c>
      <c r="K174" s="3007" t="s">
        <v>148</v>
      </c>
      <c r="L174" s="2878" t="s">
        <v>8684</v>
      </c>
      <c r="M174" s="3040">
        <v>1000</v>
      </c>
      <c r="N174" s="2907" t="s">
        <v>7526</v>
      </c>
      <c r="O174" s="3009"/>
      <c r="P174" s="3009"/>
      <c r="Q174" s="3121" t="s">
        <v>8685</v>
      </c>
      <c r="R174" s="3045">
        <v>2</v>
      </c>
    </row>
    <row r="175" spans="1:30" s="1467" customFormat="1" ht="58.6" customHeight="1">
      <c r="A175" s="3855"/>
      <c r="B175" s="3004" t="str">
        <f t="shared" si="2"/>
        <v>2000003348</v>
      </c>
      <c r="C175" s="3009" t="s">
        <v>7690</v>
      </c>
      <c r="D175" s="3006"/>
      <c r="E175" s="3021"/>
      <c r="F175" s="1493" t="s">
        <v>15</v>
      </c>
      <c r="G175" s="3007"/>
      <c r="H175" s="1495"/>
      <c r="I175" s="3007" t="s">
        <v>7233</v>
      </c>
      <c r="J175" s="3009" t="s">
        <v>49</v>
      </c>
      <c r="K175" s="3007" t="s">
        <v>148</v>
      </c>
      <c r="L175" s="2878" t="s">
        <v>8686</v>
      </c>
      <c r="M175" s="3040">
        <v>100</v>
      </c>
      <c r="N175" s="2907" t="s">
        <v>7397</v>
      </c>
      <c r="O175" s="3009"/>
      <c r="P175" s="3009"/>
      <c r="Q175" s="3010"/>
      <c r="R175" s="3045">
        <v>2</v>
      </c>
    </row>
    <row r="176" spans="1:30" s="1467" customFormat="1" ht="58.6" customHeight="1">
      <c r="A176" s="3855"/>
      <c r="B176" s="3004" t="str">
        <f t="shared" si="2"/>
        <v>2000003363</v>
      </c>
      <c r="C176" s="3009" t="s">
        <v>7690</v>
      </c>
      <c r="D176" s="1494"/>
      <c r="E176" s="1921"/>
      <c r="F176" s="1493" t="s">
        <v>15</v>
      </c>
      <c r="G176" s="1495"/>
      <c r="H176" s="1495"/>
      <c r="I176" s="3007" t="s">
        <v>7233</v>
      </c>
      <c r="J176" s="3009" t="s">
        <v>49</v>
      </c>
      <c r="K176" s="1495" t="s">
        <v>148</v>
      </c>
      <c r="L176" s="1600" t="s">
        <v>8687</v>
      </c>
      <c r="M176" s="3037">
        <v>2000</v>
      </c>
      <c r="N176" s="2907" t="s">
        <v>8688</v>
      </c>
      <c r="O176" s="1548"/>
      <c r="P176" s="1548"/>
      <c r="Q176" s="2590"/>
      <c r="R176" s="1748">
        <v>2</v>
      </c>
    </row>
    <row r="177" spans="1:30" s="1548" customFormat="1" ht="58.6" customHeight="1">
      <c r="A177" s="3856"/>
      <c r="B177" s="3004" t="str">
        <f t="shared" si="2"/>
        <v>2000003188</v>
      </c>
      <c r="C177" s="3009" t="s">
        <v>7690</v>
      </c>
      <c r="D177" s="2325"/>
      <c r="E177" s="1921"/>
      <c r="F177" s="1493" t="s">
        <v>15</v>
      </c>
      <c r="G177" s="1495"/>
      <c r="H177" s="1495"/>
      <c r="I177" s="1495" t="s">
        <v>7233</v>
      </c>
      <c r="J177" s="1493" t="s">
        <v>49</v>
      </c>
      <c r="K177" s="1495" t="s">
        <v>5384</v>
      </c>
      <c r="L177" s="1843" t="s">
        <v>8689</v>
      </c>
      <c r="M177" s="3037">
        <v>6200</v>
      </c>
      <c r="N177" s="3122" t="s">
        <v>8690</v>
      </c>
      <c r="O177" s="1493"/>
      <c r="P177" s="1493"/>
      <c r="Q177" s="2590"/>
      <c r="R177" s="3045">
        <v>2</v>
      </c>
      <c r="S177" s="1790"/>
      <c r="T177" s="1790"/>
    </row>
    <row r="178" spans="1:30" s="2643" customFormat="1" ht="58.6" customHeight="1">
      <c r="A178" s="3876">
        <v>38</v>
      </c>
      <c r="B178" s="3024" t="str">
        <f t="shared" si="2"/>
        <v>2200002196</v>
      </c>
      <c r="C178" s="1902" t="s">
        <v>3492</v>
      </c>
      <c r="D178" s="3020">
        <v>4300</v>
      </c>
      <c r="E178" s="3021" t="s">
        <v>8691</v>
      </c>
      <c r="F178" s="2823" t="s">
        <v>16</v>
      </c>
      <c r="G178" s="1902" t="s">
        <v>8692</v>
      </c>
      <c r="H178" s="2279" t="s">
        <v>8693</v>
      </c>
      <c r="I178" s="1921" t="s">
        <v>7233</v>
      </c>
      <c r="J178" s="2823" t="s">
        <v>49</v>
      </c>
      <c r="K178" s="1921" t="s">
        <v>126</v>
      </c>
      <c r="L178" s="1845" t="s">
        <v>8694</v>
      </c>
      <c r="M178" s="3041">
        <v>3054</v>
      </c>
      <c r="N178" s="2160" t="s">
        <v>8075</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6" customHeight="1">
      <c r="A179" s="3878"/>
      <c r="B179" s="3004" t="str">
        <f t="shared" si="2"/>
        <v>2200002197</v>
      </c>
      <c r="C179" s="1493" t="s">
        <v>3492</v>
      </c>
      <c r="D179" s="3006"/>
      <c r="E179" s="3021"/>
      <c r="F179" s="1769" t="s">
        <v>16</v>
      </c>
      <c r="G179" s="1548"/>
      <c r="H179" s="2279"/>
      <c r="I179" s="1495" t="s">
        <v>7233</v>
      </c>
      <c r="J179" s="1769" t="s">
        <v>49</v>
      </c>
      <c r="K179" s="1495" t="s">
        <v>126</v>
      </c>
      <c r="L179" s="1497" t="s">
        <v>8695</v>
      </c>
      <c r="M179" s="3124">
        <v>1300</v>
      </c>
      <c r="N179" s="2160" t="s">
        <v>8696</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6" customHeight="1">
      <c r="A180" s="3891">
        <v>39</v>
      </c>
      <c r="B180" s="3004" t="str">
        <f t="shared" si="2"/>
        <v>2200002188</v>
      </c>
      <c r="C180" s="2180" t="s">
        <v>8697</v>
      </c>
      <c r="D180" s="3101">
        <v>11000</v>
      </c>
      <c r="E180" s="3102" t="s">
        <v>8698</v>
      </c>
      <c r="F180" s="2667" t="s">
        <v>18</v>
      </c>
      <c r="G180" s="3007" t="s">
        <v>8699</v>
      </c>
      <c r="H180" s="3007"/>
      <c r="I180" s="1909"/>
      <c r="J180" s="1493" t="s">
        <v>49</v>
      </c>
      <c r="K180" s="3021" t="s">
        <v>1163</v>
      </c>
      <c r="L180" s="3119" t="s">
        <v>8700</v>
      </c>
      <c r="M180" s="3103">
        <v>7107</v>
      </c>
      <c r="N180" s="2196" t="s">
        <v>7526</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6" customHeight="1">
      <c r="A181" s="3893"/>
      <c r="B181" s="3004" t="str">
        <f t="shared" si="2"/>
        <v>2200002187</v>
      </c>
      <c r="C181" s="1495" t="s">
        <v>8697</v>
      </c>
      <c r="D181" s="3101"/>
      <c r="E181" s="3102"/>
      <c r="F181" s="1493" t="s">
        <v>18</v>
      </c>
      <c r="G181" s="3026"/>
      <c r="H181" s="3026"/>
      <c r="I181" s="1909"/>
      <c r="J181" s="1493" t="s">
        <v>49</v>
      </c>
      <c r="K181" s="1495" t="s">
        <v>1163</v>
      </c>
      <c r="L181" s="2878" t="s">
        <v>8701</v>
      </c>
      <c r="M181" s="3083">
        <v>1303</v>
      </c>
      <c r="N181" s="2907" t="s">
        <v>8673</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6" customHeight="1">
      <c r="A182" s="3892"/>
      <c r="B182" s="3004" t="str">
        <f t="shared" si="2"/>
        <v>2200002191</v>
      </c>
      <c r="C182" s="1495" t="s">
        <v>8697</v>
      </c>
      <c r="D182" s="3006"/>
      <c r="E182" s="3021"/>
      <c r="F182" s="1493" t="s">
        <v>18</v>
      </c>
      <c r="G182" s="3007"/>
      <c r="H182" s="3007"/>
      <c r="I182" s="1495"/>
      <c r="J182" s="1493" t="s">
        <v>49</v>
      </c>
      <c r="K182" s="1495" t="s">
        <v>1163</v>
      </c>
      <c r="L182" s="2878" t="s">
        <v>8702</v>
      </c>
      <c r="M182" s="3083">
        <v>2590</v>
      </c>
      <c r="N182" s="2907" t="s">
        <v>8703</v>
      </c>
      <c r="O182" s="1626"/>
      <c r="P182" s="1626"/>
      <c r="Q182" s="1770"/>
      <c r="R182" s="3045">
        <v>2</v>
      </c>
      <c r="S182" s="1548"/>
      <c r="T182" s="1548"/>
      <c r="U182" s="1548"/>
      <c r="V182" s="1548"/>
      <c r="W182" s="1548"/>
      <c r="X182" s="1548"/>
      <c r="Y182" s="1548"/>
      <c r="Z182" s="1548"/>
      <c r="AA182" s="1548"/>
      <c r="AB182" s="1548"/>
      <c r="AC182" s="1548"/>
    </row>
    <row r="183" spans="1:30" s="2643" customFormat="1" ht="58.6" customHeight="1">
      <c r="A183" s="3854">
        <v>40</v>
      </c>
      <c r="B183" s="3004" t="str">
        <f t="shared" si="2"/>
        <v>2200002186</v>
      </c>
      <c r="C183" s="1921" t="s">
        <v>7301</v>
      </c>
      <c r="D183" s="3020">
        <v>4430</v>
      </c>
      <c r="E183" s="3021" t="s">
        <v>8663</v>
      </c>
      <c r="F183" s="1902" t="s">
        <v>20</v>
      </c>
      <c r="G183" s="3021" t="s">
        <v>8704</v>
      </c>
      <c r="H183" s="3021"/>
      <c r="I183" s="1921"/>
      <c r="J183" s="1493" t="s">
        <v>49</v>
      </c>
      <c r="K183" s="3021" t="s">
        <v>1163</v>
      </c>
      <c r="L183" s="3119" t="s">
        <v>8705</v>
      </c>
      <c r="M183" s="3103">
        <v>2876</v>
      </c>
      <c r="N183" s="2907" t="s">
        <v>8706</v>
      </c>
      <c r="O183" s="2563"/>
      <c r="P183" s="2563"/>
      <c r="Q183" s="1916"/>
      <c r="R183" s="3045">
        <v>3</v>
      </c>
      <c r="S183" s="2150"/>
      <c r="T183" s="2150"/>
      <c r="U183" s="2150"/>
      <c r="V183" s="2150"/>
      <c r="W183" s="2150"/>
      <c r="X183" s="2150"/>
      <c r="Y183" s="2150"/>
      <c r="Z183" s="2150"/>
      <c r="AA183" s="2150"/>
      <c r="AB183" s="2150"/>
      <c r="AC183" s="2150"/>
    </row>
    <row r="184" spans="1:30" s="2643" customFormat="1" ht="58.6" customHeight="1">
      <c r="A184" s="3855"/>
      <c r="B184" s="3004" t="str">
        <f t="shared" si="2"/>
        <v>2200002152</v>
      </c>
      <c r="C184" s="1495" t="s">
        <v>7301</v>
      </c>
      <c r="D184" s="3020"/>
      <c r="E184" s="3021"/>
      <c r="F184" s="1902" t="s">
        <v>20</v>
      </c>
      <c r="G184" s="3021"/>
      <c r="H184" s="3021"/>
      <c r="I184" s="1921"/>
      <c r="J184" s="1493" t="s">
        <v>49</v>
      </c>
      <c r="K184" s="3007" t="s">
        <v>1163</v>
      </c>
      <c r="L184" s="1496" t="s">
        <v>8707</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6" customHeight="1">
      <c r="A185" s="3855"/>
      <c r="B185" s="3004" t="str">
        <f t="shared" si="2"/>
        <v>2200002188</v>
      </c>
      <c r="C185" s="1495" t="s">
        <v>7301</v>
      </c>
      <c r="D185" s="3006"/>
      <c r="E185" s="3021"/>
      <c r="F185" s="1493" t="s">
        <v>20</v>
      </c>
      <c r="G185" s="3007"/>
      <c r="H185" s="3007"/>
      <c r="I185" s="1495"/>
      <c r="J185" s="1493" t="s">
        <v>49</v>
      </c>
      <c r="K185" s="1495" t="s">
        <v>1163</v>
      </c>
      <c r="L185" s="2878" t="s">
        <v>8708</v>
      </c>
      <c r="M185" s="3083">
        <v>856</v>
      </c>
      <c r="N185" s="2196" t="s">
        <v>7526</v>
      </c>
      <c r="O185" s="1626"/>
      <c r="P185" s="1626"/>
      <c r="Q185" s="1770"/>
      <c r="R185" s="3045">
        <v>3</v>
      </c>
      <c r="S185" s="1548"/>
      <c r="T185" s="1548"/>
      <c r="U185" s="1548"/>
      <c r="V185" s="1548"/>
      <c r="W185" s="1548"/>
      <c r="X185" s="1548"/>
      <c r="Y185" s="1548"/>
      <c r="Z185" s="1548"/>
      <c r="AA185" s="1548"/>
      <c r="AB185" s="1548"/>
      <c r="AC185" s="1548"/>
    </row>
    <row r="186" spans="1:30" s="1467" customFormat="1" ht="58.6" customHeight="1">
      <c r="A186" s="3856"/>
      <c r="B186" s="3004" t="str">
        <f t="shared" si="2"/>
        <v>2000003302</v>
      </c>
      <c r="C186" s="1495" t="s">
        <v>7301</v>
      </c>
      <c r="D186" s="3120"/>
      <c r="E186" s="3026"/>
      <c r="F186" s="1493" t="s">
        <v>20</v>
      </c>
      <c r="G186" s="3026"/>
      <c r="H186" s="3026"/>
      <c r="I186" s="1909"/>
      <c r="J186" s="1493" t="s">
        <v>49</v>
      </c>
      <c r="K186" s="1495" t="s">
        <v>1163</v>
      </c>
      <c r="L186" s="2878" t="s">
        <v>8709</v>
      </c>
      <c r="M186" s="3040">
        <v>600</v>
      </c>
      <c r="N186" s="2196" t="s">
        <v>7526</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8" customHeight="1">
      <c r="A187" s="3775">
        <v>41</v>
      </c>
      <c r="B187" s="3004" t="str">
        <f t="shared" si="2"/>
        <v>2000003290</v>
      </c>
      <c r="C187" s="3019" t="s">
        <v>5880</v>
      </c>
      <c r="D187" s="1494">
        <v>11900</v>
      </c>
      <c r="E187" s="1921" t="s">
        <v>8691</v>
      </c>
      <c r="F187" s="1493" t="s">
        <v>13</v>
      </c>
      <c r="G187" s="1495" t="s">
        <v>8710</v>
      </c>
      <c r="H187" s="1495" t="s">
        <v>8693</v>
      </c>
      <c r="I187" s="1624" t="s">
        <v>7233</v>
      </c>
      <c r="J187" s="1493" t="s">
        <v>49</v>
      </c>
      <c r="K187" s="1495" t="s">
        <v>446</v>
      </c>
      <c r="L187" s="1600" t="s">
        <v>8711</v>
      </c>
      <c r="M187" s="3037">
        <v>300</v>
      </c>
      <c r="N187" s="2907" t="s">
        <v>7526</v>
      </c>
      <c r="O187" s="1493"/>
      <c r="P187" s="1493"/>
      <c r="Q187" s="2223" t="s">
        <v>8643</v>
      </c>
      <c r="R187" s="1748">
        <v>2</v>
      </c>
      <c r="S187" s="1548"/>
      <c r="T187" s="1548"/>
      <c r="U187" s="1548"/>
      <c r="V187" s="1548"/>
      <c r="W187" s="1548"/>
      <c r="X187" s="1548"/>
      <c r="Y187" s="1548"/>
      <c r="Z187" s="1548"/>
      <c r="AA187" s="1548"/>
      <c r="AB187" s="1548"/>
      <c r="AC187" s="1548"/>
    </row>
    <row r="188" spans="1:30" s="1467" customFormat="1" ht="58.6" customHeight="1">
      <c r="A188" s="3776"/>
      <c r="B188" s="3004" t="str">
        <f t="shared" si="2"/>
        <v>2000003289</v>
      </c>
      <c r="C188" s="3019" t="s">
        <v>5880</v>
      </c>
      <c r="D188" s="1494"/>
      <c r="E188" s="1921"/>
      <c r="F188" s="1493" t="s">
        <v>13</v>
      </c>
      <c r="G188" s="1495"/>
      <c r="H188" s="1495"/>
      <c r="I188" s="1624" t="s">
        <v>7233</v>
      </c>
      <c r="J188" s="1493" t="s">
        <v>49</v>
      </c>
      <c r="K188" s="1495" t="s">
        <v>90</v>
      </c>
      <c r="L188" s="3091" t="s">
        <v>8712</v>
      </c>
      <c r="M188" s="3037">
        <v>631</v>
      </c>
      <c r="N188" s="2907" t="s">
        <v>7397</v>
      </c>
      <c r="O188" s="1493"/>
      <c r="P188" s="1493"/>
      <c r="Q188" s="2223" t="s">
        <v>8641</v>
      </c>
      <c r="R188" s="1748">
        <v>2</v>
      </c>
      <c r="S188" s="1548"/>
      <c r="T188" s="1548"/>
      <c r="U188" s="1548"/>
      <c r="V188" s="1548"/>
      <c r="W188" s="1548"/>
      <c r="X188" s="1548"/>
      <c r="Y188" s="1548"/>
      <c r="Z188" s="1548"/>
      <c r="AA188" s="1548"/>
      <c r="AB188" s="1548"/>
      <c r="AC188" s="1548"/>
    </row>
    <row r="189" spans="1:30" s="1467" customFormat="1" ht="58.6" customHeight="1">
      <c r="A189" s="3776"/>
      <c r="B189" s="3004" t="str">
        <f t="shared" si="2"/>
        <v>2000003304</v>
      </c>
      <c r="C189" s="3009" t="s">
        <v>5880</v>
      </c>
      <c r="D189" s="1494"/>
      <c r="E189" s="1921"/>
      <c r="F189" s="1493" t="s">
        <v>13</v>
      </c>
      <c r="G189" s="1495"/>
      <c r="H189" s="1495"/>
      <c r="I189" s="1495" t="s">
        <v>7233</v>
      </c>
      <c r="J189" s="1493" t="s">
        <v>49</v>
      </c>
      <c r="K189" s="1495" t="s">
        <v>90</v>
      </c>
      <c r="L189" s="3147" t="s">
        <v>8713</v>
      </c>
      <c r="M189" s="3037">
        <v>1610</v>
      </c>
      <c r="N189" s="2907" t="s">
        <v>7526</v>
      </c>
      <c r="O189" s="1493"/>
      <c r="P189" s="1493"/>
      <c r="Q189" s="2590"/>
      <c r="R189" s="1748">
        <v>2</v>
      </c>
      <c r="S189" s="1548"/>
      <c r="T189" s="1548"/>
      <c r="U189" s="1548"/>
      <c r="V189" s="1548"/>
      <c r="W189" s="1548"/>
      <c r="X189" s="1548"/>
      <c r="Y189" s="1548"/>
      <c r="Z189" s="1548"/>
      <c r="AA189" s="1548"/>
      <c r="AB189" s="1548"/>
      <c r="AC189" s="1548"/>
    </row>
    <row r="190" spans="1:30" s="1467" customFormat="1" ht="58.6" customHeight="1">
      <c r="A190" s="3776"/>
      <c r="B190" s="3004" t="str">
        <f t="shared" si="2"/>
        <v>2000003245</v>
      </c>
      <c r="C190" s="3009" t="s">
        <v>5880</v>
      </c>
      <c r="D190" s="1494"/>
      <c r="E190" s="1921"/>
      <c r="F190" s="1493" t="s">
        <v>13</v>
      </c>
      <c r="G190" s="1495"/>
      <c r="H190" s="1495"/>
      <c r="I190" s="1495" t="s">
        <v>7233</v>
      </c>
      <c r="J190" s="1493" t="s">
        <v>49</v>
      </c>
      <c r="K190" s="1495" t="s">
        <v>90</v>
      </c>
      <c r="L190" s="3199" t="s">
        <v>8714</v>
      </c>
      <c r="M190" s="3079">
        <v>551</v>
      </c>
      <c r="N190" s="2907" t="s">
        <v>7526</v>
      </c>
      <c r="O190" s="2429"/>
      <c r="P190" s="2429"/>
      <c r="Q190" s="2590"/>
      <c r="R190" s="1748">
        <v>2</v>
      </c>
      <c r="S190" s="1548"/>
      <c r="T190" s="1548"/>
      <c r="U190" s="1548"/>
      <c r="V190" s="1548"/>
      <c r="W190" s="1548"/>
      <c r="X190" s="1548"/>
      <c r="Y190" s="1548"/>
      <c r="Z190" s="1548"/>
      <c r="AA190" s="1548"/>
      <c r="AB190" s="1548"/>
      <c r="AC190" s="1548"/>
    </row>
    <row r="191" spans="1:30" s="1548" customFormat="1" ht="58.6" customHeight="1">
      <c r="A191" s="3776"/>
      <c r="B191" s="3004" t="str">
        <f t="shared" si="2"/>
        <v>2000003314</v>
      </c>
      <c r="C191" s="3009" t="s">
        <v>5880</v>
      </c>
      <c r="D191" s="3006"/>
      <c r="E191" s="3021"/>
      <c r="F191" s="1493" t="s">
        <v>13</v>
      </c>
      <c r="G191" s="3007"/>
      <c r="H191" s="1495"/>
      <c r="I191" s="3007" t="s">
        <v>7233</v>
      </c>
      <c r="J191" s="3008" t="s">
        <v>49</v>
      </c>
      <c r="K191" s="3007" t="s">
        <v>90</v>
      </c>
      <c r="L191" s="2878" t="s">
        <v>8715</v>
      </c>
      <c r="M191" s="3040">
        <v>2321</v>
      </c>
      <c r="N191" s="2907" t="s">
        <v>7526</v>
      </c>
      <c r="O191" s="3009"/>
      <c r="P191" s="3009"/>
      <c r="Q191" s="3010"/>
      <c r="R191" s="3045">
        <v>2</v>
      </c>
    </row>
    <row r="192" spans="1:30" s="1467" customFormat="1" ht="58.6" customHeight="1">
      <c r="A192" s="3776"/>
      <c r="B192" s="3004" t="str">
        <f t="shared" si="2"/>
        <v>2000003328</v>
      </c>
      <c r="C192" s="3009" t="s">
        <v>5880</v>
      </c>
      <c r="D192" s="3006"/>
      <c r="E192" s="3021"/>
      <c r="F192" s="1493" t="s">
        <v>13</v>
      </c>
      <c r="G192" s="3007"/>
      <c r="H192" s="1495"/>
      <c r="I192" s="3007" t="s">
        <v>8716</v>
      </c>
      <c r="J192" s="3009" t="s">
        <v>49</v>
      </c>
      <c r="K192" s="3007" t="s">
        <v>148</v>
      </c>
      <c r="L192" s="2878" t="s">
        <v>8717</v>
      </c>
      <c r="M192" s="3040">
        <v>1556</v>
      </c>
      <c r="N192" s="2196" t="s">
        <v>8718</v>
      </c>
      <c r="O192" s="3009"/>
      <c r="P192" s="3009"/>
      <c r="Q192" s="3010"/>
      <c r="R192" s="3045">
        <v>2</v>
      </c>
    </row>
    <row r="193" spans="1:29" s="1467" customFormat="1" ht="58.6" customHeight="1">
      <c r="A193" s="3776"/>
      <c r="B193" s="3004" t="str">
        <f t="shared" si="2"/>
        <v>2000003330</v>
      </c>
      <c r="C193" s="3009" t="s">
        <v>5880</v>
      </c>
      <c r="D193" s="3006"/>
      <c r="E193" s="3021"/>
      <c r="F193" s="1493" t="s">
        <v>13</v>
      </c>
      <c r="G193" s="3007"/>
      <c r="H193" s="1495"/>
      <c r="I193" s="3007" t="s">
        <v>8716</v>
      </c>
      <c r="J193" s="3009" t="s">
        <v>49</v>
      </c>
      <c r="K193" s="3007" t="s">
        <v>148</v>
      </c>
      <c r="L193" s="2878" t="s">
        <v>8719</v>
      </c>
      <c r="M193" s="3040">
        <v>2091</v>
      </c>
      <c r="N193" s="2196" t="s">
        <v>8718</v>
      </c>
      <c r="O193" s="3009"/>
      <c r="P193" s="3009"/>
      <c r="Q193" s="3010"/>
      <c r="R193" s="3045">
        <v>2</v>
      </c>
    </row>
    <row r="194" spans="1:29" s="1467" customFormat="1" ht="58.6" customHeight="1">
      <c r="A194" s="3776"/>
      <c r="B194" s="3004" t="str">
        <f t="shared" si="2"/>
        <v>2000003270</v>
      </c>
      <c r="C194" s="3009" t="s">
        <v>5880</v>
      </c>
      <c r="D194" s="1808"/>
      <c r="E194" s="1921"/>
      <c r="F194" s="1493" t="s">
        <v>13</v>
      </c>
      <c r="G194" s="1495"/>
      <c r="H194" s="1495"/>
      <c r="I194" s="1495" t="s">
        <v>7233</v>
      </c>
      <c r="J194" s="1493" t="s">
        <v>49</v>
      </c>
      <c r="K194" s="1495" t="s">
        <v>148</v>
      </c>
      <c r="L194" s="1600" t="s">
        <v>8720</v>
      </c>
      <c r="M194" s="3037">
        <v>2800</v>
      </c>
      <c r="N194" s="2907" t="s">
        <v>7526</v>
      </c>
      <c r="O194" s="1493"/>
      <c r="P194" s="1493"/>
      <c r="Q194" s="2590"/>
      <c r="R194" s="1748">
        <v>2</v>
      </c>
      <c r="S194" s="1548"/>
      <c r="T194" s="1548"/>
      <c r="U194" s="1548"/>
      <c r="V194" s="1548"/>
      <c r="W194" s="1548"/>
      <c r="X194" s="1548"/>
      <c r="Y194" s="1548"/>
      <c r="Z194" s="1548"/>
      <c r="AA194" s="1548"/>
      <c r="AB194" s="1548"/>
      <c r="AC194" s="1548"/>
    </row>
    <row r="195" spans="1:29" s="2150" customFormat="1" ht="58.6" customHeight="1">
      <c r="A195" s="3877">
        <v>42</v>
      </c>
      <c r="B195" s="3004" t="str">
        <f t="shared" si="2"/>
        <v>2000003220</v>
      </c>
      <c r="C195" s="1493" t="s">
        <v>236</v>
      </c>
      <c r="D195" s="3129">
        <v>4000</v>
      </c>
      <c r="E195" s="3027" t="s">
        <v>8663</v>
      </c>
      <c r="F195" s="3130" t="s">
        <v>17</v>
      </c>
      <c r="G195" s="3027"/>
      <c r="H195" s="1543" t="s">
        <v>8721</v>
      </c>
      <c r="I195" s="1495" t="s">
        <v>7233</v>
      </c>
      <c r="J195" s="1921" t="s">
        <v>49</v>
      </c>
      <c r="K195" s="2391" t="s">
        <v>101</v>
      </c>
      <c r="L195" s="3131" t="s">
        <v>8722</v>
      </c>
      <c r="M195" s="3132">
        <v>2532</v>
      </c>
      <c r="N195" s="2196" t="s">
        <v>8723</v>
      </c>
      <c r="O195" s="2429"/>
      <c r="P195" s="2429"/>
      <c r="Q195" s="2290"/>
      <c r="R195" s="3045">
        <v>3</v>
      </c>
    </row>
    <row r="196" spans="1:29" s="1467" customFormat="1" ht="58.6" customHeight="1">
      <c r="A196" s="3878"/>
      <c r="B196" s="3004" t="str">
        <f t="shared" ref="B196:B259" si="3">TEXT(LEFT(L196,10),"0000000000")</f>
        <v>2200002197</v>
      </c>
      <c r="C196" s="1769" t="s">
        <v>236</v>
      </c>
      <c r="D196" s="2607"/>
      <c r="E196" s="1921"/>
      <c r="F196" s="3009" t="s">
        <v>17</v>
      </c>
      <c r="G196" s="1495"/>
      <c r="H196" s="1495"/>
      <c r="I196" s="1568" t="s">
        <v>7233</v>
      </c>
      <c r="J196" s="1769" t="s">
        <v>49</v>
      </c>
      <c r="K196" s="1495" t="s">
        <v>126</v>
      </c>
      <c r="L196" s="1600" t="s">
        <v>8724</v>
      </c>
      <c r="M196" s="3037">
        <v>1500</v>
      </c>
      <c r="N196" s="2196" t="s">
        <v>7938</v>
      </c>
      <c r="O196" s="1548"/>
      <c r="P196" s="1548"/>
      <c r="Q196" s="2590"/>
      <c r="R196" s="1748">
        <v>3</v>
      </c>
    </row>
    <row r="197" spans="1:29" s="1467" customFormat="1" ht="58.6" customHeight="1">
      <c r="A197" s="3775">
        <v>43</v>
      </c>
      <c r="B197" s="3004" t="str">
        <f t="shared" si="3"/>
        <v>2000003332</v>
      </c>
      <c r="C197" s="1769" t="s">
        <v>3530</v>
      </c>
      <c r="D197" s="3006">
        <v>4300</v>
      </c>
      <c r="E197" s="1921" t="s">
        <v>8691</v>
      </c>
      <c r="F197" s="1493" t="s">
        <v>20</v>
      </c>
      <c r="G197" s="1495" t="s">
        <v>8725</v>
      </c>
      <c r="H197" s="1495" t="s">
        <v>8726</v>
      </c>
      <c r="I197" s="1568" t="s">
        <v>7233</v>
      </c>
      <c r="J197" s="1493" t="s">
        <v>49</v>
      </c>
      <c r="K197" s="1495" t="s">
        <v>101</v>
      </c>
      <c r="L197" s="1496" t="s">
        <v>8727</v>
      </c>
      <c r="M197" s="3037">
        <v>2000</v>
      </c>
      <c r="N197" s="2907" t="s">
        <v>7397</v>
      </c>
      <c r="O197" s="1548"/>
      <c r="P197" s="1548"/>
      <c r="Q197" s="2590"/>
      <c r="R197" s="1748">
        <v>3</v>
      </c>
    </row>
    <row r="198" spans="1:29" s="1467" customFormat="1" ht="58.6" customHeight="1">
      <c r="A198" s="3776"/>
      <c r="B198" s="3004" t="str">
        <f t="shared" si="3"/>
        <v>2200002198</v>
      </c>
      <c r="C198" s="1769" t="s">
        <v>3530</v>
      </c>
      <c r="D198" s="3006"/>
      <c r="E198" s="1921"/>
      <c r="F198" s="1493" t="s">
        <v>20</v>
      </c>
      <c r="G198" s="1495"/>
      <c r="H198" s="1495"/>
      <c r="I198" s="1560" t="s">
        <v>7233</v>
      </c>
      <c r="J198" s="1561" t="s">
        <v>49</v>
      </c>
      <c r="K198" s="1902" t="s">
        <v>101</v>
      </c>
      <c r="L198" s="1600" t="s">
        <v>8728</v>
      </c>
      <c r="M198" s="3037">
        <v>830</v>
      </c>
      <c r="N198" s="2196" t="s">
        <v>8729</v>
      </c>
      <c r="O198" s="1807"/>
      <c r="P198" s="1807"/>
      <c r="Q198" s="2590"/>
      <c r="R198" s="1748">
        <v>3</v>
      </c>
    </row>
    <row r="199" spans="1:29" s="2643" customFormat="1" ht="58.6" customHeight="1">
      <c r="A199" s="3777"/>
      <c r="B199" s="3004" t="str">
        <f t="shared" si="3"/>
        <v>2000003360</v>
      </c>
      <c r="C199" s="1769" t="s">
        <v>3530</v>
      </c>
      <c r="D199" s="2150"/>
      <c r="E199" s="2150"/>
      <c r="F199" s="1493" t="s">
        <v>20</v>
      </c>
      <c r="G199" s="1921"/>
      <c r="H199" s="2150"/>
      <c r="I199" s="3128" t="s">
        <v>7233</v>
      </c>
      <c r="J199" s="1769" t="s">
        <v>49</v>
      </c>
      <c r="K199" s="1495" t="s">
        <v>224</v>
      </c>
      <c r="L199" s="2875" t="s">
        <v>8730</v>
      </c>
      <c r="M199" s="3037">
        <v>1500</v>
      </c>
      <c r="N199" s="2907" t="s">
        <v>8731</v>
      </c>
      <c r="O199" s="2181"/>
      <c r="P199" s="2181"/>
      <c r="Q199" s="1745"/>
      <c r="R199" s="1909">
        <v>3</v>
      </c>
    </row>
    <row r="200" spans="1:29" s="2643" customFormat="1" ht="58.6" customHeight="1">
      <c r="A200" s="2723"/>
      <c r="B200" s="3004" t="str">
        <f t="shared" si="3"/>
        <v>2000003240</v>
      </c>
      <c r="C200" s="3019" t="s">
        <v>6836</v>
      </c>
      <c r="D200" s="2607">
        <v>10675</v>
      </c>
      <c r="E200" s="1921" t="s">
        <v>8663</v>
      </c>
      <c r="F200" s="1902" t="s">
        <v>15</v>
      </c>
      <c r="G200" s="1921" t="s">
        <v>8732</v>
      </c>
      <c r="H200" s="1921" t="s">
        <v>7962</v>
      </c>
      <c r="I200" s="3095" t="s">
        <v>7233</v>
      </c>
      <c r="J200" s="1902" t="s">
        <v>49</v>
      </c>
      <c r="K200" s="1921" t="s">
        <v>4370</v>
      </c>
      <c r="L200" s="1845" t="s">
        <v>8733</v>
      </c>
      <c r="M200" s="3041">
        <v>1900</v>
      </c>
      <c r="N200" s="2196" t="s">
        <v>7526</v>
      </c>
      <c r="O200" s="1902"/>
      <c r="P200" s="1902"/>
      <c r="Q200" s="1745"/>
      <c r="R200" s="1909">
        <v>3</v>
      </c>
      <c r="S200" s="2150"/>
      <c r="T200" s="2150"/>
      <c r="U200" s="2150"/>
      <c r="V200" s="2150"/>
      <c r="W200" s="2150"/>
      <c r="X200" s="2150"/>
      <c r="Y200" s="2150"/>
      <c r="Z200" s="2150"/>
      <c r="AA200" s="2150"/>
      <c r="AB200" s="2150"/>
      <c r="AC200" s="2150"/>
    </row>
    <row r="201" spans="1:29" s="1467" customFormat="1" ht="58.6" customHeight="1">
      <c r="A201" s="2723"/>
      <c r="B201" s="3004" t="str">
        <f t="shared" si="3"/>
        <v>2000003242</v>
      </c>
      <c r="C201" s="3009" t="s">
        <v>6836</v>
      </c>
      <c r="D201" s="1494"/>
      <c r="E201" s="1921"/>
      <c r="F201" s="1493" t="s">
        <v>15</v>
      </c>
      <c r="G201" s="1495"/>
      <c r="H201" s="1495"/>
      <c r="I201" s="1495" t="s">
        <v>7233</v>
      </c>
      <c r="J201" s="1493" t="s">
        <v>49</v>
      </c>
      <c r="K201" s="1495" t="s">
        <v>4370</v>
      </c>
      <c r="L201" s="1600" t="s">
        <v>8734</v>
      </c>
      <c r="M201" s="3037">
        <v>3000</v>
      </c>
      <c r="N201" s="2196" t="s">
        <v>7526</v>
      </c>
      <c r="O201" s="1493"/>
      <c r="P201" s="1493"/>
      <c r="Q201" s="2590"/>
      <c r="R201" s="1748">
        <v>3</v>
      </c>
      <c r="S201" s="1548"/>
      <c r="T201" s="1548"/>
      <c r="U201" s="1548"/>
      <c r="V201" s="1548"/>
      <c r="W201" s="1548"/>
      <c r="X201" s="1548"/>
      <c r="Y201" s="1548"/>
      <c r="Z201" s="1548"/>
      <c r="AA201" s="1548"/>
      <c r="AB201" s="1548"/>
      <c r="AC201" s="1548"/>
    </row>
    <row r="202" spans="1:29" s="1467" customFormat="1" ht="58.6" customHeight="1">
      <c r="A202" s="2723"/>
      <c r="B202" s="3004" t="str">
        <f t="shared" si="3"/>
        <v>2000003362</v>
      </c>
      <c r="C202" s="3009" t="s">
        <v>6836</v>
      </c>
      <c r="D202" s="1494"/>
      <c r="E202" s="1921"/>
      <c r="F202" s="1493" t="s">
        <v>15</v>
      </c>
      <c r="G202" s="1495"/>
      <c r="H202" s="1495"/>
      <c r="I202" s="1568" t="s">
        <v>7233</v>
      </c>
      <c r="J202" s="3009" t="s">
        <v>49</v>
      </c>
      <c r="K202" s="1495" t="s">
        <v>148</v>
      </c>
      <c r="L202" s="1600" t="s">
        <v>8735</v>
      </c>
      <c r="M202" s="3037">
        <v>2000</v>
      </c>
      <c r="N202" s="2196" t="s">
        <v>8718</v>
      </c>
      <c r="O202" s="1548"/>
      <c r="P202" s="1548"/>
      <c r="Q202" s="2590"/>
      <c r="R202" s="1748">
        <v>3</v>
      </c>
    </row>
    <row r="203" spans="1:29" s="1467" customFormat="1" ht="58.6" customHeight="1">
      <c r="A203" s="2723"/>
      <c r="B203" s="3004" t="str">
        <f t="shared" si="3"/>
        <v>2000003244</v>
      </c>
      <c r="C203" s="3009" t="s">
        <v>6836</v>
      </c>
      <c r="D203" s="1494"/>
      <c r="E203" s="1921"/>
      <c r="F203" s="1493" t="s">
        <v>15</v>
      </c>
      <c r="G203" s="1495"/>
      <c r="H203" s="1495"/>
      <c r="I203" s="1568" t="s">
        <v>7233</v>
      </c>
      <c r="J203" s="1493" t="s">
        <v>49</v>
      </c>
      <c r="K203" s="1495" t="s">
        <v>148</v>
      </c>
      <c r="L203" s="3199" t="s">
        <v>8736</v>
      </c>
      <c r="M203" s="3079">
        <v>300</v>
      </c>
      <c r="N203" s="2196" t="s">
        <v>7526</v>
      </c>
      <c r="O203" s="2429"/>
      <c r="P203" s="2429"/>
      <c r="Q203" s="2590"/>
      <c r="R203" s="1748">
        <v>3</v>
      </c>
      <c r="S203" s="1548"/>
      <c r="T203" s="1548"/>
      <c r="U203" s="1548"/>
      <c r="V203" s="1548"/>
      <c r="W203" s="1548"/>
      <c r="X203" s="1548"/>
      <c r="Y203" s="1548"/>
      <c r="Z203" s="1548"/>
      <c r="AA203" s="1548"/>
      <c r="AB203" s="1548"/>
      <c r="AC203" s="1548"/>
    </row>
    <row r="204" spans="1:29" s="1467" customFormat="1" ht="58.6" customHeight="1">
      <c r="A204" s="2723"/>
      <c r="B204" s="3004" t="str">
        <f t="shared" si="3"/>
        <v>2000003321</v>
      </c>
      <c r="C204" s="3009" t="s">
        <v>6836</v>
      </c>
      <c r="D204" s="3006"/>
      <c r="E204" s="3021"/>
      <c r="F204" s="1493" t="s">
        <v>15</v>
      </c>
      <c r="G204" s="3007"/>
      <c r="H204" s="1495"/>
      <c r="I204" s="3007" t="s">
        <v>7233</v>
      </c>
      <c r="J204" s="3009" t="s">
        <v>49</v>
      </c>
      <c r="K204" s="3007" t="s">
        <v>148</v>
      </c>
      <c r="L204" s="2878" t="s">
        <v>8737</v>
      </c>
      <c r="M204" s="3040">
        <v>1075</v>
      </c>
      <c r="N204" s="2196" t="s">
        <v>8718</v>
      </c>
      <c r="O204" s="3009"/>
      <c r="P204" s="3009"/>
      <c r="Q204" s="3010"/>
      <c r="R204" s="3045">
        <v>3</v>
      </c>
    </row>
    <row r="205" spans="1:29" s="1467" customFormat="1" ht="58.6" customHeight="1">
      <c r="A205" s="3148"/>
      <c r="B205" s="3004" t="str">
        <f t="shared" si="3"/>
        <v>2000003307</v>
      </c>
      <c r="C205" s="3009" t="s">
        <v>6836</v>
      </c>
      <c r="D205" s="3006"/>
      <c r="E205" s="3021"/>
      <c r="F205" s="3123" t="s">
        <v>15</v>
      </c>
      <c r="G205" s="3007"/>
      <c r="H205" s="3007"/>
      <c r="I205" s="3007" t="s">
        <v>7233</v>
      </c>
      <c r="J205" s="3009" t="s">
        <v>49</v>
      </c>
      <c r="K205" s="3007" t="s">
        <v>148</v>
      </c>
      <c r="L205" s="2878" t="s">
        <v>8738</v>
      </c>
      <c r="M205" s="3040">
        <v>577</v>
      </c>
      <c r="N205" s="2196" t="s">
        <v>7526</v>
      </c>
      <c r="O205" s="3009"/>
      <c r="P205" s="3009"/>
      <c r="Q205" s="3121" t="s">
        <v>8739</v>
      </c>
      <c r="R205" s="3045">
        <v>3</v>
      </c>
    </row>
    <row r="206" spans="1:29" s="1467" customFormat="1" ht="58.6" customHeight="1">
      <c r="A206" s="2723"/>
      <c r="B206" s="3004" t="str">
        <f t="shared" si="3"/>
        <v>2000003308</v>
      </c>
      <c r="C206" s="3009" t="s">
        <v>6836</v>
      </c>
      <c r="D206" s="3006"/>
      <c r="E206" s="3021"/>
      <c r="F206" s="1493" t="s">
        <v>15</v>
      </c>
      <c r="G206" s="3008"/>
      <c r="H206" s="3007"/>
      <c r="I206" s="3007" t="s">
        <v>7233</v>
      </c>
      <c r="J206" s="3009" t="s">
        <v>49</v>
      </c>
      <c r="K206" s="3007" t="s">
        <v>148</v>
      </c>
      <c r="L206" s="2878" t="s">
        <v>8740</v>
      </c>
      <c r="M206" s="3040">
        <v>1064</v>
      </c>
      <c r="N206" s="2196" t="s">
        <v>8741</v>
      </c>
      <c r="O206" s="3009"/>
      <c r="P206" s="3009"/>
      <c r="Q206" s="3121" t="s">
        <v>8742</v>
      </c>
      <c r="R206" s="3045">
        <v>3</v>
      </c>
    </row>
    <row r="207" spans="1:29" s="1467" customFormat="1" ht="58.6" customHeight="1">
      <c r="A207" s="2414"/>
      <c r="B207" s="3004" t="str">
        <f t="shared" si="3"/>
        <v>2000003270</v>
      </c>
      <c r="C207" s="3009" t="s">
        <v>6836</v>
      </c>
      <c r="D207" s="1808"/>
      <c r="E207" s="1921"/>
      <c r="F207" s="1769" t="s">
        <v>15</v>
      </c>
      <c r="G207" s="1495"/>
      <c r="H207" s="1568"/>
      <c r="I207" s="1495" t="s">
        <v>7233</v>
      </c>
      <c r="J207" s="1493" t="s">
        <v>49</v>
      </c>
      <c r="K207" s="1495" t="s">
        <v>148</v>
      </c>
      <c r="L207" s="2878" t="s">
        <v>8743</v>
      </c>
      <c r="M207" s="3037">
        <v>200</v>
      </c>
      <c r="N207" s="2196" t="s">
        <v>7526</v>
      </c>
      <c r="O207" s="1493"/>
      <c r="P207" s="1493"/>
      <c r="Q207" s="2590"/>
      <c r="R207" s="1748">
        <v>3</v>
      </c>
      <c r="S207" s="1548"/>
      <c r="T207" s="1548"/>
      <c r="U207" s="1548"/>
      <c r="V207" s="1548"/>
      <c r="W207" s="1548"/>
      <c r="X207" s="1548"/>
      <c r="Y207" s="1548"/>
      <c r="Z207" s="1548"/>
      <c r="AA207" s="1548"/>
      <c r="AB207" s="1548"/>
      <c r="AC207" s="1548"/>
    </row>
    <row r="208" spans="1:29" s="2643" customFormat="1" ht="58.6" customHeight="1">
      <c r="A208" s="3148"/>
      <c r="B208" s="3004" t="str">
        <f t="shared" si="3"/>
        <v>2000003331</v>
      </c>
      <c r="C208" s="3019" t="s">
        <v>3416</v>
      </c>
      <c r="D208" s="3149">
        <v>3300</v>
      </c>
      <c r="E208" s="3150" t="s">
        <v>8744</v>
      </c>
      <c r="F208" s="3151" t="s">
        <v>19</v>
      </c>
      <c r="G208" s="3021" t="s">
        <v>8745</v>
      </c>
      <c r="H208" s="3152"/>
      <c r="I208" s="3021" t="s">
        <v>8746</v>
      </c>
      <c r="J208" s="3019" t="s">
        <v>49</v>
      </c>
      <c r="K208" s="3153" t="s">
        <v>984</v>
      </c>
      <c r="L208" s="3119" t="s">
        <v>8747</v>
      </c>
      <c r="M208" s="3036">
        <v>1460</v>
      </c>
      <c r="N208" s="2907" t="s">
        <v>7397</v>
      </c>
      <c r="O208" s="3019">
        <v>25</v>
      </c>
      <c r="P208" s="3019"/>
      <c r="Q208" s="3023"/>
      <c r="R208" s="3045">
        <v>3</v>
      </c>
    </row>
    <row r="209" spans="1:29" s="1467" customFormat="1" ht="58.6" customHeight="1">
      <c r="A209" s="3154"/>
      <c r="B209" s="3004" t="str">
        <f t="shared" si="3"/>
        <v>2000003350</v>
      </c>
      <c r="C209" s="3009" t="s">
        <v>3416</v>
      </c>
      <c r="D209" s="3006"/>
      <c r="E209" s="3021"/>
      <c r="F209" s="3009" t="s">
        <v>19</v>
      </c>
      <c r="G209" s="3155"/>
      <c r="H209" s="3007"/>
      <c r="I209" s="3021" t="s">
        <v>8746</v>
      </c>
      <c r="J209" s="3009" t="s">
        <v>49</v>
      </c>
      <c r="K209" s="3156" t="s">
        <v>984</v>
      </c>
      <c r="L209" s="1496" t="s">
        <v>8748</v>
      </c>
      <c r="M209" s="2357">
        <v>1020</v>
      </c>
      <c r="N209" s="2196" t="s">
        <v>7526</v>
      </c>
      <c r="O209" s="3019">
        <v>25</v>
      </c>
      <c r="P209" s="3019"/>
      <c r="Q209" s="3010"/>
      <c r="R209" s="3045">
        <v>3</v>
      </c>
    </row>
    <row r="210" spans="1:29" s="1785" customFormat="1" ht="58.6" customHeight="1">
      <c r="A210" s="1781"/>
      <c r="B210" s="3004" t="str">
        <f t="shared" si="3"/>
        <v>2000003276</v>
      </c>
      <c r="C210" s="3009" t="s">
        <v>3416</v>
      </c>
      <c r="D210" s="3157"/>
      <c r="E210" s="2180"/>
      <c r="F210" s="3009" t="s">
        <v>19</v>
      </c>
      <c r="G210" s="1780"/>
      <c r="H210" s="1780"/>
      <c r="I210" s="1560" t="s">
        <v>7233</v>
      </c>
      <c r="J210" s="1782" t="s">
        <v>49</v>
      </c>
      <c r="K210" s="3156" t="s">
        <v>984</v>
      </c>
      <c r="L210" s="1546" t="s">
        <v>8749</v>
      </c>
      <c r="M210" s="3090">
        <v>510</v>
      </c>
      <c r="N210" s="2907" t="s">
        <v>7526</v>
      </c>
      <c r="O210" s="3019">
        <v>25</v>
      </c>
      <c r="P210" s="3019"/>
      <c r="Q210" s="1821"/>
      <c r="R210" s="3045">
        <v>3</v>
      </c>
      <c r="S210" s="1821"/>
      <c r="T210" s="1821"/>
      <c r="U210" s="1821"/>
      <c r="V210" s="1821"/>
      <c r="W210" s="1821"/>
      <c r="X210" s="1821"/>
      <c r="Y210" s="1821"/>
      <c r="Z210" s="1821"/>
      <c r="AA210" s="1821"/>
      <c r="AB210" s="1821"/>
      <c r="AC210" s="1821"/>
    </row>
    <row r="211" spans="1:29" s="1785" customFormat="1" ht="58.6" customHeight="1">
      <c r="A211" s="3158"/>
      <c r="B211" s="3004" t="str">
        <f t="shared" si="3"/>
        <v>2000003361</v>
      </c>
      <c r="C211" s="3009" t="s">
        <v>3416</v>
      </c>
      <c r="D211" s="3159"/>
      <c r="E211" s="3160"/>
      <c r="F211" s="3161" t="s">
        <v>19</v>
      </c>
      <c r="G211" s="3162"/>
      <c r="H211" s="3162"/>
      <c r="I211" s="3122" t="s">
        <v>7233</v>
      </c>
      <c r="J211" s="1782" t="s">
        <v>49</v>
      </c>
      <c r="K211" s="3156" t="s">
        <v>984</v>
      </c>
      <c r="L211" s="3091" t="s">
        <v>8750</v>
      </c>
      <c r="M211" s="3163">
        <v>300</v>
      </c>
      <c r="N211" s="2907" t="s">
        <v>7526</v>
      </c>
      <c r="O211" s="3019">
        <v>25</v>
      </c>
      <c r="P211" s="3019"/>
      <c r="Q211" s="3010"/>
      <c r="R211" s="3045">
        <v>3</v>
      </c>
    </row>
    <row r="212" spans="1:29" s="2643" customFormat="1" ht="58.6" customHeight="1">
      <c r="A212" s="3205"/>
      <c r="B212" s="3024" t="str">
        <f t="shared" si="3"/>
        <v>2000003336</v>
      </c>
      <c r="C212" s="2823" t="s">
        <v>6969</v>
      </c>
      <c r="D212" s="3020">
        <v>4250</v>
      </c>
      <c r="E212" s="1921" t="s">
        <v>8751</v>
      </c>
      <c r="F212" s="3019" t="s">
        <v>18</v>
      </c>
      <c r="G212" s="3021" t="s">
        <v>8752</v>
      </c>
      <c r="H212" s="3150"/>
      <c r="I212" s="1495" t="s">
        <v>7233</v>
      </c>
      <c r="J212" s="1902" t="s">
        <v>49</v>
      </c>
      <c r="K212" s="1921" t="s">
        <v>101</v>
      </c>
      <c r="L212" s="2194" t="s">
        <v>8753</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6" customHeight="1">
      <c r="A213" s="2436"/>
      <c r="B213" s="3024" t="str">
        <f t="shared" si="3"/>
        <v>2200002206</v>
      </c>
      <c r="C213" s="1769" t="s">
        <v>6969</v>
      </c>
      <c r="D213" s="2150"/>
      <c r="E213" s="2150"/>
      <c r="F213" s="3009" t="s">
        <v>18</v>
      </c>
      <c r="G213" s="1921"/>
      <c r="H213" s="2150"/>
      <c r="I213" s="1568" t="s">
        <v>8754</v>
      </c>
      <c r="J213" s="1493" t="s">
        <v>49</v>
      </c>
      <c r="K213" s="1495" t="s">
        <v>101</v>
      </c>
      <c r="L213" s="1843" t="s">
        <v>8755</v>
      </c>
      <c r="M213" s="3037">
        <v>750</v>
      </c>
      <c r="N213" s="3206" t="s">
        <v>8756</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7233</v>
      </c>
      <c r="J214" s="1493" t="s">
        <v>49</v>
      </c>
      <c r="K214" s="1495" t="s">
        <v>101</v>
      </c>
      <c r="L214" s="3091" t="s">
        <v>8757</v>
      </c>
      <c r="M214" s="3037">
        <v>1088</v>
      </c>
      <c r="N214" s="2907" t="s">
        <v>7397</v>
      </c>
      <c r="O214" s="2181"/>
      <c r="P214" s="2181"/>
      <c r="Q214" s="1745"/>
      <c r="R214" s="1909">
        <v>3</v>
      </c>
    </row>
    <row r="215" spans="1:29" s="2643" customFormat="1" ht="58.6" customHeight="1">
      <c r="A215" s="3204"/>
      <c r="B215" s="3024" t="str">
        <f t="shared" si="3"/>
        <v>2000003360</v>
      </c>
      <c r="C215" s="1769" t="s">
        <v>6969</v>
      </c>
      <c r="D215" s="3006"/>
      <c r="E215" s="3021"/>
      <c r="F215" s="3009" t="s">
        <v>18</v>
      </c>
      <c r="G215" s="3021"/>
      <c r="H215" s="1921"/>
      <c r="I215" s="3128" t="s">
        <v>7233</v>
      </c>
      <c r="J215" s="1769" t="s">
        <v>49</v>
      </c>
      <c r="K215" s="1495" t="s">
        <v>224</v>
      </c>
      <c r="L215" s="2875" t="s">
        <v>8758</v>
      </c>
      <c r="M215" s="3037">
        <v>1500</v>
      </c>
      <c r="N215" s="3007" t="s">
        <v>8759</v>
      </c>
      <c r="O215" s="3094"/>
      <c r="P215" s="3094"/>
      <c r="Q215" s="2290"/>
      <c r="R215" s="3045">
        <v>3</v>
      </c>
      <c r="S215" s="2150"/>
      <c r="T215" s="2150"/>
      <c r="U215" s="2150"/>
      <c r="V215" s="2150"/>
      <c r="W215" s="2150"/>
      <c r="X215" s="2150"/>
      <c r="Y215" s="2150"/>
      <c r="Z215" s="2150"/>
      <c r="AA215" s="2150"/>
      <c r="AB215" s="2150"/>
      <c r="AC215" s="2150"/>
    </row>
    <row r="216" spans="1:29" s="2643" customFormat="1" ht="58.6" customHeight="1">
      <c r="A216" s="3148"/>
      <c r="B216" s="3024" t="str">
        <f t="shared" si="3"/>
        <v>2000003324</v>
      </c>
      <c r="C216" s="3019" t="s">
        <v>7708</v>
      </c>
      <c r="D216" s="3149">
        <v>4450</v>
      </c>
      <c r="E216" s="3150" t="s">
        <v>8693</v>
      </c>
      <c r="F216" s="3025" t="s">
        <v>20</v>
      </c>
      <c r="G216" s="3150" t="s">
        <v>8760</v>
      </c>
      <c r="H216" s="3150" t="s">
        <v>8761</v>
      </c>
      <c r="I216" s="1921" t="s">
        <v>7233</v>
      </c>
      <c r="J216" s="2823" t="s">
        <v>49</v>
      </c>
      <c r="K216" s="3021" t="s">
        <v>101</v>
      </c>
      <c r="L216" s="2904" t="s">
        <v>8762</v>
      </c>
      <c r="M216" s="3036">
        <v>4450</v>
      </c>
      <c r="N216" s="2907" t="s">
        <v>5376</v>
      </c>
      <c r="O216" s="3019"/>
      <c r="P216" s="3019"/>
      <c r="Q216" s="3060"/>
      <c r="R216" s="3026">
        <v>3</v>
      </c>
    </row>
    <row r="217" spans="1:29" s="2676" customFormat="1" ht="58.6" customHeight="1">
      <c r="A217" s="3191"/>
      <c r="B217" s="3024" t="str">
        <f t="shared" si="3"/>
        <v>2000003293</v>
      </c>
      <c r="C217" s="2180" t="s">
        <v>45</v>
      </c>
      <c r="D217" s="3101">
        <v>3950</v>
      </c>
      <c r="E217" s="3102" t="s">
        <v>8721</v>
      </c>
      <c r="F217" s="1902" t="s">
        <v>20</v>
      </c>
      <c r="G217" s="3102" t="s">
        <v>8763</v>
      </c>
      <c r="H217" s="3102"/>
      <c r="I217" s="3192" t="s">
        <v>7233</v>
      </c>
      <c r="J217" s="2667" t="s">
        <v>49</v>
      </c>
      <c r="K217" s="3102" t="s">
        <v>50</v>
      </c>
      <c r="L217" s="3193" t="s">
        <v>8764</v>
      </c>
      <c r="M217" s="3092">
        <v>955</v>
      </c>
      <c r="N217" s="2907" t="s">
        <v>8765</v>
      </c>
      <c r="O217" s="3194"/>
      <c r="P217" s="3194"/>
      <c r="Q217" s="2162"/>
      <c r="R217" s="3045">
        <v>3</v>
      </c>
      <c r="S217" s="2660"/>
      <c r="T217" s="2660"/>
      <c r="U217" s="2660"/>
      <c r="V217" s="2660"/>
      <c r="W217" s="2660"/>
      <c r="X217" s="2660"/>
      <c r="Y217" s="2660"/>
      <c r="Z217" s="2660"/>
      <c r="AA217" s="2660"/>
      <c r="AB217" s="2660"/>
      <c r="AC217" s="2660"/>
    </row>
    <row r="218" spans="1:29" s="2676" customFormat="1" ht="54.7" customHeight="1">
      <c r="A218" s="3191"/>
      <c r="B218" s="3024" t="str">
        <f t="shared" si="3"/>
        <v>2000003370</v>
      </c>
      <c r="C218" s="1780" t="s">
        <v>45</v>
      </c>
      <c r="D218" s="3101"/>
      <c r="E218" s="3102"/>
      <c r="F218" s="1493" t="s">
        <v>20</v>
      </c>
      <c r="G218" s="3102"/>
      <c r="H218" s="3102"/>
      <c r="I218" s="3192">
        <v>45923</v>
      </c>
      <c r="J218" s="1493" t="s">
        <v>49</v>
      </c>
      <c r="K218" s="3102" t="s">
        <v>50</v>
      </c>
      <c r="L218" s="3056" t="s">
        <v>8766</v>
      </c>
      <c r="M218" s="3092">
        <v>716</v>
      </c>
      <c r="N218" s="3016" t="s">
        <v>8767</v>
      </c>
      <c r="O218" s="3194"/>
      <c r="P218" s="3194"/>
      <c r="Q218" s="2162"/>
      <c r="R218" s="3045">
        <v>3</v>
      </c>
      <c r="S218" s="2660"/>
      <c r="T218" s="2660"/>
      <c r="U218" s="2660"/>
      <c r="V218" s="2660"/>
      <c r="W218" s="2660"/>
      <c r="X218" s="2660"/>
      <c r="Y218" s="2660"/>
      <c r="Z218" s="2660"/>
      <c r="AA218" s="2660"/>
      <c r="AB218" s="2660"/>
      <c r="AC218" s="2660"/>
    </row>
    <row r="219" spans="1:29" s="1548" customFormat="1" ht="58.6" customHeight="1">
      <c r="B219" s="3024" t="str">
        <f t="shared" si="3"/>
        <v>2200002183</v>
      </c>
      <c r="C219" s="1780" t="s">
        <v>45</v>
      </c>
      <c r="D219" s="1494"/>
      <c r="E219" s="3102"/>
      <c r="F219" s="1493" t="s">
        <v>20</v>
      </c>
      <c r="G219" s="1495"/>
      <c r="H219" s="1495"/>
      <c r="I219" s="1495" t="s">
        <v>7233</v>
      </c>
      <c r="J219" s="1493" t="s">
        <v>49</v>
      </c>
      <c r="K219" s="1495" t="s">
        <v>1163</v>
      </c>
      <c r="L219" s="1600" t="s">
        <v>8768</v>
      </c>
      <c r="M219" s="3037">
        <v>130</v>
      </c>
      <c r="N219" s="2907" t="s">
        <v>7526</v>
      </c>
      <c r="O219" s="1493"/>
      <c r="P219" s="1493"/>
      <c r="Q219" s="2590"/>
      <c r="R219" s="3045">
        <v>3</v>
      </c>
      <c r="S219" s="1790"/>
      <c r="T219" s="1790"/>
    </row>
    <row r="220" spans="1:29" s="1467" customFormat="1" ht="58.6" customHeight="1">
      <c r="A220" s="3148"/>
      <c r="B220" s="3024" t="str">
        <f t="shared" si="3"/>
        <v>2000003187</v>
      </c>
      <c r="C220" s="1780" t="s">
        <v>45</v>
      </c>
      <c r="D220" s="3006"/>
      <c r="E220" s="3102"/>
      <c r="F220" s="1493" t="s">
        <v>20</v>
      </c>
      <c r="G220" s="3007"/>
      <c r="H220" s="3007"/>
      <c r="I220" s="1495" t="s">
        <v>7233</v>
      </c>
      <c r="J220" s="1493" t="s">
        <v>49</v>
      </c>
      <c r="K220" s="1495" t="s">
        <v>1163</v>
      </c>
      <c r="L220" s="2878" t="s">
        <v>8769</v>
      </c>
      <c r="M220" s="3040">
        <v>140</v>
      </c>
      <c r="N220" s="2907" t="s">
        <v>8770</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7233</v>
      </c>
      <c r="J221" s="1493" t="s">
        <v>49</v>
      </c>
      <c r="K221" s="1495" t="s">
        <v>1163</v>
      </c>
      <c r="L221" s="2878" t="s">
        <v>8771</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7233</v>
      </c>
      <c r="J222" s="1493" t="s">
        <v>49</v>
      </c>
      <c r="K222" s="1495" t="s">
        <v>1163</v>
      </c>
      <c r="L222" s="3119" t="s">
        <v>8772</v>
      </c>
      <c r="M222" s="3040">
        <v>1989</v>
      </c>
      <c r="N222" s="2196" t="s">
        <v>8773</v>
      </c>
      <c r="O222" s="3009"/>
      <c r="P222" s="3009"/>
      <c r="Q222" s="3010"/>
      <c r="R222" s="3045">
        <v>3</v>
      </c>
    </row>
    <row r="223" spans="1:29" s="2643" customFormat="1" ht="54.7" customHeight="1">
      <c r="A223" s="3148"/>
      <c r="B223" s="3024" t="str">
        <f t="shared" si="3"/>
        <v>2200002200</v>
      </c>
      <c r="C223" s="3019" t="s">
        <v>2931</v>
      </c>
      <c r="D223" s="3020">
        <v>3500</v>
      </c>
      <c r="E223" s="3021" t="s">
        <v>8774</v>
      </c>
      <c r="F223" s="3019" t="s">
        <v>13</v>
      </c>
      <c r="G223" s="3021" t="s">
        <v>8775</v>
      </c>
      <c r="H223" s="3021" t="s">
        <v>8693</v>
      </c>
      <c r="I223" s="3021" t="s">
        <v>7233</v>
      </c>
      <c r="J223" s="3019" t="s">
        <v>49</v>
      </c>
      <c r="K223" s="3021" t="s">
        <v>1163</v>
      </c>
      <c r="L223" s="3119" t="s">
        <v>8776</v>
      </c>
      <c r="M223" s="3036">
        <v>454</v>
      </c>
      <c r="N223" s="2196" t="s">
        <v>8777</v>
      </c>
      <c r="O223" s="3019"/>
      <c r="P223" s="3019"/>
      <c r="Q223" s="3023"/>
      <c r="R223" s="1909">
        <v>3</v>
      </c>
    </row>
    <row r="224" spans="1:29" s="1467" customFormat="1" ht="77.95" customHeight="1">
      <c r="A224" s="3148"/>
      <c r="B224" s="3024" t="str">
        <f t="shared" si="3"/>
        <v>2200002195</v>
      </c>
      <c r="C224" s="3009" t="s">
        <v>2931</v>
      </c>
      <c r="D224" s="3006"/>
      <c r="E224" s="3021"/>
      <c r="F224" s="3009" t="s">
        <v>13</v>
      </c>
      <c r="G224" s="3007"/>
      <c r="H224" s="3007"/>
      <c r="I224" s="3007" t="s">
        <v>7233</v>
      </c>
      <c r="J224" s="1493" t="s">
        <v>49</v>
      </c>
      <c r="K224" s="3021" t="s">
        <v>1163</v>
      </c>
      <c r="L224" s="2878" t="s">
        <v>8778</v>
      </c>
      <c r="M224" s="3040">
        <v>3046</v>
      </c>
      <c r="N224" s="2196" t="s">
        <v>8777</v>
      </c>
      <c r="O224" s="3009"/>
      <c r="P224" s="3009"/>
      <c r="Q224" s="3010"/>
      <c r="R224" s="1748">
        <v>3</v>
      </c>
    </row>
    <row r="225" spans="1:30" s="2643" customFormat="1" ht="58.6" customHeight="1">
      <c r="A225" s="3148"/>
      <c r="B225" s="3024" t="str">
        <f t="shared" si="3"/>
        <v>2200002199</v>
      </c>
      <c r="C225" s="3019" t="s">
        <v>3424</v>
      </c>
      <c r="D225" s="3020">
        <v>8800</v>
      </c>
      <c r="E225" s="3021" t="s">
        <v>8721</v>
      </c>
      <c r="F225" s="3019" t="s">
        <v>15</v>
      </c>
      <c r="G225" s="3102" t="s">
        <v>8779</v>
      </c>
      <c r="H225" s="3021" t="s">
        <v>8780</v>
      </c>
      <c r="I225" s="3026" t="s">
        <v>7233</v>
      </c>
      <c r="J225" s="1902" t="s">
        <v>49</v>
      </c>
      <c r="K225" s="3021" t="s">
        <v>1163</v>
      </c>
      <c r="L225" s="3119" t="s">
        <v>8781</v>
      </c>
      <c r="M225" s="3173">
        <v>5056</v>
      </c>
      <c r="N225" s="2196" t="s">
        <v>8706</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7233</v>
      </c>
      <c r="J226" s="1902" t="s">
        <v>49</v>
      </c>
      <c r="K226" s="3007" t="s">
        <v>1163</v>
      </c>
      <c r="L226" s="1496" t="s">
        <v>8782</v>
      </c>
      <c r="M226" s="3090">
        <v>200</v>
      </c>
      <c r="N226" s="2907" t="s">
        <v>7526</v>
      </c>
      <c r="O226" s="3019">
        <v>36</v>
      </c>
      <c r="P226" s="3019"/>
      <c r="Q226" s="3023"/>
      <c r="R226" s="3026">
        <v>3</v>
      </c>
    </row>
    <row r="227" spans="1:30" s="1467" customFormat="1" ht="84.1" customHeight="1">
      <c r="A227" s="3154"/>
      <c r="B227" s="3024" t="str">
        <f t="shared" si="3"/>
        <v>2000003331</v>
      </c>
      <c r="C227" s="3009" t="s">
        <v>3424</v>
      </c>
      <c r="D227" s="3006"/>
      <c r="E227" s="3021"/>
      <c r="F227" s="3009" t="s">
        <v>15</v>
      </c>
      <c r="G227" s="3007"/>
      <c r="H227" s="3007"/>
      <c r="I227" s="3007" t="s">
        <v>8783</v>
      </c>
      <c r="J227" s="3009" t="s">
        <v>49</v>
      </c>
      <c r="K227" s="3007" t="s">
        <v>1163</v>
      </c>
      <c r="L227" s="2878" t="s">
        <v>8784</v>
      </c>
      <c r="M227" s="3040">
        <v>3540</v>
      </c>
      <c r="N227" s="2907" t="s">
        <v>7397</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6" customHeight="1">
      <c r="A228" s="3148"/>
      <c r="B228" s="3024" t="str">
        <f t="shared" si="3"/>
        <v>2200002192</v>
      </c>
      <c r="C228" s="3019" t="s">
        <v>8785</v>
      </c>
      <c r="D228" s="3020">
        <v>8800</v>
      </c>
      <c r="E228" s="3021" t="s">
        <v>8721</v>
      </c>
      <c r="F228" s="3019" t="s">
        <v>15</v>
      </c>
      <c r="G228" s="3102"/>
      <c r="H228" s="3007" t="s">
        <v>8786</v>
      </c>
      <c r="I228" s="3007" t="s">
        <v>7233</v>
      </c>
      <c r="J228" s="3009" t="s">
        <v>1637</v>
      </c>
      <c r="K228" s="3021" t="s">
        <v>1163</v>
      </c>
      <c r="L228" s="3119" t="s">
        <v>8787</v>
      </c>
      <c r="M228" s="3173">
        <v>4500</v>
      </c>
      <c r="N228" s="2196" t="s">
        <v>8773</v>
      </c>
      <c r="O228" s="3009"/>
      <c r="P228" s="3009"/>
      <c r="Q228" s="3010"/>
      <c r="R228" s="1748" t="s">
        <v>8788</v>
      </c>
    </row>
    <row r="229" spans="1:30" s="1467" customFormat="1" ht="58.6" customHeight="1">
      <c r="A229" s="3148"/>
      <c r="B229" s="3024" t="str">
        <f t="shared" si="3"/>
        <v>2000003315</v>
      </c>
      <c r="C229" s="3009" t="s">
        <v>8785</v>
      </c>
      <c r="D229" s="3020"/>
      <c r="E229" s="3021"/>
      <c r="F229" s="3009" t="s">
        <v>15</v>
      </c>
      <c r="G229" s="3026"/>
      <c r="H229" s="3007"/>
      <c r="I229" s="3007" t="s">
        <v>7233</v>
      </c>
      <c r="J229" s="3009" t="s">
        <v>1637</v>
      </c>
      <c r="K229" s="3007" t="s">
        <v>1163</v>
      </c>
      <c r="L229" s="1600" t="s">
        <v>8789</v>
      </c>
      <c r="M229" s="3037">
        <v>4300</v>
      </c>
      <c r="N229" s="2907" t="s">
        <v>7489</v>
      </c>
      <c r="O229" s="3009"/>
      <c r="P229" s="3009"/>
      <c r="Q229" s="3010"/>
      <c r="R229" s="1748" t="s">
        <v>8788</v>
      </c>
    </row>
    <row r="230" spans="1:30" s="2643" customFormat="1" ht="58.6" customHeight="1">
      <c r="A230" s="2436"/>
      <c r="B230" s="3024" t="str">
        <f t="shared" si="3"/>
        <v>2200002150</v>
      </c>
      <c r="C230" s="1902" t="s">
        <v>5464</v>
      </c>
      <c r="D230" s="3020">
        <v>24000</v>
      </c>
      <c r="E230" s="1921" t="s">
        <v>8726</v>
      </c>
      <c r="F230" s="1902" t="s">
        <v>13</v>
      </c>
      <c r="G230" s="3102" t="s">
        <v>8790</v>
      </c>
      <c r="H230" s="1921" t="s">
        <v>8791</v>
      </c>
      <c r="I230" s="3026" t="s">
        <v>7233</v>
      </c>
      <c r="J230" s="2563" t="s">
        <v>49</v>
      </c>
      <c r="K230" s="1921" t="s">
        <v>984</v>
      </c>
      <c r="L230" s="3215" t="s">
        <v>8792</v>
      </c>
      <c r="M230" s="3036">
        <v>3465</v>
      </c>
      <c r="N230" s="2907" t="s">
        <v>8793</v>
      </c>
      <c r="O230" s="1902"/>
      <c r="P230" s="1902"/>
      <c r="Q230" s="1745"/>
      <c r="R230" s="1909">
        <v>3</v>
      </c>
      <c r="S230" s="2150"/>
      <c r="T230" s="2150"/>
      <c r="U230" s="2150"/>
      <c r="V230" s="2150"/>
      <c r="W230" s="2150"/>
      <c r="X230" s="2150"/>
      <c r="Y230" s="2150"/>
      <c r="Z230" s="2150"/>
      <c r="AA230" s="2150"/>
      <c r="AB230" s="2150"/>
      <c r="AC230" s="2150"/>
    </row>
    <row r="231" spans="1:30" s="1467" customFormat="1" ht="58.6" customHeight="1">
      <c r="A231" s="1542"/>
      <c r="B231" s="3024" t="str">
        <f t="shared" si="3"/>
        <v>2200002200</v>
      </c>
      <c r="C231" s="1493" t="s">
        <v>5464</v>
      </c>
      <c r="D231" s="1494"/>
      <c r="E231" s="1921"/>
      <c r="F231" s="1493" t="s">
        <v>13</v>
      </c>
      <c r="G231" s="1773"/>
      <c r="H231" s="1495"/>
      <c r="I231" s="1493" t="s">
        <v>7233</v>
      </c>
      <c r="J231" s="1626" t="s">
        <v>49</v>
      </c>
      <c r="K231" s="1495" t="s">
        <v>984</v>
      </c>
      <c r="L231" s="2878" t="s">
        <v>8794</v>
      </c>
      <c r="M231" s="3040">
        <v>226</v>
      </c>
      <c r="N231" s="2907" t="s">
        <v>8795</v>
      </c>
      <c r="O231" s="1493"/>
      <c r="P231" s="1493"/>
      <c r="Q231" s="2590"/>
      <c r="R231" s="1748">
        <v>3</v>
      </c>
      <c r="S231" s="1548"/>
      <c r="T231" s="1548"/>
      <c r="U231" s="1548"/>
      <c r="V231" s="1548"/>
      <c r="W231" s="1548"/>
      <c r="X231" s="1548"/>
      <c r="Y231" s="1548"/>
      <c r="Z231" s="1548"/>
      <c r="AA231" s="1548"/>
      <c r="AB231" s="1548"/>
      <c r="AC231" s="1548"/>
    </row>
    <row r="232" spans="1:30" s="1467" customFormat="1" ht="66.099999999999994" customHeight="1">
      <c r="A232" s="3148"/>
      <c r="B232" s="3024" t="str">
        <f t="shared" si="3"/>
        <v>2200002194</v>
      </c>
      <c r="C232" s="1493" t="s">
        <v>5464</v>
      </c>
      <c r="D232" s="3006"/>
      <c r="E232" s="3021"/>
      <c r="F232" s="1493" t="s">
        <v>13</v>
      </c>
      <c r="G232" s="3007"/>
      <c r="H232" s="3155"/>
      <c r="I232" s="1493" t="s">
        <v>7233</v>
      </c>
      <c r="J232" s="1626" t="s">
        <v>49</v>
      </c>
      <c r="K232" s="1495" t="s">
        <v>984</v>
      </c>
      <c r="L232" s="2878" t="s">
        <v>8796</v>
      </c>
      <c r="M232" s="3040">
        <v>2215</v>
      </c>
      <c r="N232" s="3206" t="s">
        <v>8797</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7233</v>
      </c>
      <c r="J233" s="1493" t="s">
        <v>49</v>
      </c>
      <c r="K233" s="1495" t="s">
        <v>984</v>
      </c>
      <c r="L233" s="2878" t="s">
        <v>8798</v>
      </c>
      <c r="M233" s="3040">
        <v>181</v>
      </c>
      <c r="N233" s="3206" t="s">
        <v>8756</v>
      </c>
      <c r="O233" s="3009"/>
      <c r="P233" s="3009"/>
      <c r="Q233" s="3010"/>
      <c r="R233" s="3045">
        <v>3</v>
      </c>
    </row>
    <row r="234" spans="1:30" s="1467" customFormat="1" ht="58.6" customHeight="1">
      <c r="A234" s="3148"/>
      <c r="B234" s="3024" t="str">
        <f>TEXT(LEFT(L234,10),"0000000000")</f>
        <v>2200002192</v>
      </c>
      <c r="C234" s="1493" t="s">
        <v>5464</v>
      </c>
      <c r="D234" s="3006"/>
      <c r="E234" s="3021"/>
      <c r="F234" s="1493" t="s">
        <v>13</v>
      </c>
      <c r="G234" s="3007"/>
      <c r="H234" s="3155"/>
      <c r="I234" s="1493" t="s">
        <v>7233</v>
      </c>
      <c r="J234" s="1626" t="s">
        <v>49</v>
      </c>
      <c r="K234" s="1495" t="s">
        <v>984</v>
      </c>
      <c r="L234" s="3214" t="s">
        <v>8799</v>
      </c>
      <c r="M234" s="3040">
        <v>311</v>
      </c>
      <c r="N234" s="2196" t="s">
        <v>8773</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7233</v>
      </c>
      <c r="J235" s="1626" t="s">
        <v>49</v>
      </c>
      <c r="K235" s="1495" t="s">
        <v>984</v>
      </c>
      <c r="L235" s="3214" t="s">
        <v>8800</v>
      </c>
      <c r="M235" s="3040">
        <v>4366</v>
      </c>
      <c r="N235" s="2907" t="s">
        <v>7397</v>
      </c>
      <c r="O235" s="3009"/>
      <c r="P235" s="3009"/>
      <c r="Q235" s="3010"/>
      <c r="R235" s="3045">
        <v>3</v>
      </c>
    </row>
    <row r="236" spans="1:30" s="1467" customFormat="1" ht="64.55" customHeight="1">
      <c r="A236" s="3148"/>
      <c r="B236" s="3024" t="str">
        <f t="shared" si="3"/>
        <v>2200002202</v>
      </c>
      <c r="C236" s="1493" t="s">
        <v>5464</v>
      </c>
      <c r="D236" s="3006"/>
      <c r="E236" s="3021"/>
      <c r="F236" s="1493" t="s">
        <v>13</v>
      </c>
      <c r="G236" s="3007"/>
      <c r="H236" s="3155"/>
      <c r="I236" s="1493" t="s">
        <v>7233</v>
      </c>
      <c r="J236" s="1626" t="s">
        <v>49</v>
      </c>
      <c r="K236" s="1495" t="s">
        <v>984</v>
      </c>
      <c r="L236" s="3214" t="s">
        <v>8801</v>
      </c>
      <c r="M236" s="3040">
        <v>5226</v>
      </c>
      <c r="N236" s="3206" t="s">
        <v>8756</v>
      </c>
      <c r="O236" s="3009"/>
      <c r="P236" s="3009"/>
      <c r="Q236" s="3010"/>
      <c r="R236" s="3045">
        <v>3</v>
      </c>
    </row>
    <row r="237" spans="1:30" s="1467" customFormat="1" ht="58.6" customHeight="1">
      <c r="A237" s="3148"/>
      <c r="B237" s="3024" t="str">
        <f t="shared" si="3"/>
        <v>2200002204</v>
      </c>
      <c r="C237" s="1493" t="s">
        <v>5464</v>
      </c>
      <c r="D237" s="3006"/>
      <c r="E237" s="3021"/>
      <c r="F237" s="1493" t="s">
        <v>13</v>
      </c>
      <c r="G237" s="3007"/>
      <c r="H237" s="3155"/>
      <c r="I237" s="1493" t="s">
        <v>7233</v>
      </c>
      <c r="J237" s="1626" t="s">
        <v>49</v>
      </c>
      <c r="K237" s="1495" t="s">
        <v>984</v>
      </c>
      <c r="L237" s="3214" t="s">
        <v>8802</v>
      </c>
      <c r="M237" s="3040">
        <v>1597</v>
      </c>
      <c r="N237" s="3206" t="s">
        <v>8756</v>
      </c>
      <c r="O237" s="3009"/>
      <c r="P237" s="3009"/>
      <c r="Q237" s="3010"/>
      <c r="R237" s="3045">
        <v>3</v>
      </c>
    </row>
    <row r="238" spans="1:30" s="1467" customFormat="1" ht="60.8" customHeight="1">
      <c r="A238" s="3148"/>
      <c r="B238" s="3024" t="str">
        <f t="shared" si="3"/>
        <v>2200002205</v>
      </c>
      <c r="C238" s="1493" t="s">
        <v>5464</v>
      </c>
      <c r="D238" s="3006"/>
      <c r="E238" s="3021"/>
      <c r="F238" s="1493" t="s">
        <v>13</v>
      </c>
      <c r="G238" s="3007"/>
      <c r="H238" s="3155"/>
      <c r="I238" s="1493" t="s">
        <v>7233</v>
      </c>
      <c r="J238" s="1626" t="s">
        <v>49</v>
      </c>
      <c r="K238" s="1495" t="s">
        <v>984</v>
      </c>
      <c r="L238" s="3214" t="s">
        <v>8803</v>
      </c>
      <c r="M238" s="3040">
        <v>426</v>
      </c>
      <c r="N238" s="3206" t="s">
        <v>8756</v>
      </c>
      <c r="O238" s="3009"/>
      <c r="P238" s="3009"/>
      <c r="Q238" s="3010"/>
      <c r="R238" s="3045">
        <v>3</v>
      </c>
    </row>
    <row r="239" spans="1:30" s="1467" customFormat="1" ht="53.35" customHeight="1">
      <c r="A239" s="3148"/>
      <c r="B239" s="3024" t="str">
        <f t="shared" si="3"/>
        <v>2200002209</v>
      </c>
      <c r="C239" s="1493" t="s">
        <v>5464</v>
      </c>
      <c r="D239" s="3006"/>
      <c r="E239" s="3021"/>
      <c r="F239" s="1493" t="s">
        <v>13</v>
      </c>
      <c r="G239" s="3007"/>
      <c r="H239" s="3155"/>
      <c r="I239" s="1493" t="s">
        <v>7233</v>
      </c>
      <c r="J239" s="1626" t="s">
        <v>49</v>
      </c>
      <c r="K239" s="1495" t="s">
        <v>984</v>
      </c>
      <c r="L239" s="3214" t="s">
        <v>8804</v>
      </c>
      <c r="M239" s="3040">
        <v>1691</v>
      </c>
      <c r="N239" s="3206" t="s">
        <v>8756</v>
      </c>
      <c r="O239" s="3009"/>
      <c r="P239" s="3009"/>
      <c r="Q239" s="3010"/>
      <c r="R239" s="3045">
        <v>3</v>
      </c>
    </row>
    <row r="240" spans="1:30" s="1467" customFormat="1" ht="86.3" customHeight="1">
      <c r="A240" s="3148"/>
      <c r="B240" s="3024" t="str">
        <f t="shared" si="3"/>
        <v>2200002210</v>
      </c>
      <c r="C240" s="1493" t="s">
        <v>5464</v>
      </c>
      <c r="D240" s="3006"/>
      <c r="E240" s="3021"/>
      <c r="F240" s="1493" t="s">
        <v>13</v>
      </c>
      <c r="G240" s="3007"/>
      <c r="H240" s="3155"/>
      <c r="I240" s="1493" t="s">
        <v>7233</v>
      </c>
      <c r="J240" s="1626" t="s">
        <v>49</v>
      </c>
      <c r="K240" s="1495" t="s">
        <v>984</v>
      </c>
      <c r="L240" s="3214" t="s">
        <v>8805</v>
      </c>
      <c r="M240" s="3040">
        <v>296</v>
      </c>
      <c r="N240" s="2907" t="s">
        <v>8806</v>
      </c>
      <c r="O240" s="3009"/>
      <c r="P240" s="3009"/>
      <c r="Q240" s="3010"/>
      <c r="R240" s="3045">
        <v>3</v>
      </c>
    </row>
    <row r="241" spans="1:35" s="1467" customFormat="1" ht="57.1" customHeight="1">
      <c r="A241" s="3148"/>
      <c r="B241" s="3024" t="str">
        <f t="shared" si="3"/>
        <v>2200002193</v>
      </c>
      <c r="C241" s="1493" t="s">
        <v>5464</v>
      </c>
      <c r="D241" s="3006"/>
      <c r="E241" s="3021"/>
      <c r="F241" s="1493" t="s">
        <v>13</v>
      </c>
      <c r="G241" s="3007"/>
      <c r="H241" s="3155"/>
      <c r="I241" s="1493" t="s">
        <v>7233</v>
      </c>
      <c r="J241" s="1626" t="s">
        <v>49</v>
      </c>
      <c r="K241" s="1495" t="s">
        <v>984</v>
      </c>
      <c r="L241" s="3215" t="s">
        <v>8807</v>
      </c>
      <c r="M241" s="3040">
        <v>4000</v>
      </c>
      <c r="N241" s="2907" t="s">
        <v>7489</v>
      </c>
      <c r="O241" s="3009"/>
      <c r="P241" s="3009"/>
      <c r="Q241" s="3010"/>
      <c r="R241" s="3045">
        <v>3</v>
      </c>
    </row>
    <row r="242" spans="1:35" s="2643" customFormat="1" ht="58.6" customHeight="1">
      <c r="A242" s="3186"/>
      <c r="B242" s="3021" t="str">
        <f t="shared" si="3"/>
        <v>2200002150</v>
      </c>
      <c r="C242" s="3125" t="s">
        <v>5816</v>
      </c>
      <c r="D242" s="3020">
        <v>4350</v>
      </c>
      <c r="E242" s="3021" t="s">
        <v>8808</v>
      </c>
      <c r="F242" s="1902" t="s">
        <v>17</v>
      </c>
      <c r="G242" s="3021"/>
      <c r="H242" s="3150"/>
      <c r="I242" s="3150" t="s">
        <v>7233</v>
      </c>
      <c r="J242" s="2563" t="s">
        <v>8809</v>
      </c>
      <c r="K242" s="1921" t="s">
        <v>1163</v>
      </c>
      <c r="L242" s="3187" t="s">
        <v>8810</v>
      </c>
      <c r="M242" s="3036">
        <v>4350</v>
      </c>
      <c r="N242" s="2907" t="s">
        <v>8793</v>
      </c>
      <c r="O242" s="3019"/>
      <c r="P242" s="3019"/>
      <c r="Q242" s="3023"/>
      <c r="R242" s="3045">
        <v>3</v>
      </c>
    </row>
    <row r="243" spans="1:35" s="2150" customFormat="1" ht="75.75" customHeight="1">
      <c r="A243" s="3186"/>
      <c r="B243" s="3021" t="str">
        <f t="shared" si="3"/>
        <v>2200002150</v>
      </c>
      <c r="C243" s="3125" t="s">
        <v>8811</v>
      </c>
      <c r="D243" s="3020">
        <v>24200</v>
      </c>
      <c r="E243" s="3021" t="s">
        <v>8812</v>
      </c>
      <c r="F243" s="1902" t="s">
        <v>13</v>
      </c>
      <c r="G243" s="3021" t="s">
        <v>8813</v>
      </c>
      <c r="H243" s="3150" t="s">
        <v>8814</v>
      </c>
      <c r="I243" s="3150" t="s">
        <v>7233</v>
      </c>
      <c r="J243" s="2563" t="s">
        <v>49</v>
      </c>
      <c r="K243" s="1921" t="s">
        <v>984</v>
      </c>
      <c r="L243" s="3215" t="s">
        <v>8815</v>
      </c>
      <c r="M243" s="3036">
        <v>6900</v>
      </c>
      <c r="N243" s="2907" t="s">
        <v>8816</v>
      </c>
      <c r="O243" s="3019"/>
      <c r="P243" s="3019"/>
      <c r="Q243" s="3023" t="s">
        <v>8817</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6" customHeight="1">
      <c r="A244" s="3186"/>
      <c r="B244" s="3021" t="str">
        <f t="shared" si="3"/>
        <v>2000003347</v>
      </c>
      <c r="C244" s="3123" t="s">
        <v>4439</v>
      </c>
      <c r="D244" s="3020"/>
      <c r="E244" s="3021" t="s">
        <v>8812</v>
      </c>
      <c r="F244" s="1493" t="s">
        <v>13</v>
      </c>
      <c r="G244" s="3021" t="s">
        <v>8813</v>
      </c>
      <c r="H244" s="3150"/>
      <c r="I244" s="1495" t="s">
        <v>7233</v>
      </c>
      <c r="J244" s="1626" t="s">
        <v>7467</v>
      </c>
      <c r="K244" s="1495" t="s">
        <v>984</v>
      </c>
      <c r="L244" s="3214" t="s">
        <v>8818</v>
      </c>
      <c r="M244" s="3040">
        <v>10000</v>
      </c>
      <c r="N244" s="2907" t="s">
        <v>7397</v>
      </c>
      <c r="O244" s="3019"/>
      <c r="P244" s="3019"/>
      <c r="Q244" s="3023"/>
      <c r="R244" s="3045">
        <v>3</v>
      </c>
    </row>
    <row r="245" spans="1:35" s="1467" customFormat="1" ht="58.6" customHeight="1">
      <c r="A245" s="3186"/>
      <c r="B245" s="3021" t="str">
        <f t="shared" si="3"/>
        <v>2000003356</v>
      </c>
      <c r="C245" s="3123" t="s">
        <v>4439</v>
      </c>
      <c r="D245" s="3006"/>
      <c r="E245" s="3021" t="s">
        <v>8812</v>
      </c>
      <c r="F245" s="1493" t="s">
        <v>13</v>
      </c>
      <c r="G245" s="3021" t="s">
        <v>8813</v>
      </c>
      <c r="H245" s="3155"/>
      <c r="I245" s="3150" t="s">
        <v>7233</v>
      </c>
      <c r="J245" s="1626" t="s">
        <v>7467</v>
      </c>
      <c r="K245" s="1495" t="s">
        <v>984</v>
      </c>
      <c r="L245" s="3214" t="s">
        <v>8819</v>
      </c>
      <c r="M245" s="3040">
        <v>1000</v>
      </c>
      <c r="N245" s="2907" t="s">
        <v>7489</v>
      </c>
      <c r="O245" s="3009"/>
      <c r="P245" s="3009"/>
      <c r="Q245" s="3010"/>
      <c r="R245" s="3045">
        <v>3</v>
      </c>
    </row>
    <row r="246" spans="1:35" s="1467" customFormat="1" ht="58.6" customHeight="1">
      <c r="A246" s="3186"/>
      <c r="B246" s="3190" t="str">
        <f t="shared" si="3"/>
        <v>2000003355</v>
      </c>
      <c r="C246" s="3123" t="s">
        <v>4439</v>
      </c>
      <c r="D246" s="3006"/>
      <c r="E246" s="3021" t="s">
        <v>8812</v>
      </c>
      <c r="F246" s="1493" t="s">
        <v>13</v>
      </c>
      <c r="G246" s="3021" t="s">
        <v>8813</v>
      </c>
      <c r="H246" s="3155"/>
      <c r="I246" s="3150" t="s">
        <v>7233</v>
      </c>
      <c r="J246" s="1626" t="s">
        <v>7467</v>
      </c>
      <c r="K246" s="1495" t="s">
        <v>984</v>
      </c>
      <c r="L246" s="3214" t="s">
        <v>8820</v>
      </c>
      <c r="M246" s="3040">
        <v>5000</v>
      </c>
      <c r="N246" s="2907" t="s">
        <v>8821</v>
      </c>
      <c r="O246" s="3009"/>
      <c r="P246" s="3009"/>
      <c r="Q246" s="3010"/>
      <c r="R246" s="3045">
        <v>3</v>
      </c>
    </row>
    <row r="247" spans="1:35" s="1467" customFormat="1" ht="58.6" customHeight="1">
      <c r="A247" s="3186"/>
      <c r="B247" s="3021" t="str">
        <f t="shared" si="3"/>
        <v>2000003346</v>
      </c>
      <c r="C247" s="3123" t="s">
        <v>4439</v>
      </c>
      <c r="D247" s="3006"/>
      <c r="E247" s="3021" t="s">
        <v>8812</v>
      </c>
      <c r="F247" s="1493" t="s">
        <v>13</v>
      </c>
      <c r="G247" s="3021" t="s">
        <v>8813</v>
      </c>
      <c r="H247" s="3155"/>
      <c r="I247" s="1495" t="s">
        <v>7233</v>
      </c>
      <c r="J247" s="1626" t="s">
        <v>7467</v>
      </c>
      <c r="K247" s="1495" t="s">
        <v>984</v>
      </c>
      <c r="L247" s="3214" t="s">
        <v>8822</v>
      </c>
      <c r="M247" s="3040">
        <v>1300</v>
      </c>
      <c r="N247" s="2907" t="s">
        <v>7489</v>
      </c>
      <c r="O247" s="3009"/>
      <c r="P247" s="3009"/>
      <c r="Q247" s="3010"/>
      <c r="R247" s="3045">
        <v>3</v>
      </c>
    </row>
    <row r="248" spans="1:35" s="2643" customFormat="1" ht="58.6" customHeight="1">
      <c r="A248" s="3854"/>
      <c r="B248" s="3244" t="str">
        <f t="shared" si="3"/>
        <v>2400001306</v>
      </c>
      <c r="C248" s="3019" t="s">
        <v>8823</v>
      </c>
      <c r="D248" s="3020">
        <v>35000</v>
      </c>
      <c r="E248" s="3021" t="s">
        <v>8824</v>
      </c>
      <c r="F248" s="3019" t="s">
        <v>3444</v>
      </c>
      <c r="G248" s="3021" t="s">
        <v>8825</v>
      </c>
      <c r="H248" s="3021" t="s">
        <v>7950</v>
      </c>
      <c r="I248" s="3021" t="s">
        <v>8826</v>
      </c>
      <c r="J248" s="3019" t="s">
        <v>49</v>
      </c>
      <c r="K248" s="3021" t="s">
        <v>8385</v>
      </c>
      <c r="L248" s="2904" t="s">
        <v>8827</v>
      </c>
      <c r="M248" s="3036">
        <v>6200</v>
      </c>
      <c r="N248" s="3021" t="s">
        <v>8828</v>
      </c>
      <c r="O248" s="3019"/>
      <c r="P248" s="3019"/>
      <c r="Q248" s="3060" t="s">
        <v>8829</v>
      </c>
      <c r="R248" s="3026">
        <v>3</v>
      </c>
      <c r="S248" s="2150"/>
      <c r="T248" s="2150"/>
      <c r="U248" s="2150"/>
      <c r="V248" s="2150"/>
      <c r="W248" s="2150"/>
      <c r="X248" s="2150"/>
      <c r="Y248" s="2150"/>
      <c r="Z248" s="2150"/>
      <c r="AA248" s="2150"/>
      <c r="AB248" s="2150"/>
      <c r="AC248" s="2150"/>
      <c r="AD248" s="2150"/>
    </row>
    <row r="249" spans="1:35" s="1467" customFormat="1" ht="58.6" customHeight="1">
      <c r="A249" s="3855"/>
      <c r="B249" s="3024" t="str">
        <f t="shared" si="3"/>
        <v>2400001305</v>
      </c>
      <c r="C249" s="3009" t="s">
        <v>8823</v>
      </c>
      <c r="D249" s="3006"/>
      <c r="E249" s="3021"/>
      <c r="F249" s="3009" t="s">
        <v>3444</v>
      </c>
      <c r="G249" s="3007"/>
      <c r="H249" s="3007"/>
      <c r="I249" s="3007" t="s">
        <v>8826</v>
      </c>
      <c r="J249" s="3009" t="s">
        <v>49</v>
      </c>
      <c r="K249" s="3007" t="s">
        <v>8385</v>
      </c>
      <c r="L249" s="2878" t="s">
        <v>8830</v>
      </c>
      <c r="M249" s="3040">
        <f>35000-M248-M250</f>
        <v>26200</v>
      </c>
      <c r="N249" s="3007" t="s">
        <v>8831</v>
      </c>
      <c r="O249" s="3009"/>
      <c r="P249" s="3009"/>
      <c r="Q249" s="3121" t="s">
        <v>8832</v>
      </c>
      <c r="R249" s="3045">
        <v>3</v>
      </c>
      <c r="S249" s="1548"/>
      <c r="T249" s="1548"/>
      <c r="U249" s="1548"/>
      <c r="V249" s="1548"/>
      <c r="W249" s="1548"/>
      <c r="X249" s="1548"/>
      <c r="Y249" s="1548"/>
      <c r="Z249" s="1548"/>
      <c r="AA249" s="1548"/>
      <c r="AB249" s="1548"/>
      <c r="AC249" s="1548"/>
      <c r="AD249" s="1548"/>
    </row>
    <row r="250" spans="1:35" s="1467" customFormat="1" ht="58.6" customHeight="1">
      <c r="A250" s="3856"/>
      <c r="B250" s="3024" t="str">
        <f t="shared" si="3"/>
        <v>2400001309</v>
      </c>
      <c r="C250" s="3009" t="s">
        <v>8823</v>
      </c>
      <c r="D250" s="3006"/>
      <c r="E250" s="3021"/>
      <c r="F250" s="3009" t="s">
        <v>3444</v>
      </c>
      <c r="G250" s="3007"/>
      <c r="H250" s="3007"/>
      <c r="I250" s="3007" t="s">
        <v>8826</v>
      </c>
      <c r="J250" s="3009" t="s">
        <v>49</v>
      </c>
      <c r="K250" s="3007" t="s">
        <v>8385</v>
      </c>
      <c r="L250" s="2878" t="s">
        <v>8833</v>
      </c>
      <c r="M250" s="3040">
        <v>2600</v>
      </c>
      <c r="N250" s="2196" t="s">
        <v>8834</v>
      </c>
      <c r="O250" s="3009"/>
      <c r="P250" s="3009"/>
      <c r="Q250" s="3121" t="s">
        <v>8832</v>
      </c>
      <c r="R250" s="3045">
        <v>3</v>
      </c>
      <c r="S250" s="1548"/>
      <c r="T250" s="1548"/>
      <c r="U250" s="1548"/>
      <c r="V250" s="1548"/>
      <c r="W250" s="1548"/>
      <c r="X250" s="1548"/>
      <c r="Y250" s="1548"/>
      <c r="Z250" s="1548"/>
      <c r="AA250" s="1548"/>
      <c r="AB250" s="1548"/>
      <c r="AC250" s="1548"/>
      <c r="AD250" s="1548"/>
    </row>
    <row r="251" spans="1:35" s="2643" customFormat="1" ht="58.6" customHeight="1">
      <c r="A251" s="3854"/>
      <c r="B251" s="3024" t="str">
        <f t="shared" si="3"/>
        <v>2000003323</v>
      </c>
      <c r="C251" s="1902" t="s">
        <v>3134</v>
      </c>
      <c r="D251" s="3149">
        <v>18500</v>
      </c>
      <c r="E251" s="3150" t="s">
        <v>8693</v>
      </c>
      <c r="F251" s="3125" t="s">
        <v>15</v>
      </c>
      <c r="G251" s="3021" t="s">
        <v>8835</v>
      </c>
      <c r="H251" s="3021" t="s">
        <v>8836</v>
      </c>
      <c r="I251" s="1495" t="s">
        <v>7233</v>
      </c>
      <c r="J251" s="3019" t="s">
        <v>1637</v>
      </c>
      <c r="K251" s="3021" t="s">
        <v>148</v>
      </c>
      <c r="L251" s="2904" t="s">
        <v>8837</v>
      </c>
      <c r="M251" s="3036">
        <v>3000</v>
      </c>
      <c r="N251" s="2907" t="s">
        <v>7397</v>
      </c>
      <c r="O251" s="3019">
        <v>3103</v>
      </c>
      <c r="P251" s="3019"/>
      <c r="Q251" s="3023"/>
      <c r="R251" s="1748" t="s">
        <v>8788</v>
      </c>
    </row>
    <row r="252" spans="1:35" s="1467" customFormat="1" ht="58.6" customHeight="1">
      <c r="A252" s="3855"/>
      <c r="B252" s="3024" t="str">
        <f t="shared" si="3"/>
        <v>2000003310</v>
      </c>
      <c r="C252" s="1493" t="s">
        <v>3134</v>
      </c>
      <c r="D252" s="3006"/>
      <c r="E252" s="3021"/>
      <c r="F252" s="1493" t="s">
        <v>15</v>
      </c>
      <c r="G252" s="3007"/>
      <c r="H252" s="3007"/>
      <c r="I252" s="1493" t="s">
        <v>7233</v>
      </c>
      <c r="J252" s="3019" t="s">
        <v>1637</v>
      </c>
      <c r="K252" s="3007" t="s">
        <v>148</v>
      </c>
      <c r="L252" s="2878" t="s">
        <v>8838</v>
      </c>
      <c r="M252" s="3040">
        <v>2000</v>
      </c>
      <c r="N252" s="2907" t="s">
        <v>8839</v>
      </c>
      <c r="O252" s="3009">
        <v>1955</v>
      </c>
      <c r="P252" s="3009"/>
      <c r="Q252" s="3121" t="s">
        <v>8840</v>
      </c>
      <c r="R252" s="1748" t="s">
        <v>8788</v>
      </c>
    </row>
    <row r="253" spans="1:35" s="1467" customFormat="1" ht="58.6" customHeight="1">
      <c r="A253" s="3855"/>
      <c r="B253" s="3024" t="str">
        <f t="shared" si="3"/>
        <v>2000003365</v>
      </c>
      <c r="C253" s="1545" t="s">
        <v>3134</v>
      </c>
      <c r="D253" s="2613"/>
      <c r="E253" s="1921"/>
      <c r="F253" s="3123" t="s">
        <v>15</v>
      </c>
      <c r="G253" s="1495"/>
      <c r="H253" s="1495"/>
      <c r="I253" s="1495" t="s">
        <v>7233</v>
      </c>
      <c r="J253" s="3019" t="s">
        <v>1637</v>
      </c>
      <c r="K253" s="1495" t="s">
        <v>148</v>
      </c>
      <c r="L253" s="1496" t="s">
        <v>8841</v>
      </c>
      <c r="M253" s="3037">
        <v>2000</v>
      </c>
      <c r="N253" s="2907" t="s">
        <v>7397</v>
      </c>
      <c r="O253" s="1493">
        <v>2098</v>
      </c>
      <c r="P253" s="1548"/>
      <c r="Q253" s="2590"/>
      <c r="R253" s="1748" t="s">
        <v>8788</v>
      </c>
    </row>
    <row r="254" spans="1:35" s="1548" customFormat="1" ht="58.6" customHeight="1">
      <c r="A254" s="3855"/>
      <c r="B254" s="3024" t="str">
        <f t="shared" si="3"/>
        <v>2200002207</v>
      </c>
      <c r="C254" s="1493" t="s">
        <v>3134</v>
      </c>
      <c r="E254" s="1807"/>
      <c r="F254" s="3123" t="s">
        <v>15</v>
      </c>
      <c r="I254" s="1493" t="s">
        <v>7233</v>
      </c>
      <c r="J254" s="3019" t="s">
        <v>1637</v>
      </c>
      <c r="K254" s="3156" t="s">
        <v>90</v>
      </c>
      <c r="L254" s="1843" t="s">
        <v>7937</v>
      </c>
      <c r="M254" s="3213">
        <v>3200</v>
      </c>
      <c r="N254" s="2196" t="s">
        <v>7938</v>
      </c>
      <c r="O254" s="1493"/>
      <c r="R254" s="1748" t="s">
        <v>8788</v>
      </c>
    </row>
    <row r="255" spans="1:35" s="1467" customFormat="1" ht="58.6" customHeight="1">
      <c r="A255" s="3855"/>
      <c r="B255" s="3024" t="str">
        <f t="shared" si="3"/>
        <v>2000003374</v>
      </c>
      <c r="C255" s="1493" t="s">
        <v>3134</v>
      </c>
      <c r="D255" s="3006"/>
      <c r="E255" s="3190"/>
      <c r="F255" s="3123" t="s">
        <v>15</v>
      </c>
      <c r="G255" s="3007"/>
      <c r="H255" s="3007"/>
      <c r="I255" s="1493" t="s">
        <v>7233</v>
      </c>
      <c r="J255" s="3019" t="s">
        <v>1637</v>
      </c>
      <c r="K255" s="3156" t="s">
        <v>90</v>
      </c>
      <c r="L255" s="3214" t="s">
        <v>8842</v>
      </c>
      <c r="M255" s="3040">
        <v>4000</v>
      </c>
      <c r="N255" s="2907" t="s">
        <v>7397</v>
      </c>
      <c r="O255" s="3009">
        <v>3985</v>
      </c>
      <c r="P255" s="3009"/>
      <c r="Q255" s="3121" t="s">
        <v>8843</v>
      </c>
      <c r="R255" s="1748" t="s">
        <v>8788</v>
      </c>
    </row>
    <row r="256" spans="1:35" s="1467" customFormat="1" ht="58.6" customHeight="1">
      <c r="A256" s="3856"/>
      <c r="B256" s="3024" t="str">
        <f t="shared" si="3"/>
        <v>2000003376</v>
      </c>
      <c r="C256" s="1493" t="s">
        <v>3134</v>
      </c>
      <c r="D256" s="3006"/>
      <c r="E256" s="3190"/>
      <c r="F256" s="3123" t="s">
        <v>15</v>
      </c>
      <c r="G256" s="3007"/>
      <c r="H256" s="3007"/>
      <c r="I256" s="1493" t="s">
        <v>7233</v>
      </c>
      <c r="J256" s="3019" t="s">
        <v>1637</v>
      </c>
      <c r="K256" s="3156" t="s">
        <v>90</v>
      </c>
      <c r="L256" s="3214" t="s">
        <v>8844</v>
      </c>
      <c r="M256" s="3040">
        <v>4221</v>
      </c>
      <c r="N256" s="2907" t="s">
        <v>8839</v>
      </c>
      <c r="O256" s="3009">
        <v>4221</v>
      </c>
      <c r="P256" s="3009"/>
      <c r="Q256" s="3121" t="s">
        <v>8843</v>
      </c>
      <c r="R256" s="1748" t="s">
        <v>8788</v>
      </c>
    </row>
    <row r="257" spans="1:36" s="1467" customFormat="1" ht="58.6" customHeight="1">
      <c r="A257" s="3775"/>
      <c r="B257" s="3024" t="str">
        <f t="shared" si="3"/>
        <v>2000003311</v>
      </c>
      <c r="C257" s="1493" t="s">
        <v>98</v>
      </c>
      <c r="D257" s="2325"/>
      <c r="E257" s="1921"/>
      <c r="F257" s="1493" t="s">
        <v>19</v>
      </c>
      <c r="G257" s="1495"/>
      <c r="H257" s="1495"/>
      <c r="I257" s="1921" t="s">
        <v>7233</v>
      </c>
      <c r="J257" s="1902" t="s">
        <v>49</v>
      </c>
      <c r="K257" s="1921" t="s">
        <v>101</v>
      </c>
      <c r="L257" s="2900" t="s">
        <v>8845</v>
      </c>
      <c r="M257" s="3041">
        <v>1200</v>
      </c>
      <c r="N257" s="2506" t="s">
        <v>8839</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6" customHeight="1">
      <c r="A258" s="3776"/>
      <c r="B258" s="3024" t="str">
        <f t="shared" si="3"/>
        <v>2000003338</v>
      </c>
      <c r="C258" s="1493" t="s">
        <v>98</v>
      </c>
      <c r="D258" s="2566"/>
      <c r="E258" s="2187"/>
      <c r="F258" s="1493" t="s">
        <v>19</v>
      </c>
      <c r="G258" s="1543"/>
      <c r="H258" s="1543"/>
      <c r="I258" s="1568" t="s">
        <v>7233</v>
      </c>
      <c r="J258" s="1495" t="s">
        <v>49</v>
      </c>
      <c r="K258" s="3008" t="s">
        <v>101</v>
      </c>
      <c r="L258" s="3165" t="s">
        <v>8846</v>
      </c>
      <c r="M258" s="3057">
        <v>400</v>
      </c>
      <c r="N258" s="2907" t="s">
        <v>7397</v>
      </c>
      <c r="O258" s="1545"/>
      <c r="P258" s="1545"/>
      <c r="Q258" s="2591"/>
      <c r="R258" s="3164">
        <v>3</v>
      </c>
      <c r="S258" s="3053"/>
      <c r="T258" s="3053"/>
    </row>
    <row r="259" spans="1:36" s="1467" customFormat="1" ht="58.6" customHeight="1">
      <c r="A259" s="3776"/>
      <c r="B259" s="3024" t="str">
        <f t="shared" si="3"/>
        <v>2000003339</v>
      </c>
      <c r="C259" s="2391" t="s">
        <v>98</v>
      </c>
      <c r="D259" s="2585">
        <v>3720</v>
      </c>
      <c r="E259" s="1921" t="s">
        <v>8847</v>
      </c>
      <c r="F259" s="1493" t="s">
        <v>19</v>
      </c>
      <c r="G259" s="3007" t="s">
        <v>8848</v>
      </c>
      <c r="H259" s="1921"/>
      <c r="I259" s="1568" t="s">
        <v>7233</v>
      </c>
      <c r="J259" s="1495" t="s">
        <v>49</v>
      </c>
      <c r="K259" s="3008" t="s">
        <v>101</v>
      </c>
      <c r="L259" s="3056" t="s">
        <v>8849</v>
      </c>
      <c r="M259" s="3057">
        <v>1148</v>
      </c>
      <c r="N259" s="2506" t="s">
        <v>8850</v>
      </c>
      <c r="O259" s="1807"/>
      <c r="P259" s="1807"/>
      <c r="Q259" s="2590"/>
      <c r="R259" s="1748">
        <v>3</v>
      </c>
    </row>
    <row r="260" spans="1:36" s="1467" customFormat="1" ht="58.6" customHeight="1">
      <c r="A260" s="3777"/>
      <c r="B260" s="3024" t="str">
        <f t="shared" ref="B260:B274" si="4">TEXT(LEFT(L260,10),"0000000000")</f>
        <v>2000003218</v>
      </c>
      <c r="C260" s="1493" t="s">
        <v>98</v>
      </c>
      <c r="D260" s="3129"/>
      <c r="E260" s="3027"/>
      <c r="F260" s="1493" t="s">
        <v>19</v>
      </c>
      <c r="G260" s="3008"/>
      <c r="H260" s="3008"/>
      <c r="I260" s="1568" t="s">
        <v>7233</v>
      </c>
      <c r="J260" s="1493" t="s">
        <v>49</v>
      </c>
      <c r="K260" s="1495" t="s">
        <v>101</v>
      </c>
      <c r="L260" s="2878" t="s">
        <v>8851</v>
      </c>
      <c r="M260" s="3037">
        <v>1000</v>
      </c>
      <c r="N260" s="2506" t="s">
        <v>8839</v>
      </c>
      <c r="O260" s="3161"/>
      <c r="P260" s="3161"/>
      <c r="Q260" s="3167"/>
      <c r="R260" s="3045">
        <v>3</v>
      </c>
    </row>
    <row r="261" spans="1:36" s="2643" customFormat="1" ht="58.6" customHeight="1">
      <c r="A261" s="3166"/>
      <c r="B261" s="3024" t="str">
        <f t="shared" si="4"/>
        <v>2000003324</v>
      </c>
      <c r="C261" s="3102" t="s">
        <v>8852</v>
      </c>
      <c r="D261" s="3020">
        <v>4200</v>
      </c>
      <c r="E261" s="3021" t="s">
        <v>8808</v>
      </c>
      <c r="F261" s="3019" t="s">
        <v>17</v>
      </c>
      <c r="G261" s="3021" t="s">
        <v>8853</v>
      </c>
      <c r="H261" s="3021" t="s">
        <v>8761</v>
      </c>
      <c r="I261" s="1921" t="s">
        <v>7233</v>
      </c>
      <c r="J261" s="1921" t="s">
        <v>49</v>
      </c>
      <c r="K261" s="3021" t="s">
        <v>101</v>
      </c>
      <c r="L261" s="2904" t="s">
        <v>8854</v>
      </c>
      <c r="M261" s="3036">
        <v>4200</v>
      </c>
      <c r="N261" s="2907" t="s">
        <v>7489</v>
      </c>
      <c r="O261" s="3019"/>
      <c r="P261" s="3019"/>
      <c r="Q261" s="3060"/>
      <c r="R261" s="3026">
        <v>3</v>
      </c>
    </row>
    <row r="262" spans="1:36" s="2643" customFormat="1" ht="58.6" customHeight="1">
      <c r="A262" s="2436"/>
      <c r="B262" s="3024" t="str">
        <f t="shared" si="4"/>
        <v>2000003342</v>
      </c>
      <c r="C262" s="3019" t="s">
        <v>5262</v>
      </c>
      <c r="D262" s="2488">
        <v>4350</v>
      </c>
      <c r="E262" s="1921" t="s">
        <v>8855</v>
      </c>
      <c r="F262" s="1902" t="s">
        <v>16</v>
      </c>
      <c r="G262" s="3021" t="s">
        <v>8856</v>
      </c>
      <c r="H262" s="3021" t="s">
        <v>8857</v>
      </c>
      <c r="I262" s="1921" t="s">
        <v>7233</v>
      </c>
      <c r="J262" s="1921" t="s">
        <v>49</v>
      </c>
      <c r="K262" s="1921" t="s">
        <v>101</v>
      </c>
      <c r="L262" s="1845" t="s">
        <v>8858</v>
      </c>
      <c r="M262" s="3041">
        <v>4255</v>
      </c>
      <c r="N262" s="2907" t="s">
        <v>8859</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6" customHeight="1">
      <c r="A263" s="3772"/>
      <c r="B263" s="3024" t="str">
        <f t="shared" si="4"/>
        <v>2000003343</v>
      </c>
      <c r="C263" s="3019" t="s">
        <v>8860</v>
      </c>
      <c r="D263" s="2488">
        <v>4340</v>
      </c>
      <c r="E263" s="3021" t="s">
        <v>8751</v>
      </c>
      <c r="F263" s="1902" t="s">
        <v>18</v>
      </c>
      <c r="G263" s="1921"/>
      <c r="H263" s="1921"/>
      <c r="I263" s="1921" t="s">
        <v>7233</v>
      </c>
      <c r="J263" s="1921" t="s">
        <v>1637</v>
      </c>
      <c r="K263" s="1921" t="s">
        <v>101</v>
      </c>
      <c r="L263" s="1845" t="s">
        <v>8861</v>
      </c>
      <c r="M263" s="3041">
        <v>1020</v>
      </c>
      <c r="N263" s="2907" t="s">
        <v>7489</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6" customHeight="1">
      <c r="A264" s="3773"/>
      <c r="B264" s="3024" t="str">
        <f t="shared" si="4"/>
        <v>2000003324</v>
      </c>
      <c r="C264" s="3009" t="s">
        <v>8860</v>
      </c>
      <c r="D264" s="3006"/>
      <c r="E264" s="3021"/>
      <c r="F264" s="1493" t="s">
        <v>18</v>
      </c>
      <c r="G264" s="3007"/>
      <c r="H264" s="3007" t="s">
        <v>8761</v>
      </c>
      <c r="I264" s="1568" t="s">
        <v>7233</v>
      </c>
      <c r="J264" s="1495" t="s">
        <v>1637</v>
      </c>
      <c r="K264" s="3007" t="s">
        <v>101</v>
      </c>
      <c r="L264" s="2878" t="s">
        <v>8762</v>
      </c>
      <c r="M264" s="3040">
        <v>1578</v>
      </c>
      <c r="N264" s="3189" t="s">
        <v>5376</v>
      </c>
      <c r="O264" s="3009"/>
      <c r="P264" s="3009"/>
      <c r="Q264" s="3121"/>
      <c r="R264" s="3045">
        <v>3</v>
      </c>
    </row>
    <row r="265" spans="1:36" s="1467" customFormat="1" ht="58.6" customHeight="1">
      <c r="A265" s="3773"/>
      <c r="B265" s="3024" t="str">
        <f t="shared" si="4"/>
        <v>2200002206</v>
      </c>
      <c r="C265" s="3009" t="s">
        <v>8860</v>
      </c>
      <c r="D265" s="3006"/>
      <c r="E265" s="3021"/>
      <c r="F265" s="1493" t="s">
        <v>18</v>
      </c>
      <c r="G265" s="3007"/>
      <c r="H265" s="3007"/>
      <c r="I265" s="1568" t="s">
        <v>8754</v>
      </c>
      <c r="J265" s="1495" t="s">
        <v>1637</v>
      </c>
      <c r="K265" s="1495" t="s">
        <v>101</v>
      </c>
      <c r="L265" s="1496" t="s">
        <v>8862</v>
      </c>
      <c r="M265" s="3037">
        <v>452</v>
      </c>
      <c r="N265" s="2196" t="s">
        <v>7938</v>
      </c>
      <c r="O265" s="3009"/>
      <c r="P265" s="3009"/>
      <c r="Q265" s="3121"/>
      <c r="R265" s="3045">
        <v>3</v>
      </c>
    </row>
    <row r="266" spans="1:36" s="1467" customFormat="1" ht="58.6" customHeight="1">
      <c r="A266" s="3773"/>
      <c r="B266" s="3024" t="str">
        <f t="shared" si="4"/>
        <v>2200002113</v>
      </c>
      <c r="C266" s="3009" t="s">
        <v>8860</v>
      </c>
      <c r="D266" s="3020"/>
      <c r="E266" s="3046"/>
      <c r="F266" s="1493" t="s">
        <v>18</v>
      </c>
      <c r="G266" s="3021"/>
      <c r="H266" s="3021"/>
      <c r="I266" s="1495" t="s">
        <v>7233</v>
      </c>
      <c r="J266" s="1495" t="s">
        <v>1637</v>
      </c>
      <c r="K266" s="1921" t="s">
        <v>126</v>
      </c>
      <c r="L266" s="1600" t="s">
        <v>8522</v>
      </c>
      <c r="M266" s="1826">
        <v>70</v>
      </c>
      <c r="N266" s="2749" t="s">
        <v>8523</v>
      </c>
      <c r="O266" s="1493"/>
      <c r="P266" s="1493"/>
      <c r="Q266" s="1843"/>
      <c r="R266" s="1748">
        <v>3</v>
      </c>
      <c r="S266" s="1790"/>
      <c r="T266" s="3053"/>
      <c r="AD266" s="2643"/>
      <c r="AE266" s="2643"/>
      <c r="AF266" s="2643"/>
      <c r="AG266" s="2643"/>
      <c r="AH266" s="2643"/>
      <c r="AI266" s="2643"/>
    </row>
    <row r="267" spans="1:36" s="1467" customFormat="1" ht="58.6" customHeight="1">
      <c r="A267" s="3774"/>
      <c r="B267" s="3190" t="str">
        <f t="shared" si="4"/>
        <v>2200002207</v>
      </c>
      <c r="C267" s="3123" t="s">
        <v>8860</v>
      </c>
      <c r="D267" s="3006"/>
      <c r="E267" s="3021"/>
      <c r="F267" s="1493" t="s">
        <v>18</v>
      </c>
      <c r="G267" s="3007"/>
      <c r="H267" s="3007"/>
      <c r="I267" s="1568" t="s">
        <v>8754</v>
      </c>
      <c r="J267" s="1495" t="s">
        <v>1637</v>
      </c>
      <c r="K267" s="1495" t="s">
        <v>126</v>
      </c>
      <c r="L267" s="1843" t="s">
        <v>7937</v>
      </c>
      <c r="M267" s="3037">
        <v>1200</v>
      </c>
      <c r="N267" s="2196" t="s">
        <v>7938</v>
      </c>
      <c r="O267" s="3009"/>
      <c r="P267" s="3009"/>
      <c r="Q267" s="3121"/>
      <c r="R267" s="3045">
        <v>3</v>
      </c>
    </row>
    <row r="268" spans="1:36" s="2643" customFormat="1" ht="58.6" customHeight="1">
      <c r="A268" s="3148"/>
      <c r="B268" s="3260" t="str">
        <f t="shared" si="4"/>
        <v>2000003314</v>
      </c>
      <c r="C268" s="2401" t="s">
        <v>8122</v>
      </c>
      <c r="D268" s="2179">
        <v>12270</v>
      </c>
      <c r="E268" s="2150" t="s">
        <v>8863</v>
      </c>
      <c r="F268" s="3261" t="s">
        <v>15</v>
      </c>
      <c r="G268" s="3152" t="s">
        <v>8864</v>
      </c>
      <c r="H268" s="3150"/>
      <c r="I268" s="3150" t="s">
        <v>7233</v>
      </c>
      <c r="J268" s="3262" t="s">
        <v>49</v>
      </c>
      <c r="K268" s="3150" t="s">
        <v>90</v>
      </c>
      <c r="L268" s="2921" t="s">
        <v>8865</v>
      </c>
      <c r="M268" s="3263">
        <v>1100</v>
      </c>
      <c r="N268" s="2907" t="s">
        <v>7489</v>
      </c>
      <c r="O268" s="3025"/>
      <c r="P268" s="3025"/>
      <c r="Q268" s="3264"/>
      <c r="R268" s="3265" t="s">
        <v>8788</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35" customHeight="1">
      <c r="A269" s="1917"/>
      <c r="B269" s="3004" t="str">
        <f t="shared" si="4"/>
        <v>2000003367</v>
      </c>
      <c r="C269" s="1630" t="s">
        <v>8122</v>
      </c>
      <c r="D269" s="2743"/>
      <c r="E269" s="2150" t="s">
        <v>8863</v>
      </c>
      <c r="F269" s="3261" t="s">
        <v>15</v>
      </c>
      <c r="G269" s="1543"/>
      <c r="H269" s="1543"/>
      <c r="I269" s="3058" t="s">
        <v>7233</v>
      </c>
      <c r="J269" s="1545" t="s">
        <v>49</v>
      </c>
      <c r="K269" s="3266" t="s">
        <v>8088</v>
      </c>
      <c r="L269" s="3165" t="s">
        <v>8866</v>
      </c>
      <c r="M269" s="3057">
        <v>800</v>
      </c>
      <c r="N269" s="3189" t="s">
        <v>8867</v>
      </c>
      <c r="O269" s="1559"/>
      <c r="P269" s="1559"/>
      <c r="Q269" s="2591"/>
      <c r="R269" s="3265" t="s">
        <v>8788</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 customHeight="1">
      <c r="A270" s="3148"/>
      <c r="B270" s="3004" t="str">
        <f t="shared" si="4"/>
        <v>2000003325</v>
      </c>
      <c r="C270" s="1630" t="s">
        <v>8122</v>
      </c>
      <c r="D270" s="3006"/>
      <c r="E270" s="3021"/>
      <c r="F270" s="3267" t="s">
        <v>15</v>
      </c>
      <c r="G270" s="3007"/>
      <c r="H270" s="3007"/>
      <c r="I270" s="1495" t="s">
        <v>7233</v>
      </c>
      <c r="J270" s="1493" t="s">
        <v>49</v>
      </c>
      <c r="K270" s="3007" t="s">
        <v>148</v>
      </c>
      <c r="L270" s="2878" t="s">
        <v>8868</v>
      </c>
      <c r="M270" s="3040">
        <v>1530</v>
      </c>
      <c r="N270" s="2907" t="s">
        <v>7489</v>
      </c>
      <c r="O270" s="3009"/>
      <c r="P270" s="3009"/>
      <c r="Q270" s="3010"/>
      <c r="R270" s="3265" t="s">
        <v>8788</v>
      </c>
      <c r="S270" s="1467"/>
      <c r="T270" s="1467"/>
      <c r="U270" s="1467"/>
      <c r="V270" s="1467"/>
      <c r="W270" s="1467"/>
      <c r="X270" s="1467"/>
      <c r="Y270" s="1467"/>
      <c r="Z270" s="1467"/>
      <c r="AA270" s="1467"/>
      <c r="AB270" s="1467"/>
      <c r="AC270" s="1467"/>
      <c r="AD270" s="1467"/>
    </row>
    <row r="271" spans="1:36" s="1548" customFormat="1" ht="63.7" customHeight="1">
      <c r="A271" s="3148"/>
      <c r="B271" s="3004" t="str">
        <f t="shared" si="4"/>
        <v>2000003329</v>
      </c>
      <c r="C271" s="1630" t="s">
        <v>8122</v>
      </c>
      <c r="D271" s="3006"/>
      <c r="E271" s="3021"/>
      <c r="F271" s="3267" t="s">
        <v>15</v>
      </c>
      <c r="G271" s="3007"/>
      <c r="H271" s="3007"/>
      <c r="I271" s="1495" t="s">
        <v>7233</v>
      </c>
      <c r="J271" s="1493" t="s">
        <v>49</v>
      </c>
      <c r="K271" s="3007" t="s">
        <v>148</v>
      </c>
      <c r="L271" s="2878" t="s">
        <v>8869</v>
      </c>
      <c r="M271" s="3040">
        <v>2547</v>
      </c>
      <c r="N271" s="2196" t="s">
        <v>8718</v>
      </c>
      <c r="O271" s="3009"/>
      <c r="P271" s="3009"/>
      <c r="Q271" s="3010"/>
      <c r="R271" s="3265" t="s">
        <v>8788</v>
      </c>
      <c r="S271" s="1467"/>
      <c r="T271" s="1467"/>
      <c r="U271" s="1467"/>
      <c r="V271" s="1467"/>
      <c r="W271" s="1467"/>
      <c r="X271" s="1467"/>
      <c r="Y271" s="1467"/>
      <c r="Z271" s="1467"/>
      <c r="AA271" s="1467"/>
      <c r="AB271" s="1467"/>
      <c r="AC271" s="1467"/>
      <c r="AD271" s="1467"/>
    </row>
    <row r="272" spans="1:36" s="1548" customFormat="1" ht="58.6" customHeight="1">
      <c r="A272" s="3148"/>
      <c r="B272" s="3004" t="str">
        <f t="shared" si="4"/>
        <v>2000003326</v>
      </c>
      <c r="C272" s="1630" t="s">
        <v>8122</v>
      </c>
      <c r="D272" s="3006"/>
      <c r="E272" s="3021"/>
      <c r="F272" s="3267" t="s">
        <v>15</v>
      </c>
      <c r="G272" s="3007"/>
      <c r="H272" s="3007"/>
      <c r="I272" s="1495" t="s">
        <v>7233</v>
      </c>
      <c r="J272" s="1493" t="s">
        <v>49</v>
      </c>
      <c r="K272" s="3007" t="s">
        <v>148</v>
      </c>
      <c r="L272" s="2878" t="s">
        <v>8870</v>
      </c>
      <c r="M272" s="3040">
        <v>1374</v>
      </c>
      <c r="N272" s="2907" t="s">
        <v>7489</v>
      </c>
      <c r="O272" s="3009"/>
      <c r="P272" s="3009"/>
      <c r="Q272" s="3010"/>
      <c r="R272" s="3265" t="s">
        <v>8788</v>
      </c>
      <c r="S272" s="1467"/>
      <c r="T272" s="1467"/>
      <c r="U272" s="1467"/>
      <c r="V272" s="1467"/>
      <c r="W272" s="1467"/>
      <c r="X272" s="1467"/>
      <c r="Y272" s="1467"/>
      <c r="Z272" s="1467"/>
      <c r="AA272" s="1467"/>
      <c r="AB272" s="1467"/>
      <c r="AC272" s="1467"/>
      <c r="AD272" s="1467"/>
    </row>
    <row r="273" spans="1:30" s="1548" customFormat="1" ht="58.6" customHeight="1">
      <c r="A273" s="3166"/>
      <c r="B273" s="3004" t="str">
        <f t="shared" si="4"/>
        <v>2000003327</v>
      </c>
      <c r="C273" s="1869" t="s">
        <v>8122</v>
      </c>
      <c r="D273" s="3129"/>
      <c r="E273" s="3027"/>
      <c r="F273" s="3268" t="s">
        <v>15</v>
      </c>
      <c r="G273" s="3008"/>
      <c r="H273" s="3008"/>
      <c r="I273" s="1495" t="s">
        <v>7233</v>
      </c>
      <c r="J273" s="3161" t="s">
        <v>49</v>
      </c>
      <c r="K273" s="3008" t="s">
        <v>148</v>
      </c>
      <c r="L273" s="3056" t="s">
        <v>8871</v>
      </c>
      <c r="M273" s="3057">
        <v>3000</v>
      </c>
      <c r="N273" s="2907" t="s">
        <v>7489</v>
      </c>
      <c r="O273" s="3161"/>
      <c r="P273" s="3161"/>
      <c r="Q273" s="3269"/>
      <c r="R273" s="3265" t="s">
        <v>8788</v>
      </c>
      <c r="S273" s="1467"/>
      <c r="T273" s="1467"/>
      <c r="U273" s="1467"/>
      <c r="V273" s="1467"/>
      <c r="W273" s="1467"/>
      <c r="X273" s="1467"/>
      <c r="Y273" s="1467"/>
      <c r="Z273" s="1467"/>
      <c r="AA273" s="1467"/>
      <c r="AB273" s="1467"/>
      <c r="AC273" s="1467"/>
      <c r="AD273" s="1467"/>
    </row>
    <row r="274" spans="1:30" s="1467" customFormat="1" ht="58.6" customHeight="1">
      <c r="A274" s="3048"/>
      <c r="B274" s="3021" t="str">
        <f t="shared" si="4"/>
        <v>2000003366</v>
      </c>
      <c r="C274" s="1493" t="s">
        <v>8122</v>
      </c>
      <c r="D274" s="1494"/>
      <c r="E274" s="1921"/>
      <c r="F274" s="3009" t="s">
        <v>15</v>
      </c>
      <c r="G274" s="1495"/>
      <c r="H274" s="1495"/>
      <c r="I274" s="1495" t="s">
        <v>7233</v>
      </c>
      <c r="J274" s="3009" t="s">
        <v>49</v>
      </c>
      <c r="K274" s="1495" t="s">
        <v>148</v>
      </c>
      <c r="L274" s="1496" t="s">
        <v>8872</v>
      </c>
      <c r="M274" s="3037">
        <v>2000</v>
      </c>
      <c r="N274" s="2196" t="s">
        <v>8718</v>
      </c>
      <c r="O274" s="1548"/>
      <c r="P274" s="1548"/>
      <c r="Q274" s="2590"/>
      <c r="R274" s="3265" t="s">
        <v>8788</v>
      </c>
    </row>
    <row r="276" spans="1:30" ht="58.6" customHeight="1">
      <c r="B276" s="2902" t="str">
        <f t="shared" ref="B276:B290" si="5">TEXT(LEFT(L276,10),"0000000000")</f>
        <v/>
      </c>
      <c r="I276" s="3"/>
      <c r="J276" s="3"/>
      <c r="K276" s="3"/>
      <c r="L276" s="7"/>
      <c r="M276" s="3"/>
      <c r="N276" s="3"/>
    </row>
    <row r="277" spans="1:30" ht="58.6" customHeight="1">
      <c r="B277" s="2902" t="str">
        <f t="shared" si="5"/>
        <v/>
      </c>
      <c r="I277" s="3"/>
      <c r="J277" s="3"/>
      <c r="K277" s="3"/>
      <c r="L277" s="7"/>
      <c r="M277" s="3"/>
      <c r="N277" s="3"/>
    </row>
    <row r="278" spans="1:30" ht="58.6" customHeight="1">
      <c r="B278" s="2902" t="str">
        <f t="shared" si="5"/>
        <v/>
      </c>
      <c r="I278" s="3"/>
      <c r="J278" s="3"/>
      <c r="K278" s="3"/>
      <c r="L278" s="7"/>
      <c r="M278" s="3"/>
      <c r="N278" s="3"/>
    </row>
    <row r="279" spans="1:30" ht="58.6" customHeight="1">
      <c r="B279" s="2902" t="str">
        <f t="shared" si="5"/>
        <v/>
      </c>
    </row>
    <row r="280" spans="1:30" ht="58.6" customHeight="1">
      <c r="B280" s="2902" t="str">
        <f t="shared" si="5"/>
        <v/>
      </c>
      <c r="I280" s="3"/>
      <c r="J280" s="3"/>
      <c r="K280" s="3"/>
      <c r="L280" s="7"/>
      <c r="M280" s="3"/>
      <c r="N280" s="3"/>
    </row>
    <row r="281" spans="1:30" ht="58.6" customHeight="1">
      <c r="B281" s="2902" t="str">
        <f t="shared" si="5"/>
        <v/>
      </c>
      <c r="I281" s="3"/>
      <c r="J281" s="3"/>
      <c r="K281" s="3"/>
      <c r="L281" s="7"/>
      <c r="M281" s="3"/>
      <c r="N281" s="3"/>
    </row>
    <row r="282" spans="1:30" ht="58.6" customHeight="1">
      <c r="B282" s="2902" t="str">
        <f t="shared" si="5"/>
        <v/>
      </c>
      <c r="I282" s="3"/>
      <c r="J282" s="3"/>
      <c r="K282" s="3"/>
      <c r="L282" s="7"/>
      <c r="M282" s="3"/>
      <c r="N282" s="3"/>
    </row>
    <row r="283" spans="1:30" ht="58.6" customHeight="1">
      <c r="B283" s="2902" t="str">
        <f t="shared" si="5"/>
        <v/>
      </c>
      <c r="I283" s="3"/>
      <c r="J283" s="3"/>
      <c r="K283" s="3"/>
      <c r="L283" s="7"/>
      <c r="M283" s="3"/>
      <c r="N283" s="3"/>
    </row>
    <row r="284" spans="1:30" ht="58.6" customHeight="1">
      <c r="B284" s="2902" t="str">
        <f t="shared" si="5"/>
        <v/>
      </c>
      <c r="I284" s="2884"/>
      <c r="J284" s="102"/>
      <c r="K284" s="109"/>
      <c r="L284" s="670"/>
      <c r="M284" s="1003"/>
      <c r="N284" s="2884"/>
    </row>
    <row r="285" spans="1:30" ht="58.6" customHeight="1">
      <c r="B285" s="2902" t="str">
        <f t="shared" si="5"/>
        <v/>
      </c>
    </row>
    <row r="286" spans="1:30" ht="58.6" customHeight="1">
      <c r="B286" s="2902" t="str">
        <f t="shared" si="5"/>
        <v/>
      </c>
    </row>
    <row r="287" spans="1:30" ht="58.6" customHeight="1">
      <c r="B287" s="2902" t="str">
        <f t="shared" si="5"/>
        <v/>
      </c>
    </row>
    <row r="288" spans="1:30" ht="58.6" customHeight="1">
      <c r="B288" s="2902" t="str">
        <f t="shared" si="5"/>
        <v/>
      </c>
    </row>
    <row r="289" spans="2:2" ht="58.6" customHeight="1">
      <c r="B289" s="2902" t="str">
        <f t="shared" si="5"/>
        <v/>
      </c>
    </row>
    <row r="290" spans="2:2" ht="58.6" customHeight="1">
      <c r="B290" s="2902" t="str">
        <f t="shared" si="5"/>
        <v/>
      </c>
    </row>
  </sheetData>
  <autoFilter ref="A3:N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37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375" style="3"/>
    <col min="24" max="26" width="32.125" style="1" bestFit="1" customWidth="1"/>
    <col min="27" max="16384" width="32.125" style="3"/>
  </cols>
  <sheetData>
    <row r="1" spans="1:26" ht="86.95" customHeight="1">
      <c r="A1" s="3781" t="s">
        <v>8873</v>
      </c>
      <c r="B1" s="3781"/>
      <c r="C1" s="3781"/>
      <c r="D1" s="3781"/>
      <c r="E1" s="3781"/>
      <c r="F1" s="3781"/>
      <c r="G1" s="3781"/>
      <c r="H1" s="3781"/>
      <c r="I1" s="3781"/>
      <c r="J1" s="3781"/>
      <c r="K1" s="3781"/>
      <c r="L1" s="3781"/>
      <c r="M1" s="3781"/>
      <c r="N1" s="3781"/>
      <c r="O1" s="3781"/>
      <c r="P1" s="3781"/>
      <c r="Q1" s="2670"/>
    </row>
    <row r="2" spans="1:26" ht="58.6" customHeight="1">
      <c r="A2" s="3782" t="s">
        <v>5192</v>
      </c>
      <c r="B2" s="3782"/>
      <c r="C2" s="3782"/>
      <c r="D2" s="2215">
        <f>SUBTOTAL(9,D3:D189)</f>
        <v>359966</v>
      </c>
      <c r="E2" s="1932"/>
      <c r="F2" s="2092"/>
      <c r="G2" s="2269" t="s">
        <v>5193</v>
      </c>
      <c r="H2" s="1932"/>
      <c r="I2" s="1932"/>
      <c r="J2" s="2765"/>
      <c r="K2" s="2762">
        <f ca="1">TODAY()</f>
        <v>45987</v>
      </c>
      <c r="L2" s="2272">
        <f>SUBTOTAL(9,L4:L190)</f>
        <v>361980.29599999997</v>
      </c>
      <c r="M2" s="2339" t="s">
        <v>7219</v>
      </c>
      <c r="N2" s="2722"/>
      <c r="O2" s="2099" t="s">
        <v>5195</v>
      </c>
      <c r="P2" s="2786" t="s">
        <v>0</v>
      </c>
      <c r="Q2" s="3783" t="s">
        <v>5196</v>
      </c>
      <c r="R2" s="3783"/>
      <c r="S2" s="3784"/>
      <c r="T2" s="3784"/>
    </row>
    <row r="3" spans="1:26" s="2709" customFormat="1" ht="58.6" customHeight="1">
      <c r="A3" s="2703" t="s">
        <v>32</v>
      </c>
      <c r="B3" s="2704" t="s">
        <v>5197</v>
      </c>
      <c r="C3" s="2707"/>
      <c r="D3" s="2706" t="s">
        <v>5199</v>
      </c>
      <c r="E3" s="2707" t="s">
        <v>3414</v>
      </c>
      <c r="F3" s="2705" t="s">
        <v>36</v>
      </c>
      <c r="G3" s="2707" t="s">
        <v>3415</v>
      </c>
      <c r="H3" s="2707" t="s">
        <v>5200</v>
      </c>
      <c r="I3" s="2707" t="s">
        <v>39</v>
      </c>
      <c r="J3" s="2707" t="s">
        <v>40</v>
      </c>
      <c r="K3" s="2707" t="s">
        <v>8874</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6" customHeight="1">
      <c r="A4" s="3772">
        <v>1</v>
      </c>
      <c r="B4" s="2187" t="str">
        <f>TEXT(LEFT(K4,10),"0000000000")</f>
        <v>2000002961</v>
      </c>
      <c r="C4" s="1902" t="s">
        <v>3530</v>
      </c>
      <c r="D4" s="2607">
        <v>4400</v>
      </c>
      <c r="E4" s="1921" t="s">
        <v>8875</v>
      </c>
      <c r="F4" s="1902" t="s">
        <v>17</v>
      </c>
      <c r="G4" s="1909" t="s">
        <v>8876</v>
      </c>
      <c r="H4" s="1921"/>
      <c r="I4" s="1921" t="s">
        <v>49</v>
      </c>
      <c r="J4" s="1921" t="s">
        <v>101</v>
      </c>
      <c r="K4" s="1845" t="s">
        <v>8877</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6" customHeight="1">
      <c r="A5" s="3774"/>
      <c r="B5" s="1543" t="str">
        <f t="shared" ref="B5:B29" si="0">TEXT(LEFT(K5,10),"0000000000")</f>
        <v>2000003065</v>
      </c>
      <c r="C5" s="1493" t="s">
        <v>3530</v>
      </c>
      <c r="D5" s="1494"/>
      <c r="E5" s="1495"/>
      <c r="F5" s="1902" t="s">
        <v>17</v>
      </c>
      <c r="G5" s="1495"/>
      <c r="H5" s="1495"/>
      <c r="I5" s="1495" t="s">
        <v>49</v>
      </c>
      <c r="J5" s="1495" t="s">
        <v>101</v>
      </c>
      <c r="K5" s="1547" t="s">
        <v>8878</v>
      </c>
      <c r="L5" s="2357">
        <v>500</v>
      </c>
      <c r="M5" s="2196" t="s">
        <v>5214</v>
      </c>
      <c r="N5" s="1493"/>
      <c r="O5" s="1859"/>
      <c r="P5" s="1790">
        <v>1</v>
      </c>
      <c r="Q5" s="1495"/>
      <c r="R5" s="1495"/>
      <c r="S5" s="1495"/>
      <c r="T5" s="1909"/>
      <c r="U5" s="1548"/>
      <c r="V5" s="1548"/>
      <c r="W5" s="1548"/>
      <c r="X5" s="1493"/>
      <c r="Y5" s="1493"/>
      <c r="Z5" s="1493"/>
    </row>
    <row r="6" spans="1:26" s="2643" customFormat="1" ht="58.6" customHeight="1">
      <c r="A6" s="3772">
        <v>2</v>
      </c>
      <c r="B6" s="2187" t="str">
        <f t="shared" si="0"/>
        <v>2000003015</v>
      </c>
      <c r="C6" s="2601" t="s">
        <v>3478</v>
      </c>
      <c r="D6" s="2456">
        <v>8800</v>
      </c>
      <c r="E6" s="2187" t="s">
        <v>8879</v>
      </c>
      <c r="F6" s="2263" t="s">
        <v>15</v>
      </c>
      <c r="G6" s="2788" t="s">
        <v>8880</v>
      </c>
      <c r="H6" s="2187"/>
      <c r="I6" s="2187" t="s">
        <v>49</v>
      </c>
      <c r="J6" s="2187" t="s">
        <v>148</v>
      </c>
      <c r="K6" s="2617" t="s">
        <v>8881</v>
      </c>
      <c r="L6" s="2564">
        <v>500</v>
      </c>
      <c r="M6" s="2506" t="s">
        <v>8882</v>
      </c>
      <c r="N6" s="2263" t="s">
        <v>5304</v>
      </c>
      <c r="O6" s="2565"/>
      <c r="P6" s="1852">
        <v>1</v>
      </c>
      <c r="Q6" s="2187"/>
      <c r="R6" s="2187"/>
      <c r="S6" s="2187"/>
      <c r="T6" s="2261"/>
      <c r="U6" s="2127"/>
      <c r="V6" s="2127"/>
      <c r="W6" s="2127"/>
      <c r="X6" s="2263"/>
      <c r="Y6" s="2263"/>
      <c r="Z6" s="2263"/>
    </row>
    <row r="7" spans="1:26" s="1467" customFormat="1" ht="58.6" customHeight="1">
      <c r="A7" s="3773"/>
      <c r="B7" s="1543" t="str">
        <f t="shared" si="0"/>
        <v>2000003086</v>
      </c>
      <c r="C7" s="1601" t="s">
        <v>3478</v>
      </c>
      <c r="D7" s="1494"/>
      <c r="E7" s="1495"/>
      <c r="F7" s="1545" t="s">
        <v>15</v>
      </c>
      <c r="G7" s="1495"/>
      <c r="H7" s="1495"/>
      <c r="I7" s="1495" t="s">
        <v>49</v>
      </c>
      <c r="J7" s="1495" t="s">
        <v>148</v>
      </c>
      <c r="K7" s="1547" t="s">
        <v>8883</v>
      </c>
      <c r="L7" s="2357">
        <v>5000</v>
      </c>
      <c r="M7" s="1748" t="s">
        <v>5239</v>
      </c>
      <c r="N7" s="1493"/>
      <c r="O7" s="1859"/>
      <c r="P7" s="1790">
        <v>1</v>
      </c>
      <c r="Q7" s="1495"/>
      <c r="R7" s="1495"/>
      <c r="S7" s="1495"/>
      <c r="T7" s="1909"/>
      <c r="U7" s="1548"/>
      <c r="V7" s="1548"/>
      <c r="W7" s="1548"/>
      <c r="X7" s="1493"/>
      <c r="Y7" s="1493"/>
      <c r="Z7" s="1493"/>
    </row>
    <row r="8" spans="1:26" s="1467" customFormat="1" ht="58.6" customHeight="1">
      <c r="A8" s="3774"/>
      <c r="B8" s="1543" t="str">
        <f t="shared" si="0"/>
        <v>2000003051</v>
      </c>
      <c r="C8" s="1601" t="s">
        <v>3478</v>
      </c>
      <c r="D8" s="1494"/>
      <c r="E8" s="1495"/>
      <c r="F8" s="1545" t="s">
        <v>15</v>
      </c>
      <c r="G8" s="1495"/>
      <c r="H8" s="1495"/>
      <c r="I8" s="1495" t="s">
        <v>49</v>
      </c>
      <c r="J8" s="1495" t="s">
        <v>1255</v>
      </c>
      <c r="K8" s="1600" t="s">
        <v>8884</v>
      </c>
      <c r="L8" s="2357">
        <v>3300</v>
      </c>
      <c r="M8" s="2506" t="s">
        <v>5214</v>
      </c>
      <c r="N8" s="1493"/>
      <c r="O8" s="1859"/>
      <c r="P8" s="1790">
        <v>1</v>
      </c>
      <c r="Q8" s="1495"/>
      <c r="R8" s="1495"/>
      <c r="S8" s="1495"/>
      <c r="T8" s="1909"/>
      <c r="U8" s="1548"/>
      <c r="V8" s="1548"/>
      <c r="W8" s="1548"/>
      <c r="X8" s="1493"/>
      <c r="Y8" s="1493"/>
      <c r="Z8" s="1493"/>
    </row>
    <row r="9" spans="1:26" s="2643" customFormat="1" ht="58.6" customHeight="1">
      <c r="A9" s="3775">
        <v>3</v>
      </c>
      <c r="B9" s="2187" t="str">
        <f t="shared" si="0"/>
        <v>2000003085</v>
      </c>
      <c r="C9" s="1902" t="s">
        <v>5880</v>
      </c>
      <c r="D9" s="2607">
        <v>11900</v>
      </c>
      <c r="E9" s="2187" t="s">
        <v>8885</v>
      </c>
      <c r="F9" s="2263" t="s">
        <v>15</v>
      </c>
      <c r="G9" s="2789" t="s">
        <v>8886</v>
      </c>
      <c r="H9" s="1921"/>
      <c r="I9" s="1921" t="s">
        <v>49</v>
      </c>
      <c r="J9" s="1921" t="s">
        <v>50</v>
      </c>
      <c r="K9" s="1845" t="s">
        <v>8887</v>
      </c>
      <c r="L9" s="2746">
        <v>6300</v>
      </c>
      <c r="M9" s="1748" t="s">
        <v>5239</v>
      </c>
      <c r="N9" s="2601" t="s">
        <v>5287</v>
      </c>
      <c r="O9" s="1775"/>
      <c r="P9" s="1790">
        <v>1</v>
      </c>
      <c r="Q9" s="1921"/>
      <c r="R9" s="1921"/>
      <c r="S9" s="1921"/>
      <c r="T9" s="1909"/>
      <c r="U9" s="2150"/>
      <c r="V9" s="2150"/>
      <c r="W9" s="2150"/>
      <c r="X9" s="1902"/>
      <c r="Y9" s="1902"/>
      <c r="Z9" s="1902"/>
    </row>
    <row r="10" spans="1:26" s="1467" customFormat="1" ht="58.6" customHeight="1">
      <c r="A10" s="3776"/>
      <c r="B10" s="1543" t="str">
        <f t="shared" si="0"/>
        <v>2200002046</v>
      </c>
      <c r="C10" s="1493" t="s">
        <v>5880</v>
      </c>
      <c r="D10" s="1494"/>
      <c r="E10" s="1495"/>
      <c r="F10" s="1545" t="s">
        <v>15</v>
      </c>
      <c r="G10" s="1495"/>
      <c r="H10" s="1495"/>
      <c r="I10" s="1495" t="s">
        <v>49</v>
      </c>
      <c r="J10" s="1495" t="s">
        <v>1163</v>
      </c>
      <c r="K10" s="1551" t="s">
        <v>8888</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777"/>
      <c r="B11" s="1543" t="str">
        <f t="shared" si="0"/>
        <v>2000003025</v>
      </c>
      <c r="C11" s="1493" t="s">
        <v>5880</v>
      </c>
      <c r="D11" s="1494"/>
      <c r="E11" s="1495"/>
      <c r="F11" s="1545" t="s">
        <v>15</v>
      </c>
      <c r="G11" s="1495"/>
      <c r="H11" s="1495"/>
      <c r="I11" s="1495" t="s">
        <v>49</v>
      </c>
      <c r="J11" s="1495" t="s">
        <v>1163</v>
      </c>
      <c r="K11" s="1600" t="s">
        <v>8889</v>
      </c>
      <c r="L11" s="2361">
        <v>5000</v>
      </c>
      <c r="M11" s="1790" t="s">
        <v>8890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8891</v>
      </c>
      <c r="F12" s="1902" t="s">
        <v>18</v>
      </c>
      <c r="G12" s="1921" t="s">
        <v>8892</v>
      </c>
      <c r="H12" s="1921"/>
      <c r="I12" s="1921" t="s">
        <v>49</v>
      </c>
      <c r="J12" s="1921" t="s">
        <v>50</v>
      </c>
      <c r="K12" s="1845" t="s">
        <v>8893</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 customHeight="1">
      <c r="A13" s="3772">
        <v>5</v>
      </c>
      <c r="B13" s="2187" t="str">
        <f t="shared" si="0"/>
        <v>2000003051</v>
      </c>
      <c r="C13" s="2601" t="s">
        <v>81</v>
      </c>
      <c r="D13" s="2607">
        <v>4600</v>
      </c>
      <c r="E13" s="1921" t="s">
        <v>8894</v>
      </c>
      <c r="F13" s="1902" t="s">
        <v>16</v>
      </c>
      <c r="G13" s="1921" t="s">
        <v>8895</v>
      </c>
      <c r="H13" s="1921"/>
      <c r="I13" s="1921" t="s">
        <v>49</v>
      </c>
      <c r="J13" s="1921" t="s">
        <v>1255</v>
      </c>
      <c r="K13" s="1845" t="s">
        <v>8896</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 customHeight="1">
      <c r="A14" s="3773"/>
      <c r="B14" s="1543" t="str">
        <f t="shared" si="0"/>
        <v>2000002993</v>
      </c>
      <c r="C14" s="1601" t="s">
        <v>81</v>
      </c>
      <c r="D14" s="1494"/>
      <c r="E14" s="1495"/>
      <c r="F14" s="1493" t="s">
        <v>16</v>
      </c>
      <c r="G14" s="1495"/>
      <c r="H14" s="1495"/>
      <c r="I14" s="1495" t="s">
        <v>49</v>
      </c>
      <c r="J14" s="1495" t="s">
        <v>148</v>
      </c>
      <c r="K14" s="1547" t="s">
        <v>8897</v>
      </c>
      <c r="L14" s="2357">
        <v>1000</v>
      </c>
      <c r="M14" s="1493" t="s">
        <v>5239</v>
      </c>
      <c r="N14" s="1493"/>
      <c r="O14" s="1859"/>
      <c r="P14" s="1790">
        <v>1</v>
      </c>
      <c r="Q14" s="1495"/>
      <c r="R14" s="1495"/>
      <c r="S14" s="1495"/>
      <c r="T14" s="1909"/>
      <c r="U14" s="1548"/>
      <c r="V14" s="1548"/>
      <c r="W14" s="1548"/>
      <c r="X14" s="1493"/>
      <c r="Y14" s="1493"/>
      <c r="Z14" s="1493"/>
    </row>
    <row r="15" spans="1:26" s="1467" customFormat="1" ht="54.7" customHeight="1">
      <c r="A15" s="3774"/>
      <c r="B15" s="1543" t="str">
        <f t="shared" si="0"/>
        <v>2000003052</v>
      </c>
      <c r="C15" s="1601" t="s">
        <v>81</v>
      </c>
      <c r="D15" s="1494"/>
      <c r="E15" s="1495"/>
      <c r="F15" s="1493" t="s">
        <v>16</v>
      </c>
      <c r="G15" s="1495"/>
      <c r="H15" s="1495"/>
      <c r="I15" s="1495" t="s">
        <v>49</v>
      </c>
      <c r="J15" s="1495" t="s">
        <v>224</v>
      </c>
      <c r="K15" s="1600" t="s">
        <v>8898</v>
      </c>
      <c r="L15" s="2357">
        <v>1900</v>
      </c>
      <c r="M15" s="2506" t="s">
        <v>5214</v>
      </c>
      <c r="N15" s="1493"/>
      <c r="O15" s="1859"/>
      <c r="P15" s="1790">
        <v>1</v>
      </c>
      <c r="Q15" s="1495"/>
      <c r="R15" s="1495"/>
      <c r="S15" s="1495"/>
      <c r="T15" s="1909"/>
      <c r="U15" s="1548"/>
      <c r="V15" s="1548"/>
      <c r="W15" s="1548"/>
      <c r="X15" s="1493"/>
      <c r="Y15" s="1493"/>
      <c r="Z15" s="1493"/>
    </row>
    <row r="16" spans="1:26" s="1467" customFormat="1" ht="54.7" customHeight="1">
      <c r="A16" s="3775">
        <v>6</v>
      </c>
      <c r="B16" s="2187" t="str">
        <f t="shared" si="0"/>
        <v>2000003052</v>
      </c>
      <c r="C16" s="1902" t="s">
        <v>3586</v>
      </c>
      <c r="D16" s="2607">
        <v>3490</v>
      </c>
      <c r="E16" s="1921" t="s">
        <v>8899</v>
      </c>
      <c r="F16" s="1902" t="s">
        <v>17</v>
      </c>
      <c r="G16" s="1921" t="s">
        <v>8900</v>
      </c>
      <c r="H16" s="1921"/>
      <c r="I16" s="1921" t="s">
        <v>49</v>
      </c>
      <c r="J16" s="1921" t="s">
        <v>224</v>
      </c>
      <c r="K16" s="1911" t="s">
        <v>8901</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 customHeight="1">
      <c r="A17" s="3776"/>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099999999999994" customHeight="1">
      <c r="A18" s="3777"/>
      <c r="B18" s="1543" t="str">
        <f t="shared" si="0"/>
        <v>2200002034</v>
      </c>
      <c r="C18" s="1493" t="s">
        <v>3586</v>
      </c>
      <c r="D18" s="1494"/>
      <c r="E18" s="1495"/>
      <c r="F18" s="1493" t="s">
        <v>17</v>
      </c>
      <c r="G18" s="1495"/>
      <c r="H18" s="1495"/>
      <c r="I18" s="1495" t="s">
        <v>49</v>
      </c>
      <c r="J18" s="1495" t="s">
        <v>126</v>
      </c>
      <c r="K18" s="1600" t="s">
        <v>8902</v>
      </c>
      <c r="L18" s="2357">
        <v>208</v>
      </c>
      <c r="M18" s="2791" t="s">
        <v>5239</v>
      </c>
      <c r="N18" s="1902"/>
      <c r="O18" s="1859"/>
      <c r="P18" s="1790">
        <v>1</v>
      </c>
      <c r="Q18" s="1495"/>
      <c r="R18" s="1495"/>
      <c r="S18" s="1495"/>
      <c r="T18" s="1909"/>
      <c r="U18" s="1548"/>
      <c r="V18" s="1548"/>
      <c r="W18" s="1548"/>
      <c r="X18" s="1493"/>
      <c r="Y18" s="1493"/>
      <c r="Z18" s="1493"/>
    </row>
    <row r="19" spans="1:26" s="2643" customFormat="1" ht="58.6" customHeight="1">
      <c r="A19" s="3772">
        <v>7</v>
      </c>
      <c r="B19" s="2187" t="str">
        <f t="shared" si="0"/>
        <v>2000003061</v>
      </c>
      <c r="C19" s="1902" t="s">
        <v>3980</v>
      </c>
      <c r="D19" s="2607">
        <v>12800</v>
      </c>
      <c r="E19" s="1921" t="s">
        <v>8903</v>
      </c>
      <c r="F19" s="1902" t="s">
        <v>13</v>
      </c>
      <c r="G19" s="1921" t="s">
        <v>8904</v>
      </c>
      <c r="H19" s="1921"/>
      <c r="I19" s="1921" t="s">
        <v>49</v>
      </c>
      <c r="J19" s="1921" t="s">
        <v>1163</v>
      </c>
      <c r="K19" s="1845" t="s">
        <v>8905</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6" customHeight="1">
      <c r="A20" s="3773"/>
      <c r="B20" s="1543" t="str">
        <f t="shared" si="0"/>
        <v>2000003033</v>
      </c>
      <c r="C20" s="1493" t="s">
        <v>3980</v>
      </c>
      <c r="D20" s="1494"/>
      <c r="E20" s="1495"/>
      <c r="F20" s="1493" t="s">
        <v>13</v>
      </c>
      <c r="G20" s="1495"/>
      <c r="H20" s="1495"/>
      <c r="I20" s="1495" t="s">
        <v>49</v>
      </c>
      <c r="J20" s="1495" t="s">
        <v>1163</v>
      </c>
      <c r="K20" s="1600" t="s">
        <v>8906</v>
      </c>
      <c r="L20" s="2357">
        <v>5000</v>
      </c>
      <c r="M20" s="1748" t="s">
        <v>8907</v>
      </c>
      <c r="N20" s="1493"/>
      <c r="O20" s="1859"/>
      <c r="P20" s="1790">
        <v>1</v>
      </c>
      <c r="Q20" s="1495"/>
      <c r="R20" s="1495"/>
      <c r="S20" s="1495"/>
      <c r="T20" s="1909"/>
      <c r="U20" s="1548"/>
      <c r="V20" s="1548"/>
      <c r="W20" s="1548"/>
      <c r="X20" s="1493"/>
      <c r="Y20" s="1493"/>
      <c r="Z20" s="1493"/>
    </row>
    <row r="21" spans="1:26" s="1467" customFormat="1" ht="58.6" customHeight="1">
      <c r="A21" s="3773"/>
      <c r="B21" s="1543" t="str">
        <f t="shared" si="0"/>
        <v>2200002011</v>
      </c>
      <c r="C21" s="1493" t="s">
        <v>3980</v>
      </c>
      <c r="D21" s="1494"/>
      <c r="E21" s="1495"/>
      <c r="F21" s="1493" t="s">
        <v>13</v>
      </c>
      <c r="G21" s="1495"/>
      <c r="H21" s="1495"/>
      <c r="I21" s="1495" t="s">
        <v>49</v>
      </c>
      <c r="J21" s="1495" t="s">
        <v>1163</v>
      </c>
      <c r="K21" s="1600" t="s">
        <v>8908</v>
      </c>
      <c r="L21" s="2357">
        <v>575</v>
      </c>
      <c r="M21" s="2506" t="s">
        <v>5214</v>
      </c>
      <c r="N21" s="1493"/>
      <c r="O21" s="1859"/>
      <c r="P21" s="1790">
        <v>1</v>
      </c>
      <c r="Q21" s="1495"/>
      <c r="R21" s="1495"/>
      <c r="S21" s="1495"/>
      <c r="T21" s="1909"/>
      <c r="U21" s="1548"/>
      <c r="V21" s="1548"/>
      <c r="W21" s="1548"/>
      <c r="X21" s="1493"/>
      <c r="Y21" s="1493"/>
      <c r="Z21" s="1493"/>
    </row>
    <row r="22" spans="1:26" s="1467" customFormat="1" ht="58.6" customHeight="1">
      <c r="A22" s="3773"/>
      <c r="B22" s="1543" t="str">
        <f t="shared" si="0"/>
        <v>2200002047</v>
      </c>
      <c r="C22" s="1493" t="s">
        <v>3980</v>
      </c>
      <c r="D22" s="1494"/>
      <c r="E22" s="1495"/>
      <c r="F22" s="1493" t="s">
        <v>13</v>
      </c>
      <c r="G22" s="1495"/>
      <c r="H22" s="1495"/>
      <c r="I22" s="1495" t="s">
        <v>49</v>
      </c>
      <c r="J22" s="1495" t="s">
        <v>1163</v>
      </c>
      <c r="K22" s="1605" t="s">
        <v>8909</v>
      </c>
      <c r="L22" s="2543">
        <v>90</v>
      </c>
      <c r="M22" s="2506" t="s">
        <v>5214</v>
      </c>
      <c r="N22" s="1493"/>
      <c r="O22" s="1859"/>
      <c r="P22" s="1790">
        <v>1</v>
      </c>
      <c r="Q22" s="1495"/>
      <c r="R22" s="1495"/>
      <c r="S22" s="1495"/>
      <c r="T22" s="1909"/>
      <c r="U22" s="1548"/>
      <c r="V22" s="1548"/>
      <c r="W22" s="1548"/>
      <c r="X22" s="1493"/>
      <c r="Y22" s="1493"/>
      <c r="Z22" s="1493"/>
    </row>
    <row r="23" spans="1:26" s="1467" customFormat="1" ht="58.6" customHeight="1">
      <c r="A23" s="3773"/>
      <c r="B23" s="1543" t="str">
        <f t="shared" si="0"/>
        <v>2200002048</v>
      </c>
      <c r="C23" s="1493" t="s">
        <v>3980</v>
      </c>
      <c r="D23" s="1494"/>
      <c r="E23" s="1495"/>
      <c r="F23" s="1493" t="s">
        <v>13</v>
      </c>
      <c r="G23" s="1495"/>
      <c r="H23" s="1495"/>
      <c r="I23" s="1495" t="s">
        <v>49</v>
      </c>
      <c r="J23" s="1495" t="s">
        <v>1163</v>
      </c>
      <c r="K23" s="1605" t="s">
        <v>8910</v>
      </c>
      <c r="L23" s="2543">
        <v>1543</v>
      </c>
      <c r="M23" s="2506" t="s">
        <v>5214</v>
      </c>
      <c r="N23" s="1493"/>
      <c r="O23" s="1859"/>
      <c r="P23" s="1790">
        <v>1</v>
      </c>
      <c r="Q23" s="1495"/>
      <c r="R23" s="1495"/>
      <c r="S23" s="1495"/>
      <c r="T23" s="1909"/>
      <c r="U23" s="1548"/>
      <c r="V23" s="1548"/>
      <c r="W23" s="1548"/>
      <c r="X23" s="1493"/>
      <c r="Y23" s="1493"/>
      <c r="Z23" s="1493"/>
    </row>
    <row r="24" spans="1:26" s="2643" customFormat="1" ht="58.6" customHeight="1">
      <c r="A24" s="3780">
        <v>8</v>
      </c>
      <c r="B24" s="1900" t="str">
        <f t="shared" si="0"/>
        <v>2000003019</v>
      </c>
      <c r="C24" s="1902" t="s">
        <v>3438</v>
      </c>
      <c r="D24" s="2607">
        <v>24000</v>
      </c>
      <c r="E24" s="1921" t="s">
        <v>8879</v>
      </c>
      <c r="F24" s="1902" t="s">
        <v>13</v>
      </c>
      <c r="G24" s="1921" t="s">
        <v>8911</v>
      </c>
      <c r="H24" s="1921"/>
      <c r="I24" s="2187" t="s">
        <v>49</v>
      </c>
      <c r="J24" s="2370" t="s">
        <v>50</v>
      </c>
      <c r="K24" s="2696" t="s">
        <v>8912</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6" customHeight="1">
      <c r="A25" s="3780"/>
      <c r="B25" s="1900" t="str">
        <f t="shared" si="0"/>
        <v>2000003040</v>
      </c>
      <c r="C25" s="1493" t="s">
        <v>3438</v>
      </c>
      <c r="D25" s="1494"/>
      <c r="E25" s="1495"/>
      <c r="F25" s="1493" t="s">
        <v>13</v>
      </c>
      <c r="G25" s="1495"/>
      <c r="H25" s="1495"/>
      <c r="I25" s="1495" t="s">
        <v>49</v>
      </c>
      <c r="J25" s="1495" t="s">
        <v>984</v>
      </c>
      <c r="K25" s="1881" t="s">
        <v>8913</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6" customHeight="1">
      <c r="A26" s="3780"/>
      <c r="B26" s="1900" t="str">
        <f t="shared" si="0"/>
        <v>2000003037</v>
      </c>
      <c r="C26" s="1493" t="s">
        <v>3438</v>
      </c>
      <c r="D26" s="1494"/>
      <c r="E26" s="1495"/>
      <c r="F26" s="1493" t="s">
        <v>13</v>
      </c>
      <c r="G26" s="1495"/>
      <c r="H26" s="1495"/>
      <c r="I26" s="1495" t="s">
        <v>49</v>
      </c>
      <c r="J26" s="1495" t="s">
        <v>984</v>
      </c>
      <c r="K26" s="1547" t="s">
        <v>8914</v>
      </c>
      <c r="L26" s="2357">
        <v>4712</v>
      </c>
      <c r="M26" s="1748" t="s">
        <v>8915</v>
      </c>
      <c r="N26" s="1495"/>
      <c r="O26" s="1859"/>
      <c r="P26" s="1790">
        <v>1</v>
      </c>
      <c r="Q26" s="1495"/>
      <c r="R26" s="1495"/>
      <c r="S26" s="1495"/>
      <c r="T26" s="1909"/>
      <c r="U26" s="1548"/>
      <c r="V26" s="1548"/>
      <c r="W26" s="1548"/>
      <c r="X26" s="1493"/>
      <c r="Y26" s="1493"/>
      <c r="Z26" s="1493"/>
    </row>
    <row r="27" spans="1:26" s="1467" customFormat="1" ht="58.6" customHeight="1">
      <c r="A27" s="3772"/>
      <c r="B27" s="1900" t="str">
        <f t="shared" si="0"/>
        <v>2000003066</v>
      </c>
      <c r="C27" s="1493" t="s">
        <v>3438</v>
      </c>
      <c r="D27" s="1494"/>
      <c r="E27" s="1495"/>
      <c r="F27" s="1493" t="s">
        <v>13</v>
      </c>
      <c r="G27" s="1495"/>
      <c r="H27" s="1495"/>
      <c r="I27" s="1495" t="s">
        <v>49</v>
      </c>
      <c r="J27" s="1495" t="s">
        <v>984</v>
      </c>
      <c r="K27" s="1547" t="s">
        <v>8916</v>
      </c>
      <c r="L27" s="2357">
        <v>3000</v>
      </c>
      <c r="M27" s="2196" t="s">
        <v>5214</v>
      </c>
      <c r="N27" s="1493"/>
      <c r="O27" s="1859"/>
      <c r="P27" s="1790">
        <v>1</v>
      </c>
      <c r="Q27" s="1495"/>
      <c r="R27" s="1495"/>
      <c r="S27" s="1495"/>
      <c r="T27" s="1909"/>
      <c r="U27" s="1548"/>
      <c r="V27" s="1548"/>
      <c r="W27" s="1548"/>
      <c r="X27" s="1493"/>
      <c r="Y27" s="1493"/>
      <c r="Z27" s="1493"/>
    </row>
    <row r="28" spans="1:26" s="2643" customFormat="1" ht="58.6" customHeight="1">
      <c r="A28" s="2436">
        <v>9</v>
      </c>
      <c r="B28" s="2419" t="str">
        <f t="shared" si="0"/>
        <v>2000003047</v>
      </c>
      <c r="C28" s="1902" t="s">
        <v>3487</v>
      </c>
      <c r="D28" s="2607">
        <v>3180</v>
      </c>
      <c r="E28" s="2187" t="s">
        <v>8917</v>
      </c>
      <c r="F28" s="1902" t="s">
        <v>19</v>
      </c>
      <c r="G28" s="1921" t="s">
        <v>8918</v>
      </c>
      <c r="H28" s="1921"/>
      <c r="I28" s="2187" t="s">
        <v>49</v>
      </c>
      <c r="J28" s="2370" t="s">
        <v>50</v>
      </c>
      <c r="K28" s="1845" t="s">
        <v>8919</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6" customHeight="1">
      <c r="A29" s="3795">
        <v>10</v>
      </c>
      <c r="B29" s="2419" t="str">
        <f t="shared" si="0"/>
        <v>2000003066</v>
      </c>
      <c r="C29" s="1902" t="s">
        <v>2952</v>
      </c>
      <c r="D29" s="2792">
        <v>12000</v>
      </c>
      <c r="E29" s="1921" t="s">
        <v>8920</v>
      </c>
      <c r="F29" s="2563" t="s">
        <v>13</v>
      </c>
      <c r="G29" s="1921" t="s">
        <v>8921</v>
      </c>
      <c r="H29" s="1921"/>
      <c r="I29" s="1921" t="s">
        <v>49</v>
      </c>
      <c r="J29" s="1921" t="s">
        <v>1163</v>
      </c>
      <c r="K29" s="1911" t="s">
        <v>8922</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6" customHeight="1">
      <c r="A30" s="3811"/>
      <c r="B30" s="2872">
        <v>2200002049</v>
      </c>
      <c r="C30" s="1626" t="s">
        <v>2952</v>
      </c>
      <c r="D30" s="2793"/>
      <c r="E30" s="1495"/>
      <c r="F30" s="1626" t="s">
        <v>13</v>
      </c>
      <c r="G30" s="1495"/>
      <c r="H30" s="1495"/>
      <c r="I30" s="1495" t="s">
        <v>49</v>
      </c>
      <c r="J30" s="1495" t="s">
        <v>1163</v>
      </c>
      <c r="K30" s="1547" t="s">
        <v>8923</v>
      </c>
      <c r="L30" s="2357">
        <v>2388</v>
      </c>
      <c r="M30" s="1748" t="s">
        <v>8924</v>
      </c>
      <c r="N30" s="1902"/>
      <c r="O30" s="1775"/>
      <c r="P30" s="1790">
        <v>1</v>
      </c>
      <c r="Q30" s="1921"/>
      <c r="R30" s="1921"/>
      <c r="S30" s="1921"/>
      <c r="T30" s="1909"/>
      <c r="U30" s="2150"/>
      <c r="V30" s="2150"/>
      <c r="W30" s="2150"/>
      <c r="X30" s="1902"/>
      <c r="Y30" s="1902"/>
      <c r="Z30" s="1902"/>
    </row>
    <row r="31" spans="1:26" s="1467" customFormat="1" ht="58.6" customHeight="1">
      <c r="A31" s="3788"/>
      <c r="B31" s="1946" t="str">
        <f t="shared" ref="B31:B62" si="1">TEXT(LEFT(K31,10),"0000000000")</f>
        <v>2200002051</v>
      </c>
      <c r="C31" s="1493" t="s">
        <v>2952</v>
      </c>
      <c r="D31" s="2793"/>
      <c r="E31" s="1495"/>
      <c r="F31" s="1626" t="s">
        <v>13</v>
      </c>
      <c r="G31" s="1495"/>
      <c r="H31" s="1495"/>
      <c r="I31" s="1495" t="s">
        <v>49</v>
      </c>
      <c r="J31" s="1495" t="s">
        <v>1163</v>
      </c>
      <c r="K31" s="1547" t="s">
        <v>8925</v>
      </c>
      <c r="L31" s="2357">
        <v>781</v>
      </c>
      <c r="M31" s="1748" t="s">
        <v>8926</v>
      </c>
      <c r="N31" s="1902"/>
      <c r="O31" s="1775"/>
      <c r="P31" s="1790">
        <v>1</v>
      </c>
      <c r="Q31" s="1921"/>
      <c r="R31" s="1921"/>
      <c r="S31" s="1921"/>
      <c r="T31" s="1909"/>
      <c r="U31" s="2150"/>
      <c r="V31" s="2150"/>
      <c r="W31" s="2150"/>
      <c r="X31" s="1902"/>
      <c r="Y31" s="1902"/>
      <c r="Z31" s="1902"/>
    </row>
    <row r="32" spans="1:26" s="1467" customFormat="1" ht="58.6" customHeight="1">
      <c r="A32" s="3788"/>
      <c r="B32" s="1900" t="str">
        <f t="shared" si="1"/>
        <v>2200002055</v>
      </c>
      <c r="C32" s="1493" t="s">
        <v>2952</v>
      </c>
      <c r="D32" s="2793"/>
      <c r="E32" s="1495"/>
      <c r="F32" s="1626" t="s">
        <v>13</v>
      </c>
      <c r="G32" s="1495"/>
      <c r="H32" s="1495"/>
      <c r="I32" s="1495" t="s">
        <v>49</v>
      </c>
      <c r="J32" s="1495" t="s">
        <v>1163</v>
      </c>
      <c r="K32" s="1600" t="s">
        <v>8927</v>
      </c>
      <c r="L32" s="2357">
        <v>4654</v>
      </c>
      <c r="M32" s="1748" t="s">
        <v>8928</v>
      </c>
      <c r="N32" s="1902"/>
      <c r="O32" s="1775"/>
      <c r="P32" s="1790">
        <v>1</v>
      </c>
      <c r="Q32" s="1921"/>
      <c r="R32" s="1921"/>
      <c r="S32" s="1921"/>
      <c r="T32" s="1909"/>
      <c r="U32" s="2150"/>
      <c r="V32" s="2150"/>
      <c r="W32" s="2150"/>
      <c r="X32" s="1902"/>
      <c r="Y32" s="1902"/>
      <c r="Z32" s="1902"/>
    </row>
    <row r="33" spans="1:26" s="1467" customFormat="1" ht="58.6" customHeight="1">
      <c r="A33" s="3788"/>
      <c r="B33" s="1900" t="str">
        <f t="shared" si="1"/>
        <v>2200002053</v>
      </c>
      <c r="C33" s="1493" t="s">
        <v>2952</v>
      </c>
      <c r="D33" s="2793"/>
      <c r="E33" s="1495"/>
      <c r="F33" s="1626" t="s">
        <v>13</v>
      </c>
      <c r="G33" s="1495"/>
      <c r="H33" s="1495"/>
      <c r="I33" s="1495" t="s">
        <v>49</v>
      </c>
      <c r="J33" s="1495" t="s">
        <v>1163</v>
      </c>
      <c r="K33" s="1547" t="s">
        <v>8929</v>
      </c>
      <c r="L33" s="2357">
        <v>1102</v>
      </c>
      <c r="M33" s="1748" t="s">
        <v>8930</v>
      </c>
      <c r="N33" s="1902"/>
      <c r="O33" s="1775"/>
      <c r="P33" s="1790">
        <v>1</v>
      </c>
      <c r="Q33" s="1921"/>
      <c r="R33" s="1921"/>
      <c r="S33" s="1921"/>
      <c r="T33" s="1909"/>
      <c r="U33" s="2150"/>
      <c r="V33" s="2150"/>
      <c r="W33" s="2150"/>
      <c r="X33" s="1902"/>
      <c r="Y33" s="1902"/>
      <c r="Z33" s="1902"/>
    </row>
    <row r="34" spans="1:26" s="1467" customFormat="1" ht="58.6" customHeight="1">
      <c r="A34" s="3788"/>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6" customHeight="1">
      <c r="A35" s="3788"/>
      <c r="B35" s="1900" t="str">
        <f t="shared" si="1"/>
        <v>2200002020</v>
      </c>
      <c r="C35" s="1493" t="s">
        <v>2952</v>
      </c>
      <c r="D35" s="2793"/>
      <c r="E35" s="1548"/>
      <c r="F35" s="1626" t="s">
        <v>13</v>
      </c>
      <c r="G35" s="1495"/>
      <c r="H35" s="1495"/>
      <c r="I35" s="1495" t="s">
        <v>49</v>
      </c>
      <c r="J35" s="1495" t="s">
        <v>1163</v>
      </c>
      <c r="K35" s="1600" t="s">
        <v>8931</v>
      </c>
      <c r="L35" s="2357">
        <v>233</v>
      </c>
      <c r="M35" s="2196" t="s">
        <v>5214</v>
      </c>
      <c r="N35" s="1495"/>
      <c r="O35" s="1859"/>
      <c r="P35" s="1790">
        <v>1</v>
      </c>
      <c r="Q35" s="1495"/>
      <c r="R35" s="2720"/>
      <c r="S35" s="2720"/>
      <c r="T35" s="2721"/>
      <c r="U35" s="1548"/>
      <c r="V35" s="1548"/>
      <c r="W35" s="1548"/>
      <c r="X35" s="1493"/>
      <c r="Y35" s="1493"/>
      <c r="Z35" s="1493"/>
    </row>
    <row r="36" spans="1:26" s="1467" customFormat="1" ht="58.6" customHeight="1">
      <c r="A36" s="3789"/>
      <c r="B36" s="1900" t="str">
        <f t="shared" si="1"/>
        <v>2000003053</v>
      </c>
      <c r="C36" s="1493" t="s">
        <v>2952</v>
      </c>
      <c r="D36" s="2793"/>
      <c r="E36" s="1548"/>
      <c r="F36" s="1626" t="s">
        <v>13</v>
      </c>
      <c r="G36" s="1495"/>
      <c r="H36" s="1495"/>
      <c r="I36" s="1495" t="s">
        <v>49</v>
      </c>
      <c r="J36" s="1495" t="s">
        <v>1163</v>
      </c>
      <c r="K36" s="1547" t="s">
        <v>8932</v>
      </c>
      <c r="L36" s="2357">
        <v>1000</v>
      </c>
      <c r="M36" s="2196" t="s">
        <v>8933</v>
      </c>
      <c r="N36" s="1493"/>
      <c r="O36" s="1859"/>
      <c r="P36" s="1790">
        <v>1</v>
      </c>
      <c r="Q36" s="1495"/>
      <c r="R36" s="2720"/>
      <c r="S36" s="2720"/>
      <c r="T36" s="2721"/>
      <c r="U36" s="1548"/>
      <c r="V36" s="1548"/>
      <c r="W36" s="1548"/>
      <c r="X36" s="1493"/>
      <c r="Y36" s="1493"/>
      <c r="Z36" s="1493"/>
    </row>
    <row r="37" spans="1:26" s="1467" customFormat="1" ht="55.55" customHeight="1">
      <c r="A37" s="3775">
        <v>11</v>
      </c>
      <c r="B37" s="2187" t="str">
        <f t="shared" si="1"/>
        <v>2200002037</v>
      </c>
      <c r="C37" s="1921" t="s">
        <v>8934</v>
      </c>
      <c r="D37" s="2607">
        <v>4700</v>
      </c>
      <c r="E37" s="2187" t="s">
        <v>8935</v>
      </c>
      <c r="F37" s="1902" t="s">
        <v>15</v>
      </c>
      <c r="G37" s="1909" t="s">
        <v>8936</v>
      </c>
      <c r="H37" s="1921"/>
      <c r="I37" s="1921" t="s">
        <v>49</v>
      </c>
      <c r="J37" s="1921" t="s">
        <v>1163</v>
      </c>
      <c r="K37" s="1911" t="s">
        <v>8937</v>
      </c>
      <c r="L37" s="2583">
        <v>1971</v>
      </c>
      <c r="M37" s="1909" t="s">
        <v>8938</v>
      </c>
      <c r="N37" s="1902" t="s">
        <v>5304</v>
      </c>
      <c r="O37" s="1859"/>
      <c r="P37" s="1790">
        <v>1</v>
      </c>
      <c r="Q37" s="1921"/>
      <c r="R37" s="1921"/>
      <c r="S37" s="1921"/>
      <c r="T37" s="1909"/>
      <c r="U37" s="2150"/>
      <c r="V37" s="2150"/>
      <c r="W37" s="2150"/>
      <c r="X37" s="1902"/>
      <c r="Y37" s="1902"/>
      <c r="Z37" s="1902"/>
    </row>
    <row r="38" spans="1:26" s="1467" customFormat="1" ht="55.55" customHeight="1">
      <c r="A38" s="3776"/>
      <c r="B38" s="1543" t="str">
        <f t="shared" si="1"/>
        <v>2000003050</v>
      </c>
      <c r="C38" s="1495" t="s">
        <v>8939</v>
      </c>
      <c r="D38" s="2793"/>
      <c r="E38" s="1559"/>
      <c r="F38" s="1626" t="s">
        <v>15</v>
      </c>
      <c r="G38" s="1495"/>
      <c r="H38" s="1495"/>
      <c r="I38" s="1495" t="s">
        <v>49</v>
      </c>
      <c r="J38" s="1495" t="s">
        <v>1163</v>
      </c>
      <c r="K38" s="1600" t="s">
        <v>8940</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776"/>
      <c r="B39" s="1543" t="str">
        <f t="shared" si="1"/>
        <v>2000003041</v>
      </c>
      <c r="C39" s="1495" t="s">
        <v>8939</v>
      </c>
      <c r="D39" s="2793"/>
      <c r="E39" s="1548"/>
      <c r="F39" s="1626" t="s">
        <v>15</v>
      </c>
      <c r="G39" s="1495"/>
      <c r="H39" s="1495"/>
      <c r="I39" s="1495" t="s">
        <v>49</v>
      </c>
      <c r="J39" s="1495" t="s">
        <v>1163</v>
      </c>
      <c r="K39" s="1547" t="s">
        <v>8941</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5" customHeight="1">
      <c r="A40" s="3776"/>
      <c r="B40" s="1543" t="str">
        <f t="shared" si="1"/>
        <v>2200002036</v>
      </c>
      <c r="C40" s="1495" t="s">
        <v>8939</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5" customHeight="1">
      <c r="A41" s="3776"/>
      <c r="B41" s="1543" t="str">
        <f t="shared" si="1"/>
        <v>2200002016</v>
      </c>
      <c r="C41" s="1495" t="s">
        <v>8939</v>
      </c>
      <c r="D41" s="2793"/>
      <c r="E41" s="1548"/>
      <c r="F41" s="1626" t="s">
        <v>15</v>
      </c>
      <c r="G41" s="1495"/>
      <c r="H41" s="1495"/>
      <c r="I41" s="1495" t="s">
        <v>49</v>
      </c>
      <c r="J41" s="1495" t="s">
        <v>1163</v>
      </c>
      <c r="K41" s="1547" t="s">
        <v>8942</v>
      </c>
      <c r="L41" s="2361">
        <v>220</v>
      </c>
      <c r="M41" s="2749" t="s">
        <v>5239</v>
      </c>
      <c r="N41" s="1493"/>
      <c r="O41" s="1859"/>
      <c r="P41" s="1790">
        <v>1</v>
      </c>
      <c r="Q41" s="1495"/>
      <c r="R41" s="2720"/>
      <c r="S41" s="2720"/>
      <c r="T41" s="2721"/>
      <c r="U41" s="1548"/>
      <c r="V41" s="1548"/>
      <c r="W41" s="1548"/>
      <c r="X41" s="1493"/>
      <c r="Y41" s="1493"/>
      <c r="Z41" s="1493"/>
    </row>
    <row r="42" spans="1:26" s="1467" customFormat="1" ht="55.55" customHeight="1">
      <c r="A42" s="3777"/>
      <c r="B42" s="1543" t="str">
        <f t="shared" si="1"/>
        <v>2200002055</v>
      </c>
      <c r="C42" s="1495" t="s">
        <v>8939</v>
      </c>
      <c r="D42" s="2793"/>
      <c r="E42" s="1548"/>
      <c r="F42" s="1626" t="s">
        <v>15</v>
      </c>
      <c r="G42" s="1495"/>
      <c r="H42" s="1495"/>
      <c r="I42" s="1495" t="s">
        <v>49</v>
      </c>
      <c r="J42" s="1495" t="s">
        <v>1163</v>
      </c>
      <c r="K42" s="1600" t="s">
        <v>8943</v>
      </c>
      <c r="L42" s="2361">
        <v>100</v>
      </c>
      <c r="M42" s="1748" t="s">
        <v>8944</v>
      </c>
      <c r="N42" s="1626"/>
      <c r="O42" s="1859"/>
      <c r="P42" s="1790">
        <v>1</v>
      </c>
      <c r="Q42" s="1495"/>
      <c r="R42" s="2720"/>
      <c r="S42" s="2720"/>
      <c r="T42" s="2721"/>
      <c r="U42" s="1548"/>
      <c r="V42" s="1548"/>
      <c r="W42" s="1548"/>
      <c r="X42" s="1493"/>
      <c r="Y42" s="1493"/>
      <c r="Z42" s="1493"/>
    </row>
    <row r="43" spans="1:26" s="1467" customFormat="1" ht="58.6" customHeight="1">
      <c r="A43" s="3775">
        <v>12</v>
      </c>
      <c r="B43" s="2187" t="str">
        <f t="shared" si="1"/>
        <v>2200002005</v>
      </c>
      <c r="C43" s="1921" t="s">
        <v>3478</v>
      </c>
      <c r="D43" s="2792">
        <v>8800</v>
      </c>
      <c r="E43" s="2118" t="s">
        <v>8945</v>
      </c>
      <c r="F43" s="2563" t="s">
        <v>15</v>
      </c>
      <c r="G43" s="1921" t="s">
        <v>8946</v>
      </c>
      <c r="H43" s="1921"/>
      <c r="I43" s="1921" t="s">
        <v>49</v>
      </c>
      <c r="J43" s="1921" t="s">
        <v>148</v>
      </c>
      <c r="K43" s="1845" t="s">
        <v>8947</v>
      </c>
      <c r="L43" s="2583">
        <v>660</v>
      </c>
      <c r="M43" s="1909" t="s">
        <v>5239</v>
      </c>
      <c r="N43" s="1495"/>
      <c r="O43" s="1859"/>
      <c r="P43" s="1790">
        <v>2</v>
      </c>
      <c r="Q43" s="1495"/>
      <c r="R43" s="2720"/>
      <c r="S43" s="2720"/>
      <c r="T43" s="2721"/>
      <c r="U43" s="1548"/>
      <c r="V43" s="1548"/>
      <c r="W43" s="1548"/>
      <c r="X43" s="1493"/>
      <c r="Y43" s="1493"/>
      <c r="Z43" s="1493"/>
    </row>
    <row r="44" spans="1:26" s="1467" customFormat="1" ht="58.6" customHeight="1">
      <c r="A44" s="3776"/>
      <c r="B44" s="1543" t="str">
        <f t="shared" si="1"/>
        <v>2000003087</v>
      </c>
      <c r="C44" s="1495" t="s">
        <v>3478</v>
      </c>
      <c r="D44" s="1494"/>
      <c r="E44" s="1495"/>
      <c r="F44" s="1626" t="s">
        <v>15</v>
      </c>
      <c r="G44" s="1495"/>
      <c r="H44" s="1495"/>
      <c r="I44" s="1495" t="s">
        <v>49</v>
      </c>
      <c r="J44" s="1495" t="s">
        <v>148</v>
      </c>
      <c r="K44" s="1600" t="s">
        <v>8948</v>
      </c>
      <c r="L44" s="2357">
        <v>400</v>
      </c>
      <c r="M44" s="2196" t="s">
        <v>5214</v>
      </c>
      <c r="N44" s="1493"/>
      <c r="O44" s="1859"/>
      <c r="P44" s="1790">
        <v>2</v>
      </c>
      <c r="Q44" s="1495"/>
      <c r="R44" s="1495"/>
      <c r="S44" s="1495"/>
      <c r="T44" s="1909"/>
      <c r="U44" s="1548"/>
      <c r="V44" s="1548"/>
      <c r="W44" s="1548"/>
      <c r="X44" s="1493"/>
      <c r="Y44" s="1493"/>
      <c r="Z44" s="1493"/>
    </row>
    <row r="45" spans="1:26" s="1467" customFormat="1" ht="58.6" customHeight="1">
      <c r="A45" s="3776"/>
      <c r="B45" s="1543" t="str">
        <f t="shared" si="1"/>
        <v>2000003105</v>
      </c>
      <c r="C45" s="1495" t="s">
        <v>3478</v>
      </c>
      <c r="D45" s="1494"/>
      <c r="E45" s="1495"/>
      <c r="F45" s="1626" t="s">
        <v>15</v>
      </c>
      <c r="G45" s="1495"/>
      <c r="H45" s="1495"/>
      <c r="I45" s="1495" t="s">
        <v>49</v>
      </c>
      <c r="J45" s="1493" t="s">
        <v>148</v>
      </c>
      <c r="K45" s="1770" t="s">
        <v>8949</v>
      </c>
      <c r="L45" s="1548">
        <v>2400</v>
      </c>
      <c r="M45" s="2196" t="s">
        <v>5214</v>
      </c>
      <c r="N45" s="1493"/>
      <c r="O45" s="1859"/>
      <c r="P45" s="1790">
        <v>2</v>
      </c>
      <c r="Q45" s="1495"/>
      <c r="R45" s="1495"/>
      <c r="S45" s="1495"/>
      <c r="T45" s="1909"/>
      <c r="U45" s="1548"/>
      <c r="V45" s="1548"/>
      <c r="W45" s="1548"/>
      <c r="X45" s="1493"/>
      <c r="Y45" s="1493"/>
      <c r="Z45" s="1493"/>
    </row>
    <row r="46" spans="1:26" s="1467" customFormat="1" ht="58.6" customHeight="1">
      <c r="A46" s="3776"/>
      <c r="B46" s="1543" t="str">
        <f t="shared" si="1"/>
        <v>2000003044</v>
      </c>
      <c r="C46" s="1495" t="s">
        <v>3478</v>
      </c>
      <c r="D46" s="1494"/>
      <c r="E46" s="1495"/>
      <c r="F46" s="1626" t="s">
        <v>15</v>
      </c>
      <c r="G46" s="1495"/>
      <c r="H46" s="1495"/>
      <c r="I46" s="1495" t="s">
        <v>49</v>
      </c>
      <c r="J46" s="1495" t="s">
        <v>90</v>
      </c>
      <c r="K46" s="1600" t="s">
        <v>8950</v>
      </c>
      <c r="L46" s="2357">
        <v>5000</v>
      </c>
      <c r="M46" s="1495" t="s">
        <v>5239</v>
      </c>
      <c r="N46" s="1493"/>
      <c r="O46" s="1859"/>
      <c r="P46" s="1790">
        <v>2</v>
      </c>
      <c r="Q46" s="1495"/>
      <c r="R46" s="1495"/>
      <c r="S46" s="1495"/>
      <c r="T46" s="1909"/>
      <c r="U46" s="1548"/>
      <c r="V46" s="1548"/>
      <c r="W46" s="1548"/>
      <c r="X46" s="1493"/>
      <c r="Y46" s="1493"/>
      <c r="Z46" s="1493"/>
    </row>
    <row r="47" spans="1:26" s="1467" customFormat="1" ht="75.099999999999994" customHeight="1">
      <c r="A47" s="3777"/>
      <c r="B47" s="1543" t="str">
        <f t="shared" si="1"/>
        <v>2000003055</v>
      </c>
      <c r="C47" s="1495" t="s">
        <v>3478</v>
      </c>
      <c r="D47" s="1494"/>
      <c r="E47" s="1495"/>
      <c r="F47" s="1626" t="s">
        <v>15</v>
      </c>
      <c r="G47" s="1495"/>
      <c r="H47" s="1495"/>
      <c r="I47" s="1495" t="s">
        <v>49</v>
      </c>
      <c r="J47" s="1495" t="s">
        <v>90</v>
      </c>
      <c r="K47" s="1600" t="s">
        <v>8951</v>
      </c>
      <c r="L47" s="2357">
        <v>500</v>
      </c>
      <c r="M47" s="1495" t="s">
        <v>5239</v>
      </c>
      <c r="N47" s="1493"/>
      <c r="O47" s="1859"/>
      <c r="P47" s="1790">
        <v>2</v>
      </c>
      <c r="Q47" s="1495"/>
      <c r="R47" s="1495"/>
      <c r="S47" s="1495"/>
      <c r="T47" s="1909"/>
      <c r="U47" s="1548"/>
      <c r="V47" s="1548"/>
      <c r="W47" s="1548"/>
      <c r="X47" s="1493"/>
      <c r="Y47" s="1493"/>
      <c r="Z47" s="1493"/>
    </row>
    <row r="48" spans="1:26" s="2643" customFormat="1" ht="75.099999999999994" customHeight="1">
      <c r="A48" s="3775">
        <v>13</v>
      </c>
      <c r="B48" s="2187" t="str">
        <f t="shared" si="1"/>
        <v>2000003005</v>
      </c>
      <c r="C48" s="1902" t="s">
        <v>3947</v>
      </c>
      <c r="D48" s="2607">
        <v>7200</v>
      </c>
      <c r="E48" s="1921" t="s">
        <v>8952</v>
      </c>
      <c r="F48" s="2563" t="s">
        <v>15</v>
      </c>
      <c r="G48" s="1909" t="s">
        <v>8953</v>
      </c>
      <c r="H48" s="1921"/>
      <c r="I48" s="2187" t="s">
        <v>49</v>
      </c>
      <c r="J48" s="1921" t="s">
        <v>4370</v>
      </c>
      <c r="K48" s="1845" t="s">
        <v>8954</v>
      </c>
      <c r="L48" s="2583">
        <v>3000</v>
      </c>
      <c r="M48" s="1748" t="s">
        <v>8955</v>
      </c>
      <c r="N48" s="1902"/>
      <c r="O48" s="1775"/>
      <c r="P48" s="1790">
        <v>2</v>
      </c>
      <c r="Q48" s="1921"/>
      <c r="R48" s="1921"/>
      <c r="S48" s="1921"/>
      <c r="T48" s="1909"/>
      <c r="U48" s="2150"/>
      <c r="V48" s="2150"/>
      <c r="W48" s="2150"/>
      <c r="X48" s="1902"/>
      <c r="Y48" s="1902"/>
      <c r="Z48" s="1902"/>
    </row>
    <row r="49" spans="1:26" s="1467" customFormat="1" ht="60.8" customHeight="1">
      <c r="A49" s="3776"/>
      <c r="B49" s="1543" t="str">
        <f t="shared" si="1"/>
        <v>2000003088</v>
      </c>
      <c r="C49" s="1493" t="s">
        <v>3947</v>
      </c>
      <c r="D49" s="2795"/>
      <c r="E49" s="2030"/>
      <c r="F49" s="1626" t="s">
        <v>15</v>
      </c>
      <c r="G49" s="1748"/>
      <c r="H49" s="1748"/>
      <c r="I49" s="1495" t="s">
        <v>49</v>
      </c>
      <c r="J49" s="1495" t="s">
        <v>90</v>
      </c>
      <c r="K49" s="1600" t="s">
        <v>8956</v>
      </c>
      <c r="L49" s="2357">
        <v>100</v>
      </c>
      <c r="M49" s="1493" t="s">
        <v>5239</v>
      </c>
      <c r="N49" s="1493"/>
      <c r="O49" s="1859"/>
      <c r="P49" s="1790">
        <v>2</v>
      </c>
      <c r="Q49" s="1495"/>
      <c r="R49" s="1495"/>
      <c r="S49" s="1495"/>
      <c r="T49" s="1909"/>
      <c r="U49" s="1548"/>
      <c r="V49" s="1548"/>
      <c r="W49" s="1548"/>
      <c r="X49" s="1493"/>
      <c r="Y49" s="1493"/>
      <c r="Z49" s="1493"/>
    </row>
    <row r="50" spans="1:26" s="1467" customFormat="1" ht="116.35" customHeight="1">
      <c r="A50" s="3777"/>
      <c r="B50" s="1543" t="str">
        <f t="shared" si="1"/>
        <v>2000003078</v>
      </c>
      <c r="C50" s="1493" t="s">
        <v>3947</v>
      </c>
      <c r="D50" s="1494"/>
      <c r="E50" s="1495"/>
      <c r="F50" s="1626" t="s">
        <v>15</v>
      </c>
      <c r="G50" s="1495"/>
      <c r="H50" s="1495"/>
      <c r="I50" s="1495" t="s">
        <v>49</v>
      </c>
      <c r="J50" s="1495" t="s">
        <v>90</v>
      </c>
      <c r="K50" s="1600" t="s">
        <v>8957</v>
      </c>
      <c r="L50" s="2357">
        <v>4000</v>
      </c>
      <c r="M50" s="2196" t="s">
        <v>5214</v>
      </c>
      <c r="N50" s="1493"/>
      <c r="O50" s="1859"/>
      <c r="P50" s="1790">
        <v>2</v>
      </c>
      <c r="Q50" s="1495"/>
      <c r="R50" s="1495"/>
      <c r="S50" s="1495"/>
      <c r="T50" s="1909"/>
      <c r="U50" s="1548"/>
      <c r="V50" s="1548"/>
      <c r="W50" s="1548"/>
      <c r="X50" s="1493"/>
      <c r="Y50" s="1493"/>
      <c r="Z50" s="1493"/>
    </row>
    <row r="51" spans="1:26" s="1467" customFormat="1" ht="68.95" customHeight="1">
      <c r="A51" s="3772">
        <v>14</v>
      </c>
      <c r="B51" s="1543" t="str">
        <f t="shared" si="1"/>
        <v>2000003047</v>
      </c>
      <c r="C51" s="1902" t="s">
        <v>3483</v>
      </c>
      <c r="D51" s="2607">
        <v>4000</v>
      </c>
      <c r="E51" s="1921" t="s">
        <v>8952</v>
      </c>
      <c r="F51" s="1902" t="s">
        <v>17</v>
      </c>
      <c r="G51" s="1921" t="s">
        <v>8958</v>
      </c>
      <c r="H51" s="1921"/>
      <c r="I51" s="1921" t="s">
        <v>49</v>
      </c>
      <c r="J51" s="1921" t="s">
        <v>50</v>
      </c>
      <c r="K51" s="1845" t="s">
        <v>8959</v>
      </c>
      <c r="L51" s="2583">
        <v>3000</v>
      </c>
      <c r="M51" s="2196" t="s">
        <v>5214</v>
      </c>
      <c r="N51" s="2563"/>
      <c r="O51" s="1775"/>
      <c r="P51" s="1790">
        <v>2</v>
      </c>
      <c r="Q51" s="1921"/>
      <c r="R51" s="1921"/>
      <c r="S51" s="1921"/>
      <c r="T51" s="1909"/>
      <c r="U51" s="2150"/>
      <c r="V51" s="2150"/>
      <c r="W51" s="2150"/>
      <c r="X51" s="1902"/>
      <c r="Y51" s="1902"/>
      <c r="Z51" s="1902"/>
    </row>
    <row r="52" spans="1:26" s="1467" customFormat="1" ht="66.099999999999994" customHeight="1">
      <c r="A52" s="3774"/>
      <c r="B52" s="1543" t="str">
        <f t="shared" si="1"/>
        <v>2000003067</v>
      </c>
      <c r="C52" s="1493" t="s">
        <v>3483</v>
      </c>
      <c r="D52" s="1494"/>
      <c r="E52" s="1495"/>
      <c r="F52" s="1493" t="s">
        <v>17</v>
      </c>
      <c r="G52" s="1495"/>
      <c r="H52" s="1495"/>
      <c r="I52" s="1495" t="s">
        <v>49</v>
      </c>
      <c r="J52" s="1495" t="s">
        <v>984</v>
      </c>
      <c r="K52" s="1547" t="s">
        <v>8960</v>
      </c>
      <c r="L52" s="2357">
        <v>1000</v>
      </c>
      <c r="M52" s="1748" t="s">
        <v>5239</v>
      </c>
      <c r="N52" s="1493"/>
      <c r="O52" s="1859"/>
      <c r="P52" s="1790">
        <v>2</v>
      </c>
      <c r="Q52" s="1495"/>
      <c r="R52" s="1495"/>
      <c r="S52" s="1495"/>
      <c r="T52" s="1909"/>
      <c r="U52" s="1548"/>
      <c r="V52" s="1548"/>
      <c r="W52" s="1548"/>
      <c r="X52" s="1493"/>
      <c r="Y52" s="1493"/>
      <c r="Z52" s="1493"/>
    </row>
    <row r="53" spans="1:26" s="1467" customFormat="1" ht="66.099999999999994" customHeight="1">
      <c r="A53" s="3775">
        <v>15</v>
      </c>
      <c r="B53" s="2187" t="str">
        <f t="shared" si="1"/>
        <v>2000003144</v>
      </c>
      <c r="C53" s="1902" t="s">
        <v>3652</v>
      </c>
      <c r="D53" s="2456">
        <v>22200</v>
      </c>
      <c r="E53" s="2187" t="s">
        <v>8952</v>
      </c>
      <c r="F53" s="2263" t="s">
        <v>13</v>
      </c>
      <c r="G53" s="2261" t="s">
        <v>8961</v>
      </c>
      <c r="H53" s="2187" t="s">
        <v>8962</v>
      </c>
      <c r="I53" s="2279" t="s">
        <v>49</v>
      </c>
      <c r="J53" s="1921" t="s">
        <v>90</v>
      </c>
      <c r="K53" s="1600" t="s">
        <v>8963</v>
      </c>
      <c r="L53" s="2357">
        <v>275</v>
      </c>
      <c r="M53" s="1748" t="s">
        <v>8964</v>
      </c>
      <c r="N53" s="1493"/>
      <c r="O53" s="1859"/>
      <c r="P53" s="1790">
        <v>2</v>
      </c>
      <c r="Q53" s="1495"/>
      <c r="R53" s="1495"/>
      <c r="S53" s="1495"/>
      <c r="T53" s="1909"/>
      <c r="U53" s="1548"/>
      <c r="V53" s="1548"/>
      <c r="W53" s="1548"/>
      <c r="X53" s="1493"/>
      <c r="Y53" s="1493"/>
      <c r="Z53" s="1493"/>
    </row>
    <row r="54" spans="1:26" s="2643" customFormat="1" ht="58.6" customHeight="1">
      <c r="A54" s="3776"/>
      <c r="B54" s="1543" t="str">
        <f t="shared" si="1"/>
        <v>2000003079</v>
      </c>
      <c r="C54" s="1769" t="s">
        <v>3652</v>
      </c>
      <c r="D54" s="1548"/>
      <c r="E54" s="2797"/>
      <c r="F54" s="1493" t="s">
        <v>13</v>
      </c>
      <c r="G54" s="1807"/>
      <c r="H54" s="1548"/>
      <c r="I54" s="1568" t="s">
        <v>49</v>
      </c>
      <c r="J54" s="1495" t="s">
        <v>90</v>
      </c>
      <c r="K54" s="1845" t="s">
        <v>8965</v>
      </c>
      <c r="L54" s="2583">
        <v>500</v>
      </c>
      <c r="M54" s="1748" t="s">
        <v>8966</v>
      </c>
      <c r="N54" s="1902"/>
      <c r="O54" s="1775" t="s">
        <v>5345</v>
      </c>
      <c r="P54" s="1790">
        <v>2</v>
      </c>
      <c r="Q54" s="1921"/>
      <c r="R54" s="1921"/>
      <c r="S54" s="1921"/>
      <c r="T54" s="1909"/>
      <c r="U54" s="2150"/>
      <c r="V54" s="2150"/>
      <c r="W54" s="2150"/>
      <c r="X54" s="1902"/>
      <c r="Y54" s="1902"/>
      <c r="Z54" s="1902"/>
    </row>
    <row r="55" spans="1:26" s="1467" customFormat="1" ht="48.1" customHeight="1">
      <c r="A55" s="3776"/>
      <c r="B55" s="1543" t="str">
        <f t="shared" si="1"/>
        <v>2000003083</v>
      </c>
      <c r="C55" s="1493" t="s">
        <v>3652</v>
      </c>
      <c r="D55" s="1631"/>
      <c r="E55" s="1851"/>
      <c r="F55" s="1630" t="s">
        <v>13</v>
      </c>
      <c r="G55" s="1851"/>
      <c r="H55" s="1851"/>
      <c r="I55" s="1543" t="s">
        <v>49</v>
      </c>
      <c r="J55" s="1495" t="s">
        <v>90</v>
      </c>
      <c r="K55" s="1600" t="s">
        <v>8967</v>
      </c>
      <c r="L55" s="2357">
        <v>500</v>
      </c>
      <c r="M55" s="1748" t="s">
        <v>8968</v>
      </c>
      <c r="N55" s="1493"/>
      <c r="O55" s="1859"/>
      <c r="P55" s="1790">
        <v>2</v>
      </c>
      <c r="Q55" s="1495"/>
      <c r="R55" s="1495"/>
      <c r="S55" s="1495"/>
      <c r="T55" s="1909"/>
      <c r="U55" s="1548"/>
      <c r="V55" s="1548"/>
      <c r="W55" s="1548"/>
      <c r="X55" s="1493"/>
      <c r="Y55" s="1493"/>
      <c r="Z55" s="1493"/>
    </row>
    <row r="56" spans="1:26" s="1467" customFormat="1" ht="61.5" customHeight="1">
      <c r="A56" s="3776"/>
      <c r="B56" s="1543" t="str">
        <f t="shared" si="1"/>
        <v>2000003078</v>
      </c>
      <c r="C56" s="1493" t="s">
        <v>3652</v>
      </c>
      <c r="D56" s="1494"/>
      <c r="E56" s="1495"/>
      <c r="F56" s="1493" t="s">
        <v>13</v>
      </c>
      <c r="G56" s="1495"/>
      <c r="H56" s="1495"/>
      <c r="I56" s="1495" t="s">
        <v>49</v>
      </c>
      <c r="J56" s="1495" t="s">
        <v>90</v>
      </c>
      <c r="K56" s="1600" t="s">
        <v>8969</v>
      </c>
      <c r="L56" s="2357">
        <v>6000</v>
      </c>
      <c r="M56" s="1495" t="s">
        <v>8970</v>
      </c>
      <c r="N56" s="1493"/>
      <c r="O56" s="1859">
        <v>120</v>
      </c>
      <c r="P56" s="1790">
        <v>2</v>
      </c>
      <c r="Q56" s="1495"/>
      <c r="R56" s="1495"/>
      <c r="S56" s="1495"/>
      <c r="T56" s="1909"/>
      <c r="U56" s="1548"/>
      <c r="V56" s="1548"/>
      <c r="W56" s="1548"/>
      <c r="X56" s="1493"/>
      <c r="Y56" s="1493"/>
      <c r="Z56" s="1493"/>
    </row>
    <row r="57" spans="1:26" s="1467" customFormat="1" ht="50.3" customHeight="1">
      <c r="A57" s="3776"/>
      <c r="B57" s="1543" t="str">
        <f t="shared" si="1"/>
        <v>2000003073</v>
      </c>
      <c r="C57" s="1493" t="s">
        <v>3652</v>
      </c>
      <c r="D57" s="1494"/>
      <c r="E57" s="1495"/>
      <c r="F57" s="1493" t="s">
        <v>13</v>
      </c>
      <c r="G57" s="1495"/>
      <c r="H57" s="1495"/>
      <c r="I57" s="1495" t="s">
        <v>49</v>
      </c>
      <c r="J57" s="1495" t="s">
        <v>5384</v>
      </c>
      <c r="K57" s="1547" t="s">
        <v>8971</v>
      </c>
      <c r="L57" s="2357">
        <v>1000</v>
      </c>
      <c r="M57" s="2196" t="s">
        <v>5214</v>
      </c>
      <c r="N57" s="1493"/>
      <c r="O57" s="1859"/>
      <c r="P57" s="1790">
        <v>2</v>
      </c>
      <c r="Q57" s="1495"/>
      <c r="R57" s="1495"/>
      <c r="S57" s="1495"/>
      <c r="T57" s="1909"/>
      <c r="U57" s="1548"/>
      <c r="V57" s="1548"/>
      <c r="W57" s="1548"/>
      <c r="X57" s="1493"/>
      <c r="Y57" s="1493"/>
      <c r="Z57" s="1493"/>
    </row>
    <row r="58" spans="1:26" s="1467" customFormat="1" ht="50.3" customHeight="1">
      <c r="A58" s="3776"/>
      <c r="B58" s="1543" t="str">
        <f t="shared" si="1"/>
        <v>2000003071</v>
      </c>
      <c r="C58" s="1493" t="s">
        <v>3652</v>
      </c>
      <c r="D58" s="1494"/>
      <c r="E58" s="1495"/>
      <c r="F58" s="1493" t="s">
        <v>13</v>
      </c>
      <c r="G58" s="1495"/>
      <c r="H58" s="1495"/>
      <c r="I58" s="1495" t="s">
        <v>49</v>
      </c>
      <c r="J58" s="1495" t="s">
        <v>5384</v>
      </c>
      <c r="K58" s="1547" t="s">
        <v>8972</v>
      </c>
      <c r="L58" s="2357">
        <v>9000</v>
      </c>
      <c r="M58" s="2196" t="s">
        <v>5214</v>
      </c>
      <c r="N58" s="1493"/>
      <c r="O58" s="1859"/>
      <c r="P58" s="1790">
        <v>2</v>
      </c>
      <c r="Q58" s="1495"/>
      <c r="R58" s="1495"/>
      <c r="S58" s="1495"/>
      <c r="T58" s="1909"/>
      <c r="U58" s="1548"/>
      <c r="V58" s="1548"/>
      <c r="W58" s="1548"/>
      <c r="X58" s="1493"/>
      <c r="Y58" s="1493"/>
      <c r="Z58" s="1493"/>
    </row>
    <row r="59" spans="1:26" s="1467" customFormat="1" ht="50.3" customHeight="1">
      <c r="A59" s="3776"/>
      <c r="B59" s="1543" t="str">
        <f t="shared" si="1"/>
        <v>2000003074</v>
      </c>
      <c r="C59" s="1493" t="s">
        <v>3652</v>
      </c>
      <c r="D59" s="1494"/>
      <c r="E59" s="1495"/>
      <c r="F59" s="1493" t="s">
        <v>13</v>
      </c>
      <c r="G59" s="1495"/>
      <c r="H59" s="1495"/>
      <c r="I59" s="1495" t="s">
        <v>49</v>
      </c>
      <c r="J59" s="1495" t="s">
        <v>5384</v>
      </c>
      <c r="K59" s="1828" t="s">
        <v>8973</v>
      </c>
      <c r="L59" s="2357">
        <v>1500</v>
      </c>
      <c r="M59" s="2196" t="s">
        <v>5214</v>
      </c>
      <c r="N59" s="1493"/>
      <c r="O59" s="1859"/>
      <c r="P59" s="1790">
        <v>2</v>
      </c>
      <c r="Q59" s="1495"/>
      <c r="R59" s="1495"/>
      <c r="S59" s="1495"/>
      <c r="T59" s="1909"/>
      <c r="U59" s="1548"/>
      <c r="V59" s="1548"/>
      <c r="W59" s="1548"/>
      <c r="X59" s="1493"/>
      <c r="Y59" s="1493"/>
      <c r="Z59" s="1493"/>
    </row>
    <row r="60" spans="1:26" s="1467" customFormat="1" ht="51.8" customHeight="1">
      <c r="A60" s="3776"/>
      <c r="B60" s="1543" t="str">
        <f t="shared" si="1"/>
        <v>2000003068</v>
      </c>
      <c r="C60" s="1493" t="s">
        <v>3652</v>
      </c>
      <c r="D60" s="1494"/>
      <c r="E60" s="1495"/>
      <c r="F60" s="1493" t="s">
        <v>13</v>
      </c>
      <c r="G60" s="1495"/>
      <c r="H60" s="1495"/>
      <c r="I60" s="1495" t="s">
        <v>49</v>
      </c>
      <c r="J60" s="1773" t="s">
        <v>5384</v>
      </c>
      <c r="K60" s="1600" t="s">
        <v>8974</v>
      </c>
      <c r="L60" s="2483">
        <v>2200</v>
      </c>
      <c r="M60" s="2196" t="s">
        <v>5214</v>
      </c>
      <c r="N60" s="1493"/>
      <c r="O60" s="1859"/>
      <c r="P60" s="1790">
        <v>2</v>
      </c>
      <c r="Q60" s="1495"/>
      <c r="R60" s="1495"/>
      <c r="S60" s="1495"/>
      <c r="T60" s="1909"/>
      <c r="U60" s="1548"/>
      <c r="V60" s="1548"/>
      <c r="W60" s="1548"/>
      <c r="X60" s="1493"/>
      <c r="Y60" s="1493"/>
      <c r="Z60" s="1493"/>
    </row>
    <row r="61" spans="1:26" s="1467" customFormat="1" ht="51.8" customHeight="1">
      <c r="A61" s="3776"/>
      <c r="B61" s="1543" t="str">
        <f t="shared" si="1"/>
        <v>2000003034</v>
      </c>
      <c r="C61" s="1493" t="s">
        <v>3652</v>
      </c>
      <c r="D61" s="1494"/>
      <c r="E61" s="1495"/>
      <c r="F61" s="1493" t="s">
        <v>13</v>
      </c>
      <c r="G61" s="1495"/>
      <c r="H61" s="1495"/>
      <c r="I61" s="1495" t="s">
        <v>49</v>
      </c>
      <c r="J61" s="1773" t="s">
        <v>5384</v>
      </c>
      <c r="K61" s="1497" t="s">
        <v>8975</v>
      </c>
      <c r="L61" s="2483">
        <v>248</v>
      </c>
      <c r="M61" s="2196" t="s">
        <v>7489</v>
      </c>
      <c r="N61" s="1493"/>
      <c r="O61" s="1859"/>
      <c r="P61" s="1790">
        <v>2</v>
      </c>
      <c r="Q61" s="1495"/>
      <c r="R61" s="1495"/>
      <c r="S61" s="1495"/>
      <c r="T61" s="1909"/>
      <c r="U61" s="1548"/>
      <c r="V61" s="1548"/>
      <c r="W61" s="1548"/>
      <c r="X61" s="1493"/>
      <c r="Y61" s="1493"/>
      <c r="Z61" s="1493"/>
    </row>
    <row r="62" spans="1:26" s="1467" customFormat="1" ht="77.95" customHeight="1">
      <c r="A62" s="3777"/>
      <c r="B62" s="1543" t="str">
        <f t="shared" si="1"/>
        <v>2000003108</v>
      </c>
      <c r="C62" s="1493" t="s">
        <v>3652</v>
      </c>
      <c r="D62" s="1494"/>
      <c r="E62" s="1495"/>
      <c r="F62" s="1493" t="s">
        <v>13</v>
      </c>
      <c r="G62" s="1495"/>
      <c r="H62" s="1495"/>
      <c r="I62" s="1495" t="s">
        <v>49</v>
      </c>
      <c r="J62" s="1495" t="s">
        <v>5384</v>
      </c>
      <c r="K62" s="1497" t="s">
        <v>8976</v>
      </c>
      <c r="L62" s="2357">
        <v>1000</v>
      </c>
      <c r="M62" s="2196" t="s">
        <v>5214</v>
      </c>
      <c r="N62" s="1493"/>
      <c r="O62" s="1859"/>
      <c r="P62" s="1790">
        <v>2</v>
      </c>
      <c r="Q62" s="1495"/>
      <c r="R62" s="1495"/>
      <c r="S62" s="1495"/>
      <c r="T62" s="1909"/>
      <c r="U62" s="1548"/>
      <c r="V62" s="1548"/>
      <c r="W62" s="1548"/>
      <c r="X62" s="1493"/>
      <c r="Y62" s="1493"/>
      <c r="Z62" s="1493"/>
    </row>
    <row r="63" spans="1:26" s="432" customFormat="1" ht="54.7" customHeight="1">
      <c r="A63" s="3772">
        <v>16</v>
      </c>
      <c r="B63" s="1900" t="str">
        <f t="shared" ref="B63:B94" si="2">TEXT(LEFT(K63,10),"0000000000")</f>
        <v>2200002064</v>
      </c>
      <c r="C63" s="1902" t="s">
        <v>4852</v>
      </c>
      <c r="D63" s="2607">
        <v>4379</v>
      </c>
      <c r="E63" s="1921" t="s">
        <v>8977</v>
      </c>
      <c r="F63" s="1902" t="s">
        <v>8978</v>
      </c>
      <c r="G63" s="1495" t="s">
        <v>8979</v>
      </c>
      <c r="H63" s="1748"/>
      <c r="I63" s="1495" t="s">
        <v>49</v>
      </c>
      <c r="J63" s="1495" t="s">
        <v>1163</v>
      </c>
      <c r="K63" s="1600" t="s">
        <v>8980</v>
      </c>
      <c r="L63" s="2357">
        <v>1136</v>
      </c>
      <c r="M63" s="2196" t="s">
        <v>5214</v>
      </c>
      <c r="N63" s="1493"/>
      <c r="O63" s="1859"/>
      <c r="P63" s="1790">
        <v>2</v>
      </c>
      <c r="Q63" s="1495"/>
      <c r="R63" s="1495"/>
      <c r="S63" s="1495"/>
      <c r="T63" s="1748"/>
      <c r="U63" s="1548"/>
      <c r="V63" s="1548"/>
      <c r="W63" s="1548"/>
      <c r="X63" s="1493"/>
      <c r="Y63" s="1493"/>
      <c r="Z63" s="1493"/>
    </row>
    <row r="64" spans="1:26" s="432" customFormat="1" ht="54.7" customHeight="1">
      <c r="A64" s="3773"/>
      <c r="B64" s="1900" t="str">
        <f t="shared" si="2"/>
        <v>2200002062</v>
      </c>
      <c r="C64" s="1493" t="s">
        <v>4852</v>
      </c>
      <c r="D64" s="1494"/>
      <c r="E64" s="1495"/>
      <c r="F64" s="1493" t="s">
        <v>8978</v>
      </c>
      <c r="G64" s="1495"/>
      <c r="H64" s="1748"/>
      <c r="I64" s="1495" t="s">
        <v>49</v>
      </c>
      <c r="J64" s="1495" t="s">
        <v>1163</v>
      </c>
      <c r="K64" s="1600" t="s">
        <v>8981</v>
      </c>
      <c r="L64" s="2796">
        <v>337</v>
      </c>
      <c r="M64" s="2196" t="s">
        <v>5214</v>
      </c>
      <c r="N64" s="1493"/>
      <c r="O64" s="1859"/>
      <c r="P64" s="1790">
        <v>2</v>
      </c>
      <c r="Q64" s="1495"/>
      <c r="R64" s="1495"/>
      <c r="S64" s="1495"/>
      <c r="T64" s="1909"/>
      <c r="U64" s="1548"/>
      <c r="V64" s="1548"/>
      <c r="W64" s="1548"/>
      <c r="X64" s="1493"/>
      <c r="Y64" s="1493"/>
      <c r="Z64" s="1493"/>
    </row>
    <row r="65" spans="1:26" s="432" customFormat="1" ht="54.7" customHeight="1">
      <c r="A65" s="3773"/>
      <c r="B65" s="1900" t="str">
        <f t="shared" si="2"/>
        <v>2200002059</v>
      </c>
      <c r="C65" s="1493" t="s">
        <v>4852</v>
      </c>
      <c r="D65" s="1494"/>
      <c r="E65" s="1495"/>
      <c r="F65" s="1493" t="s">
        <v>8978</v>
      </c>
      <c r="G65" s="1495"/>
      <c r="H65" s="1748"/>
      <c r="I65" s="1495" t="s">
        <v>49</v>
      </c>
      <c r="J65" s="1495" t="s">
        <v>1163</v>
      </c>
      <c r="K65" s="1600" t="s">
        <v>8982</v>
      </c>
      <c r="L65" s="2796">
        <v>1134</v>
      </c>
      <c r="M65" s="1790" t="s">
        <v>5239</v>
      </c>
      <c r="N65" s="1493"/>
      <c r="O65" s="1859"/>
      <c r="P65" s="1790">
        <v>2</v>
      </c>
      <c r="Q65" s="1495"/>
      <c r="R65" s="1495"/>
      <c r="S65" s="1495"/>
      <c r="T65" s="1909"/>
      <c r="U65" s="1548"/>
      <c r="V65" s="1548"/>
      <c r="W65" s="1548"/>
      <c r="X65" s="1493"/>
      <c r="Y65" s="1493"/>
      <c r="Z65" s="1493"/>
    </row>
    <row r="66" spans="1:26" s="432" customFormat="1" ht="54.7" customHeight="1">
      <c r="A66" s="3773"/>
      <c r="B66" s="1900" t="str">
        <f t="shared" si="2"/>
        <v>2200002058</v>
      </c>
      <c r="C66" s="1493" t="s">
        <v>4852</v>
      </c>
      <c r="D66" s="1494"/>
      <c r="E66" s="1495"/>
      <c r="F66" s="1493" t="s">
        <v>8978</v>
      </c>
      <c r="G66" s="1495"/>
      <c r="H66" s="1748"/>
      <c r="I66" s="1495" t="s">
        <v>49</v>
      </c>
      <c r="J66" s="1495" t="s">
        <v>1163</v>
      </c>
      <c r="K66" s="1600" t="s">
        <v>8983</v>
      </c>
      <c r="L66" s="2796">
        <v>604</v>
      </c>
      <c r="M66" s="1790" t="s">
        <v>5239</v>
      </c>
      <c r="N66" s="1493"/>
      <c r="O66" s="1859"/>
      <c r="P66" s="1790">
        <v>2</v>
      </c>
      <c r="Q66" s="1495"/>
      <c r="R66" s="1495"/>
      <c r="S66" s="1495"/>
      <c r="T66" s="1909"/>
      <c r="U66" s="1548"/>
      <c r="V66" s="1548"/>
      <c r="W66" s="1548"/>
      <c r="X66" s="1493"/>
      <c r="Y66" s="1493"/>
      <c r="Z66" s="1493"/>
    </row>
    <row r="67" spans="1:26" s="432" customFormat="1" ht="54.7" customHeight="1">
      <c r="A67" s="3773"/>
      <c r="B67" s="1900" t="str">
        <f t="shared" si="2"/>
        <v>2200002057</v>
      </c>
      <c r="C67" s="1493" t="s">
        <v>4852</v>
      </c>
      <c r="D67" s="1494"/>
      <c r="E67" s="1495"/>
      <c r="F67" s="1493" t="s">
        <v>8978</v>
      </c>
      <c r="G67" s="1495"/>
      <c r="H67" s="1748"/>
      <c r="I67" s="1495" t="s">
        <v>49</v>
      </c>
      <c r="J67" s="1495" t="s">
        <v>1163</v>
      </c>
      <c r="K67" s="1600" t="s">
        <v>8984</v>
      </c>
      <c r="L67" s="2796">
        <v>370</v>
      </c>
      <c r="M67" s="1790" t="s">
        <v>5239</v>
      </c>
      <c r="N67" s="1493"/>
      <c r="O67" s="1859"/>
      <c r="P67" s="1790">
        <v>2</v>
      </c>
      <c r="Q67" s="1495"/>
      <c r="R67" s="1495"/>
      <c r="S67" s="1495"/>
      <c r="T67" s="1909"/>
      <c r="U67" s="1548"/>
      <c r="V67" s="1548"/>
      <c r="W67" s="1548"/>
      <c r="X67" s="1493"/>
      <c r="Y67" s="1493"/>
      <c r="Z67" s="1493"/>
    </row>
    <row r="68" spans="1:26" s="432" customFormat="1" ht="54.7" customHeight="1">
      <c r="A68" s="3773"/>
      <c r="B68" s="1900" t="str">
        <f t="shared" si="2"/>
        <v>2200002056</v>
      </c>
      <c r="C68" s="1493" t="s">
        <v>4852</v>
      </c>
      <c r="D68" s="1494"/>
      <c r="E68" s="1495"/>
      <c r="F68" s="1493" t="s">
        <v>8978</v>
      </c>
      <c r="G68" s="1495"/>
      <c r="H68" s="1748"/>
      <c r="I68" s="1495" t="s">
        <v>49</v>
      </c>
      <c r="J68" s="1495" t="s">
        <v>1163</v>
      </c>
      <c r="K68" s="1600" t="s">
        <v>8985</v>
      </c>
      <c r="L68" s="2796">
        <v>395</v>
      </c>
      <c r="M68" s="1790" t="s">
        <v>5239</v>
      </c>
      <c r="N68" s="1493"/>
      <c r="O68" s="1859"/>
      <c r="P68" s="1790">
        <v>2</v>
      </c>
      <c r="Q68" s="1495"/>
      <c r="R68" s="1495"/>
      <c r="S68" s="1495"/>
      <c r="T68" s="1909"/>
      <c r="U68" s="1548"/>
      <c r="V68" s="1548"/>
      <c r="W68" s="1548"/>
      <c r="X68" s="1493"/>
      <c r="Y68" s="1493"/>
      <c r="Z68" s="1493"/>
    </row>
    <row r="69" spans="1:26" s="8" customFormat="1" ht="58.6" customHeight="1">
      <c r="A69" s="3774"/>
      <c r="B69" s="1900" t="str">
        <f t="shared" si="2"/>
        <v>2200002063</v>
      </c>
      <c r="C69" s="1493" t="s">
        <v>4852</v>
      </c>
      <c r="D69" s="1494"/>
      <c r="E69" s="1495"/>
      <c r="F69" s="1493" t="s">
        <v>8978</v>
      </c>
      <c r="G69" s="1495"/>
      <c r="H69" s="1748"/>
      <c r="I69" s="1495" t="s">
        <v>49</v>
      </c>
      <c r="J69" s="1495" t="s">
        <v>1163</v>
      </c>
      <c r="K69" s="1600" t="s">
        <v>8986</v>
      </c>
      <c r="L69" s="2796">
        <v>400</v>
      </c>
      <c r="M69" s="2196" t="s">
        <v>5214</v>
      </c>
      <c r="N69" s="1493"/>
      <c r="O69" s="1859"/>
      <c r="P69" s="1790">
        <v>2</v>
      </c>
      <c r="Q69" s="1495"/>
      <c r="R69" s="1495"/>
      <c r="S69" s="1495"/>
      <c r="T69" s="1909"/>
      <c r="U69" s="1548"/>
      <c r="V69" s="1548"/>
      <c r="W69" s="1548"/>
      <c r="X69" s="1493"/>
      <c r="Y69" s="1493"/>
      <c r="Z69" s="1493"/>
    </row>
    <row r="70" spans="1:26" s="1467" customFormat="1" ht="68.3" customHeight="1">
      <c r="A70" s="3772">
        <v>17</v>
      </c>
      <c r="B70" s="2187" t="str">
        <f t="shared" si="2"/>
        <v>2200002014</v>
      </c>
      <c r="C70" s="1902" t="s">
        <v>3722</v>
      </c>
      <c r="D70" s="2607">
        <v>4370</v>
      </c>
      <c r="E70" s="1921" t="s">
        <v>8987</v>
      </c>
      <c r="F70" s="1902" t="s">
        <v>17</v>
      </c>
      <c r="G70" s="1909" t="s">
        <v>8988</v>
      </c>
      <c r="H70" s="1921" t="s">
        <v>8989</v>
      </c>
      <c r="I70" s="1921" t="s">
        <v>49</v>
      </c>
      <c r="J70" s="1921" t="s">
        <v>126</v>
      </c>
      <c r="K70" s="1845" t="s">
        <v>8990</v>
      </c>
      <c r="L70" s="2583">
        <v>300</v>
      </c>
      <c r="M70" s="2196" t="s">
        <v>5214</v>
      </c>
      <c r="N70" s="1902"/>
      <c r="O70" s="1775"/>
      <c r="P70" s="1790">
        <v>2</v>
      </c>
      <c r="Q70" s="1921"/>
      <c r="R70" s="1921"/>
      <c r="S70" s="1921"/>
      <c r="T70" s="1909"/>
      <c r="U70" s="2150"/>
      <c r="V70" s="2150"/>
      <c r="W70" s="2150"/>
      <c r="X70" s="1902"/>
      <c r="Y70" s="1902"/>
      <c r="Z70" s="1902"/>
    </row>
    <row r="71" spans="1:26" s="1467" customFormat="1" ht="58.6" customHeight="1">
      <c r="A71" s="3773"/>
      <c r="B71" s="1543" t="str">
        <f t="shared" si="2"/>
        <v>2200002060</v>
      </c>
      <c r="C71" s="1493" t="s">
        <v>3722</v>
      </c>
      <c r="D71" s="1494"/>
      <c r="E71" s="1495"/>
      <c r="F71" s="1493" t="s">
        <v>17</v>
      </c>
      <c r="G71" s="1495"/>
      <c r="H71" s="1495"/>
      <c r="I71" s="1495" t="s">
        <v>49</v>
      </c>
      <c r="J71" s="1495" t="s">
        <v>101</v>
      </c>
      <c r="K71" s="1547" t="s">
        <v>8991</v>
      </c>
      <c r="L71" s="2357">
        <v>812</v>
      </c>
      <c r="M71" s="1748" t="s">
        <v>8992</v>
      </c>
      <c r="N71" s="1493"/>
      <c r="O71" s="1859"/>
      <c r="P71" s="1790">
        <v>2</v>
      </c>
      <c r="Q71" s="1495"/>
      <c r="R71" s="1495"/>
      <c r="S71" s="1495"/>
      <c r="T71" s="1909"/>
      <c r="U71" s="1548"/>
      <c r="V71" s="1548"/>
      <c r="W71" s="1548"/>
      <c r="X71" s="1493"/>
      <c r="Y71" s="1493"/>
      <c r="Z71" s="1493"/>
    </row>
    <row r="72" spans="1:26" s="1467" customFormat="1" ht="58.6" customHeight="1">
      <c r="A72" s="3773"/>
      <c r="B72" s="1543" t="str">
        <f t="shared" si="2"/>
        <v>2000003093</v>
      </c>
      <c r="C72" s="1493" t="s">
        <v>3722</v>
      </c>
      <c r="D72" s="1494"/>
      <c r="E72" s="1495"/>
      <c r="F72" s="1493" t="s">
        <v>17</v>
      </c>
      <c r="G72" s="1495"/>
      <c r="H72" s="1495"/>
      <c r="I72" s="1495" t="s">
        <v>49</v>
      </c>
      <c r="J72" s="1495" t="s">
        <v>101</v>
      </c>
      <c r="K72" s="1600" t="s">
        <v>8993</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773"/>
      <c r="B73" s="1543" t="str">
        <f t="shared" si="2"/>
        <v>2200002015</v>
      </c>
      <c r="C73" s="1493" t="s">
        <v>3722</v>
      </c>
      <c r="D73" s="1494"/>
      <c r="E73" s="1495"/>
      <c r="F73" s="1493" t="s">
        <v>17</v>
      </c>
      <c r="G73" s="1495"/>
      <c r="H73" s="1495"/>
      <c r="I73" s="1495" t="s">
        <v>49</v>
      </c>
      <c r="J73" s="1495" t="s">
        <v>101</v>
      </c>
      <c r="K73" s="1600" t="s">
        <v>8994</v>
      </c>
      <c r="L73" s="2357">
        <v>2050</v>
      </c>
      <c r="M73" s="1748" t="s">
        <v>5239</v>
      </c>
      <c r="N73" s="1493"/>
      <c r="O73" s="1859"/>
      <c r="P73" s="1790">
        <v>2</v>
      </c>
      <c r="Q73" s="1495"/>
      <c r="R73" s="1495"/>
      <c r="S73" s="1495"/>
      <c r="T73" s="1909"/>
      <c r="U73" s="1548"/>
      <c r="V73" s="1548"/>
      <c r="W73" s="1548"/>
      <c r="X73" s="1493"/>
      <c r="Y73" s="1493"/>
      <c r="Z73" s="1493"/>
    </row>
    <row r="74" spans="1:26" s="2643" customFormat="1" ht="66.099999999999994" customHeight="1">
      <c r="A74" s="3772">
        <v>18</v>
      </c>
      <c r="B74" s="2419" t="str">
        <f t="shared" si="2"/>
        <v>2000003041</v>
      </c>
      <c r="C74" s="1921" t="s">
        <v>8995</v>
      </c>
      <c r="D74" s="2607">
        <v>5820</v>
      </c>
      <c r="E74" s="1921" t="s">
        <v>8996</v>
      </c>
      <c r="F74" s="1902" t="s">
        <v>16</v>
      </c>
      <c r="G74" s="1909" t="s">
        <v>8997</v>
      </c>
      <c r="H74" s="1921" t="s">
        <v>8998</v>
      </c>
      <c r="I74" s="1921" t="s">
        <v>49</v>
      </c>
      <c r="J74" s="1921" t="s">
        <v>984</v>
      </c>
      <c r="K74" s="1911" t="s">
        <v>8999</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6" customHeight="1">
      <c r="A75" s="3773"/>
      <c r="B75" s="1900" t="str">
        <f t="shared" si="2"/>
        <v>2200002019</v>
      </c>
      <c r="C75" s="1493" t="s">
        <v>4808</v>
      </c>
      <c r="D75" s="1494"/>
      <c r="E75" s="1748" t="s">
        <v>150</v>
      </c>
      <c r="F75" s="1493" t="s">
        <v>16</v>
      </c>
      <c r="G75" s="1495"/>
      <c r="H75" s="1495"/>
      <c r="I75" s="1495" t="s">
        <v>49</v>
      </c>
      <c r="J75" s="1495" t="s">
        <v>984</v>
      </c>
      <c r="K75" s="1600" t="s">
        <v>9000</v>
      </c>
      <c r="L75" s="2357">
        <v>819</v>
      </c>
      <c r="M75" s="1790" t="s">
        <v>5239</v>
      </c>
      <c r="N75" s="1493"/>
      <c r="O75" s="1859"/>
      <c r="P75" s="1790">
        <v>2</v>
      </c>
      <c r="Q75" s="1495"/>
      <c r="R75" s="1495"/>
      <c r="S75" s="1495"/>
      <c r="T75" s="1909"/>
      <c r="U75" s="1548"/>
      <c r="V75" s="1548"/>
      <c r="W75" s="1548"/>
      <c r="X75" s="1493"/>
      <c r="Y75" s="1493"/>
      <c r="Z75" s="1493"/>
    </row>
    <row r="76" spans="1:26" s="1467" customFormat="1" ht="58.6" customHeight="1">
      <c r="A76" s="3773"/>
      <c r="B76" s="1900" t="str">
        <f t="shared" si="2"/>
        <v>2200002017</v>
      </c>
      <c r="C76" s="1493" t="s">
        <v>4808</v>
      </c>
      <c r="D76" s="1494"/>
      <c r="E76" s="1495"/>
      <c r="F76" s="1493" t="s">
        <v>16</v>
      </c>
      <c r="G76" s="1495"/>
      <c r="H76" s="1495"/>
      <c r="I76" s="1495" t="s">
        <v>49</v>
      </c>
      <c r="J76" s="1495" t="s">
        <v>984</v>
      </c>
      <c r="K76" s="1547" t="s">
        <v>9001</v>
      </c>
      <c r="L76" s="2357">
        <v>949</v>
      </c>
      <c r="M76" s="1748" t="s">
        <v>5239</v>
      </c>
      <c r="N76" s="1493"/>
      <c r="O76" s="1859"/>
      <c r="P76" s="1790">
        <v>2</v>
      </c>
      <c r="Q76" s="1495"/>
      <c r="R76" s="1495"/>
      <c r="S76" s="1495"/>
      <c r="T76" s="1909"/>
      <c r="U76" s="1548"/>
      <c r="V76" s="1548"/>
      <c r="W76" s="1548"/>
      <c r="X76" s="1493"/>
      <c r="Y76" s="1493"/>
      <c r="Z76" s="1493"/>
    </row>
    <row r="77" spans="1:26" s="1467" customFormat="1" ht="58.6" customHeight="1">
      <c r="A77" s="3773"/>
      <c r="B77" s="1900" t="str">
        <f t="shared" si="2"/>
        <v>2200002064</v>
      </c>
      <c r="C77" s="1493" t="s">
        <v>4808</v>
      </c>
      <c r="D77" s="1494"/>
      <c r="E77" s="1495"/>
      <c r="F77" s="1493" t="s">
        <v>16</v>
      </c>
      <c r="G77" s="1495"/>
      <c r="H77" s="1495"/>
      <c r="I77" s="1495" t="s">
        <v>49</v>
      </c>
      <c r="J77" s="1495" t="s">
        <v>984</v>
      </c>
      <c r="K77" s="1547" t="s">
        <v>9002</v>
      </c>
      <c r="L77" s="2357">
        <v>827</v>
      </c>
      <c r="M77" s="2196" t="s">
        <v>5214</v>
      </c>
      <c r="N77" s="1493"/>
      <c r="O77" s="1859"/>
      <c r="P77" s="1790">
        <v>2</v>
      </c>
      <c r="Q77" s="1495"/>
      <c r="R77" s="1495"/>
      <c r="S77" s="1495"/>
      <c r="T77" s="1909"/>
      <c r="U77" s="1548"/>
      <c r="V77" s="1548"/>
      <c r="W77" s="1548"/>
      <c r="X77" s="1493"/>
      <c r="Y77" s="1493"/>
      <c r="Z77" s="1493"/>
    </row>
    <row r="78" spans="1:26" s="1467" customFormat="1" ht="58.6" customHeight="1">
      <c r="A78" s="3773"/>
      <c r="B78" s="1900" t="str">
        <f t="shared" si="2"/>
        <v>2200002055</v>
      </c>
      <c r="C78" s="1493" t="s">
        <v>4808</v>
      </c>
      <c r="D78" s="1494"/>
      <c r="E78" s="1495"/>
      <c r="F78" s="1493" t="s">
        <v>16</v>
      </c>
      <c r="G78" s="1495"/>
      <c r="H78" s="1495"/>
      <c r="I78" s="1495" t="s">
        <v>49</v>
      </c>
      <c r="J78" s="1495" t="s">
        <v>984</v>
      </c>
      <c r="K78" s="1600" t="s">
        <v>9003</v>
      </c>
      <c r="L78" s="2357">
        <v>45</v>
      </c>
      <c r="M78" s="1790" t="s">
        <v>7489</v>
      </c>
      <c r="N78" s="1493"/>
      <c r="O78" s="1859"/>
      <c r="P78" s="1790">
        <v>2</v>
      </c>
      <c r="Q78" s="1495"/>
      <c r="R78" s="1495"/>
      <c r="S78" s="1495"/>
      <c r="T78" s="1909"/>
      <c r="U78" s="1548"/>
      <c r="V78" s="1548"/>
      <c r="W78" s="1548"/>
      <c r="X78" s="1493"/>
      <c r="Y78" s="1493"/>
      <c r="Z78" s="1493"/>
    </row>
    <row r="79" spans="1:26" s="1467" customFormat="1" ht="58.6" customHeight="1">
      <c r="A79" s="3772">
        <v>19</v>
      </c>
      <c r="B79" s="2187" t="str">
        <f t="shared" si="2"/>
        <v>2200002006</v>
      </c>
      <c r="C79" s="1902" t="s">
        <v>4238</v>
      </c>
      <c r="D79" s="2607">
        <v>13500</v>
      </c>
      <c r="E79" s="1921" t="s">
        <v>9004</v>
      </c>
      <c r="F79" s="1902" t="s">
        <v>13</v>
      </c>
      <c r="G79" s="1921" t="s">
        <v>9005</v>
      </c>
      <c r="H79" s="1921"/>
      <c r="I79" s="1921" t="s">
        <v>49</v>
      </c>
      <c r="J79" s="1902" t="s">
        <v>148</v>
      </c>
      <c r="K79" s="2150" t="s">
        <v>9006</v>
      </c>
      <c r="L79" s="2179">
        <v>4446</v>
      </c>
      <c r="M79" s="1909" t="s">
        <v>5239</v>
      </c>
      <c r="N79" s="1493"/>
      <c r="O79" s="1859"/>
      <c r="P79" s="1790">
        <v>2</v>
      </c>
      <c r="Q79" s="1495"/>
      <c r="R79" s="1495"/>
      <c r="S79" s="1495"/>
      <c r="T79" s="1748"/>
      <c r="U79" s="1548"/>
      <c r="V79" s="1548"/>
      <c r="W79" s="1548"/>
      <c r="X79" s="1493"/>
      <c r="Y79" s="1493"/>
      <c r="Z79" s="1493"/>
    </row>
    <row r="80" spans="1:26" s="1467" customFormat="1" ht="58.6" customHeight="1">
      <c r="A80" s="3773"/>
      <c r="B80" s="1543" t="str">
        <f t="shared" si="2"/>
        <v>2000003107</v>
      </c>
      <c r="C80" s="1493" t="s">
        <v>4238</v>
      </c>
      <c r="D80" s="1494"/>
      <c r="E80" s="1495"/>
      <c r="F80" s="1493" t="s">
        <v>13</v>
      </c>
      <c r="G80" s="1495"/>
      <c r="H80" s="1495"/>
      <c r="I80" s="1495" t="s">
        <v>49</v>
      </c>
      <c r="J80" s="1493" t="s">
        <v>148</v>
      </c>
      <c r="K80" s="1548" t="s">
        <v>9007</v>
      </c>
      <c r="L80" s="1548">
        <v>100</v>
      </c>
      <c r="M80" s="2196" t="s">
        <v>5214</v>
      </c>
      <c r="N80" s="1493"/>
      <c r="O80" s="1859"/>
      <c r="P80" s="1790">
        <v>2</v>
      </c>
      <c r="Q80" s="1495"/>
      <c r="R80" s="1495"/>
      <c r="S80" s="1495"/>
      <c r="T80" s="1909"/>
      <c r="U80" s="1548"/>
      <c r="V80" s="1548"/>
      <c r="W80" s="1548"/>
      <c r="X80" s="1493"/>
      <c r="Y80" s="1493"/>
      <c r="Z80" s="1493"/>
    </row>
    <row r="81" spans="1:26" s="1467" customFormat="1" ht="58.6" customHeight="1">
      <c r="A81" s="3773"/>
      <c r="B81" s="1543" t="str">
        <f t="shared" si="2"/>
        <v>2000003091</v>
      </c>
      <c r="C81" s="1493" t="s">
        <v>4238</v>
      </c>
      <c r="D81" s="1494"/>
      <c r="E81" s="1495"/>
      <c r="F81" s="1493" t="s">
        <v>13</v>
      </c>
      <c r="G81" s="1495"/>
      <c r="H81" s="1495"/>
      <c r="I81" s="1495" t="s">
        <v>49</v>
      </c>
      <c r="J81" s="1493" t="s">
        <v>148</v>
      </c>
      <c r="K81" s="1548" t="s">
        <v>9008</v>
      </c>
      <c r="L81" s="2183">
        <v>3200</v>
      </c>
      <c r="M81" s="2196" t="s">
        <v>5685</v>
      </c>
      <c r="N81" s="1493"/>
      <c r="O81" s="1859"/>
      <c r="P81" s="1790">
        <v>2</v>
      </c>
      <c r="Q81" s="1495"/>
      <c r="R81" s="1495"/>
      <c r="S81" s="1495"/>
      <c r="T81" s="1909"/>
      <c r="U81" s="1548"/>
      <c r="V81" s="1548"/>
      <c r="W81" s="1548"/>
      <c r="X81" s="1493"/>
      <c r="Y81" s="1493"/>
      <c r="Z81" s="1493"/>
    </row>
    <row r="82" spans="1:26" s="1467" customFormat="1" ht="58.6" customHeight="1">
      <c r="A82" s="3774"/>
      <c r="B82" s="1543" t="str">
        <f t="shared" si="2"/>
        <v>2000003086</v>
      </c>
      <c r="C82" s="1493" t="s">
        <v>4238</v>
      </c>
      <c r="D82" s="1494"/>
      <c r="E82" s="1495"/>
      <c r="F82" s="1493" t="s">
        <v>13</v>
      </c>
      <c r="G82" s="1495"/>
      <c r="H82" s="1495"/>
      <c r="I82" s="1495" t="s">
        <v>49</v>
      </c>
      <c r="J82" s="1495" t="s">
        <v>148</v>
      </c>
      <c r="K82" s="1547" t="s">
        <v>9009</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772">
        <v>20</v>
      </c>
      <c r="B83" s="2187" t="str">
        <f t="shared" si="2"/>
        <v>2200002069</v>
      </c>
      <c r="C83" s="1902" t="s">
        <v>5319</v>
      </c>
      <c r="D83" s="2607">
        <v>4300</v>
      </c>
      <c r="E83" s="1921" t="s">
        <v>9010</v>
      </c>
      <c r="F83" s="1902" t="s">
        <v>19</v>
      </c>
      <c r="G83" s="1921" t="s">
        <v>9011</v>
      </c>
      <c r="H83" s="1921"/>
      <c r="I83" s="1921" t="s">
        <v>49</v>
      </c>
      <c r="J83" s="1921" t="s">
        <v>1163</v>
      </c>
      <c r="K83" s="1845" t="s">
        <v>9012</v>
      </c>
      <c r="L83" s="2583">
        <v>3740</v>
      </c>
      <c r="M83" s="1909" t="s">
        <v>9013</v>
      </c>
      <c r="N83" s="1902" t="s">
        <v>5266</v>
      </c>
      <c r="O83" s="1775"/>
      <c r="P83" s="2429">
        <v>2</v>
      </c>
      <c r="Q83" s="1921"/>
      <c r="R83" s="1921"/>
      <c r="S83" s="1921"/>
      <c r="T83" s="1909"/>
      <c r="U83" s="2150"/>
      <c r="V83" s="2150"/>
      <c r="W83" s="2150"/>
      <c r="X83" s="1902"/>
      <c r="Y83" s="1902"/>
      <c r="Z83" s="1902"/>
    </row>
    <row r="84" spans="1:26" s="2643" customFormat="1" ht="58.6" customHeight="1">
      <c r="A84" s="3774"/>
      <c r="B84" s="2187" t="str">
        <f t="shared" si="2"/>
        <v>2200002065</v>
      </c>
      <c r="C84" s="1493" t="s">
        <v>5319</v>
      </c>
      <c r="D84" s="1494"/>
      <c r="E84" s="1495"/>
      <c r="F84" s="1493" t="s">
        <v>19</v>
      </c>
      <c r="G84" s="1495"/>
      <c r="H84" s="1495"/>
      <c r="I84" s="1493" t="s">
        <v>49</v>
      </c>
      <c r="J84" s="1495" t="s">
        <v>1163</v>
      </c>
      <c r="K84" s="1600" t="s">
        <v>9014</v>
      </c>
      <c r="L84" s="2357">
        <v>569</v>
      </c>
      <c r="M84" s="1748" t="s">
        <v>5239</v>
      </c>
      <c r="N84" s="1493"/>
      <c r="O84" s="1859"/>
      <c r="P84" s="1790">
        <v>2</v>
      </c>
      <c r="Q84" s="1495"/>
      <c r="R84" s="1495"/>
      <c r="S84" s="1495"/>
      <c r="T84" s="1909"/>
      <c r="U84" s="1548"/>
      <c r="V84" s="1548"/>
      <c r="W84" s="1548"/>
      <c r="X84" s="1493"/>
      <c r="Y84" s="1493"/>
      <c r="Z84" s="1493"/>
    </row>
    <row r="85" spans="1:26" s="2643" customFormat="1" ht="58.6" customHeight="1">
      <c r="A85" s="3775">
        <v>21</v>
      </c>
      <c r="B85" s="2187" t="str">
        <f t="shared" si="2"/>
        <v>2200002066</v>
      </c>
      <c r="C85" s="1902" t="s">
        <v>3579</v>
      </c>
      <c r="D85" s="2607">
        <v>4300</v>
      </c>
      <c r="E85" s="1921" t="s">
        <v>9015</v>
      </c>
      <c r="F85" s="1902" t="s">
        <v>18</v>
      </c>
      <c r="G85" s="1921" t="s">
        <v>9016</v>
      </c>
      <c r="H85" s="1921"/>
      <c r="I85" s="1921" t="s">
        <v>49</v>
      </c>
      <c r="J85" s="1921" t="s">
        <v>1163</v>
      </c>
      <c r="K85" s="1911" t="s">
        <v>9017</v>
      </c>
      <c r="L85" s="2583">
        <v>947</v>
      </c>
      <c r="M85" s="1902" t="s">
        <v>9018</v>
      </c>
      <c r="N85" s="1902"/>
      <c r="O85" s="1775"/>
      <c r="P85" s="2429">
        <v>3</v>
      </c>
      <c r="Q85" s="1921"/>
      <c r="R85" s="1921"/>
      <c r="S85" s="1921"/>
      <c r="T85" s="1909"/>
      <c r="U85" s="2150"/>
      <c r="V85" s="2150"/>
      <c r="W85" s="2150"/>
      <c r="X85" s="1902"/>
      <c r="Y85" s="1902"/>
      <c r="Z85" s="1902"/>
    </row>
    <row r="86" spans="1:26" s="2643" customFormat="1" ht="58.6" customHeight="1">
      <c r="A86" s="3776"/>
      <c r="B86" s="1543" t="str">
        <f t="shared" si="2"/>
        <v>2200002067</v>
      </c>
      <c r="C86" s="1493" t="s">
        <v>3579</v>
      </c>
      <c r="D86" s="1494"/>
      <c r="E86" s="1495"/>
      <c r="F86" s="1493" t="s">
        <v>18</v>
      </c>
      <c r="G86" s="1495"/>
      <c r="H86" s="1495"/>
      <c r="I86" s="1495" t="s">
        <v>49</v>
      </c>
      <c r="J86" s="1921" t="s">
        <v>1163</v>
      </c>
      <c r="K86" s="1547" t="s">
        <v>9019</v>
      </c>
      <c r="L86" s="2357">
        <v>504</v>
      </c>
      <c r="M86" s="1493" t="s">
        <v>9020</v>
      </c>
      <c r="N86" s="1493"/>
      <c r="O86" s="1859"/>
      <c r="P86" s="1790">
        <v>3</v>
      </c>
      <c r="Q86" s="1495"/>
      <c r="R86" s="1495"/>
      <c r="S86" s="1495"/>
      <c r="T86" s="1909"/>
      <c r="U86" s="1548"/>
      <c r="V86" s="1548"/>
      <c r="W86" s="1548"/>
      <c r="X86" s="1493"/>
      <c r="Y86" s="1493"/>
      <c r="Z86" s="1493"/>
    </row>
    <row r="87" spans="1:26" s="2643" customFormat="1" ht="58.6" customHeight="1">
      <c r="A87" s="3777"/>
      <c r="B87" s="1543" t="str">
        <f t="shared" si="2"/>
        <v>2000003132</v>
      </c>
      <c r="C87" s="1493" t="s">
        <v>3579</v>
      </c>
      <c r="D87" s="1494"/>
      <c r="E87" s="1495"/>
      <c r="F87" s="1493" t="s">
        <v>18</v>
      </c>
      <c r="G87" s="1495"/>
      <c r="H87" s="1495"/>
      <c r="I87" s="1493" t="s">
        <v>49</v>
      </c>
      <c r="J87" s="1921" t="s">
        <v>1163</v>
      </c>
      <c r="K87" s="1547" t="s">
        <v>9021</v>
      </c>
      <c r="L87" s="2357">
        <v>3000</v>
      </c>
      <c r="M87" s="2196" t="s">
        <v>5214</v>
      </c>
      <c r="N87" s="1493"/>
      <c r="O87" s="1843"/>
      <c r="P87" s="1790">
        <v>3</v>
      </c>
      <c r="Q87" s="1495"/>
      <c r="R87" s="1495"/>
      <c r="S87" s="1495"/>
      <c r="T87" s="1909"/>
      <c r="U87" s="1548"/>
      <c r="V87" s="1548"/>
      <c r="W87" s="1548"/>
      <c r="X87" s="1493"/>
      <c r="Y87" s="1493"/>
      <c r="Z87" s="1493"/>
    </row>
    <row r="88" spans="1:26" s="2643" customFormat="1" ht="58.6" customHeight="1">
      <c r="A88" s="3772">
        <v>22</v>
      </c>
      <c r="B88" s="2187" t="str">
        <f t="shared" si="2"/>
        <v>2200002070</v>
      </c>
      <c r="C88" s="1902" t="s">
        <v>9022</v>
      </c>
      <c r="D88" s="2607">
        <v>3550</v>
      </c>
      <c r="E88" s="1921" t="s">
        <v>9015</v>
      </c>
      <c r="F88" s="1902" t="s">
        <v>18</v>
      </c>
      <c r="G88" s="1921" t="s">
        <v>9023</v>
      </c>
      <c r="H88" s="1921"/>
      <c r="I88" s="1921" t="s">
        <v>49</v>
      </c>
      <c r="J88" s="1921" t="s">
        <v>984</v>
      </c>
      <c r="K88" s="1845" t="s">
        <v>9024</v>
      </c>
      <c r="L88" s="2583">
        <v>890</v>
      </c>
      <c r="M88" s="2196" t="s">
        <v>9025</v>
      </c>
      <c r="N88" s="1493"/>
      <c r="O88" s="1859"/>
      <c r="P88" s="1790">
        <v>2</v>
      </c>
      <c r="Q88" s="1495"/>
      <c r="R88" s="1495"/>
      <c r="S88" s="1495"/>
      <c r="T88" s="1909"/>
      <c r="U88" s="1548"/>
      <c r="V88" s="1548"/>
      <c r="W88" s="1548"/>
      <c r="X88" s="1493"/>
      <c r="Y88" s="1493"/>
      <c r="Z88" s="1493"/>
    </row>
    <row r="89" spans="1:26" s="2643" customFormat="1" ht="58.6" customHeight="1">
      <c r="A89" s="3774"/>
      <c r="B89" s="2187" t="str">
        <f t="shared" si="2"/>
        <v>2200002073</v>
      </c>
      <c r="C89" s="1493" t="s">
        <v>9022</v>
      </c>
      <c r="D89" s="1494"/>
      <c r="E89" s="1495"/>
      <c r="F89" s="1493" t="s">
        <v>18</v>
      </c>
      <c r="G89" s="1495"/>
      <c r="H89" s="1495"/>
      <c r="I89" s="1495" t="s">
        <v>49</v>
      </c>
      <c r="J89" s="1921" t="s">
        <v>984</v>
      </c>
      <c r="K89" s="1600" t="s">
        <v>9026</v>
      </c>
      <c r="L89" s="2357">
        <v>2700</v>
      </c>
      <c r="M89" s="2196" t="s">
        <v>9025</v>
      </c>
      <c r="N89" s="1493"/>
      <c r="O89" s="1859"/>
      <c r="P89" s="1790">
        <v>2</v>
      </c>
      <c r="Q89" s="1495"/>
      <c r="R89" s="1495"/>
      <c r="S89" s="1495"/>
      <c r="T89" s="1909"/>
      <c r="U89" s="1548"/>
      <c r="V89" s="1548"/>
      <c r="W89" s="1548"/>
      <c r="X89" s="1493"/>
      <c r="Y89" s="1493"/>
      <c r="Z89" s="1493"/>
    </row>
    <row r="90" spans="1:26" s="1467" customFormat="1" ht="63.7" customHeight="1">
      <c r="A90" s="3772">
        <v>23</v>
      </c>
      <c r="B90" s="2187" t="str">
        <f t="shared" si="2"/>
        <v>2000003106</v>
      </c>
      <c r="C90" s="1545" t="s">
        <v>3478</v>
      </c>
      <c r="D90" s="2456">
        <v>8800</v>
      </c>
      <c r="E90" s="2187" t="s">
        <v>9027</v>
      </c>
      <c r="F90" s="2263" t="s">
        <v>15</v>
      </c>
      <c r="G90" s="2187" t="s">
        <v>9028</v>
      </c>
      <c r="H90" s="2187"/>
      <c r="I90" s="1921" t="s">
        <v>49</v>
      </c>
      <c r="J90" s="2187" t="s">
        <v>148</v>
      </c>
      <c r="K90" s="1605" t="s">
        <v>9029</v>
      </c>
      <c r="L90" s="2564">
        <v>1000</v>
      </c>
      <c r="M90" s="2261" t="s">
        <v>5239</v>
      </c>
      <c r="N90" s="2263"/>
      <c r="O90" s="2565"/>
      <c r="P90" s="2626">
        <v>2</v>
      </c>
      <c r="Q90" s="2187"/>
      <c r="R90" s="2187"/>
      <c r="S90" s="2187"/>
      <c r="T90" s="2261"/>
      <c r="U90" s="2127"/>
      <c r="V90" s="2127"/>
      <c r="W90" s="2127"/>
      <c r="X90" s="2263"/>
      <c r="Y90" s="2263"/>
      <c r="Z90" s="2263"/>
    </row>
    <row r="91" spans="1:26" s="1467" customFormat="1" ht="63.7" customHeight="1">
      <c r="A91" s="3773"/>
      <c r="B91" s="1543" t="str">
        <f t="shared" si="2"/>
        <v>2000003109</v>
      </c>
      <c r="C91" s="1545" t="s">
        <v>3478</v>
      </c>
      <c r="D91" s="1494"/>
      <c r="E91" s="1495"/>
      <c r="F91" s="1545" t="s">
        <v>15</v>
      </c>
      <c r="G91" s="1495"/>
      <c r="H91" s="1495"/>
      <c r="I91" s="1493" t="s">
        <v>49</v>
      </c>
      <c r="J91" s="1495" t="s">
        <v>148</v>
      </c>
      <c r="K91" s="1547" t="s">
        <v>9030</v>
      </c>
      <c r="L91" s="2357">
        <v>3000</v>
      </c>
      <c r="M91" s="2196" t="s">
        <v>5214</v>
      </c>
      <c r="N91" s="1493"/>
      <c r="O91" s="1843"/>
      <c r="P91" s="1790">
        <v>2</v>
      </c>
      <c r="Q91" s="1495"/>
      <c r="R91" s="1495"/>
      <c r="S91" s="1495"/>
      <c r="T91" s="1909"/>
      <c r="U91" s="1548"/>
      <c r="V91" s="1548"/>
      <c r="W91" s="1548"/>
      <c r="X91" s="1493"/>
      <c r="Y91" s="1493"/>
      <c r="Z91" s="1493"/>
    </row>
    <row r="92" spans="1:26" s="1467" customFormat="1" ht="63.7" customHeight="1">
      <c r="A92" s="3773"/>
      <c r="B92" s="1543" t="str">
        <f t="shared" si="2"/>
        <v>2000003121</v>
      </c>
      <c r="C92" s="1545" t="s">
        <v>3478</v>
      </c>
      <c r="D92" s="2456"/>
      <c r="E92" s="2187"/>
      <c r="F92" s="1545" t="s">
        <v>15</v>
      </c>
      <c r="G92" s="2187"/>
      <c r="H92" s="1495"/>
      <c r="I92" s="1493" t="s">
        <v>49</v>
      </c>
      <c r="J92" s="1495" t="s">
        <v>148</v>
      </c>
      <c r="K92" s="2873" t="s">
        <v>9031</v>
      </c>
      <c r="L92" s="2357">
        <v>4700</v>
      </c>
      <c r="M92" s="2196" t="s">
        <v>9032</v>
      </c>
      <c r="N92" s="1493"/>
      <c r="O92" s="1859"/>
      <c r="P92" s="1790">
        <v>2</v>
      </c>
      <c r="Q92" s="1495"/>
      <c r="R92" s="1495"/>
      <c r="S92" s="1495"/>
      <c r="T92" s="1909"/>
      <c r="U92" s="1548"/>
      <c r="V92" s="1548"/>
      <c r="W92" s="1548"/>
      <c r="X92" s="1493"/>
      <c r="Y92" s="1493"/>
      <c r="Z92" s="1493"/>
    </row>
    <row r="93" spans="1:26" s="1467" customFormat="1" ht="63.7" customHeight="1">
      <c r="A93" s="3774"/>
      <c r="B93" s="1543" t="str">
        <f t="shared" si="2"/>
        <v>2000003124</v>
      </c>
      <c r="C93" s="1545" t="s">
        <v>3478</v>
      </c>
      <c r="D93" s="1494"/>
      <c r="E93" s="1495"/>
      <c r="F93" s="1545" t="s">
        <v>15</v>
      </c>
      <c r="G93" s="1495"/>
      <c r="H93" s="1495"/>
      <c r="I93" s="1493" t="s">
        <v>49</v>
      </c>
      <c r="J93" s="1495" t="s">
        <v>148</v>
      </c>
      <c r="K93" s="1547" t="s">
        <v>9033</v>
      </c>
      <c r="L93" s="2357">
        <v>100</v>
      </c>
      <c r="M93" s="2196" t="s">
        <v>5214</v>
      </c>
      <c r="N93" s="1493"/>
      <c r="O93" s="1859"/>
      <c r="P93" s="1790">
        <v>2</v>
      </c>
      <c r="Q93" s="1495"/>
      <c r="R93" s="1495"/>
      <c r="S93" s="1495"/>
      <c r="T93" s="1909"/>
      <c r="U93" s="1548"/>
      <c r="V93" s="1548"/>
      <c r="W93" s="1548"/>
      <c r="X93" s="1493"/>
      <c r="Y93" s="1493"/>
      <c r="Z93" s="1493"/>
    </row>
    <row r="94" spans="1:26" s="1467" customFormat="1" ht="63.7" customHeight="1">
      <c r="A94" s="3775">
        <v>24</v>
      </c>
      <c r="B94" s="2187" t="str">
        <f t="shared" si="2"/>
        <v>2000003089</v>
      </c>
      <c r="C94" s="1902" t="s">
        <v>5554</v>
      </c>
      <c r="D94" s="2607">
        <v>4350</v>
      </c>
      <c r="E94" s="1921" t="s">
        <v>9034</v>
      </c>
      <c r="F94" s="1902" t="s">
        <v>17</v>
      </c>
      <c r="G94" s="1921" t="s">
        <v>9035</v>
      </c>
      <c r="H94" s="1921"/>
      <c r="I94" s="1902" t="s">
        <v>49</v>
      </c>
      <c r="J94" s="1902" t="s">
        <v>126</v>
      </c>
      <c r="K94" s="1911" t="s">
        <v>9036</v>
      </c>
      <c r="L94" s="2583">
        <v>1380</v>
      </c>
      <c r="M94" s="2196" t="s">
        <v>5214</v>
      </c>
      <c r="N94" s="1902"/>
      <c r="O94" s="1775"/>
      <c r="P94" s="2429">
        <v>3</v>
      </c>
      <c r="Q94" s="1921"/>
      <c r="R94" s="1921"/>
      <c r="S94" s="1921"/>
      <c r="T94" s="1909"/>
      <c r="U94" s="2150"/>
      <c r="V94" s="2150"/>
      <c r="W94" s="2150"/>
      <c r="X94" s="1902"/>
      <c r="Y94" s="1902"/>
      <c r="Z94" s="1902"/>
    </row>
    <row r="95" spans="1:26" s="1467" customFormat="1" ht="58.6" customHeight="1">
      <c r="A95" s="3777"/>
      <c r="B95" s="1543" t="str">
        <f t="shared" ref="B95:B126" si="3">TEXT(LEFT(K95,10),"0000000000")</f>
        <v>2000003147</v>
      </c>
      <c r="C95" s="1493" t="s">
        <v>5554</v>
      </c>
      <c r="D95" s="1494"/>
      <c r="E95" s="1495"/>
      <c r="F95" s="1493" t="s">
        <v>17</v>
      </c>
      <c r="G95" s="1495"/>
      <c r="H95" s="1495"/>
      <c r="I95" s="1495" t="s">
        <v>49</v>
      </c>
      <c r="J95" s="1495" t="s">
        <v>101</v>
      </c>
      <c r="K95" s="1547" t="s">
        <v>9037</v>
      </c>
      <c r="L95" s="2357">
        <v>3000</v>
      </c>
      <c r="M95" s="1493" t="s">
        <v>9038</v>
      </c>
      <c r="N95" s="1493"/>
      <c r="O95" s="1859"/>
      <c r="P95" s="1790">
        <v>3</v>
      </c>
      <c r="Q95" s="1495"/>
      <c r="R95" s="1495"/>
      <c r="S95" s="1495"/>
      <c r="T95" s="1909"/>
      <c r="U95" s="1548"/>
      <c r="V95" s="1548"/>
      <c r="W95" s="1548"/>
      <c r="X95" s="1493"/>
      <c r="Y95" s="1493"/>
      <c r="Z95" s="1493"/>
    </row>
    <row r="96" spans="1:26" s="1467" customFormat="1" ht="58.6" customHeight="1">
      <c r="A96" s="3772">
        <v>25</v>
      </c>
      <c r="B96" s="2419" t="str">
        <f t="shared" si="3"/>
        <v>2000003089</v>
      </c>
      <c r="C96" s="1902" t="s">
        <v>81</v>
      </c>
      <c r="D96" s="2607">
        <v>4620</v>
      </c>
      <c r="E96" s="1921" t="s">
        <v>9039</v>
      </c>
      <c r="F96" s="1902" t="s">
        <v>13</v>
      </c>
      <c r="G96" s="1921" t="s">
        <v>9040</v>
      </c>
      <c r="H96" s="1921"/>
      <c r="I96" s="1921" t="s">
        <v>49</v>
      </c>
      <c r="J96" s="1921" t="s">
        <v>126</v>
      </c>
      <c r="K96" s="1911" t="s">
        <v>9041</v>
      </c>
      <c r="L96" s="2583">
        <v>1120</v>
      </c>
      <c r="M96" s="2196" t="s">
        <v>5214</v>
      </c>
      <c r="N96" s="1493"/>
      <c r="O96" s="1547"/>
      <c r="P96" s="1493">
        <v>2</v>
      </c>
      <c r="Q96" s="1495"/>
      <c r="R96" s="1495"/>
      <c r="S96" s="1495"/>
      <c r="T96" s="1495"/>
      <c r="U96" s="1548"/>
      <c r="V96" s="1548"/>
      <c r="W96" s="1548"/>
      <c r="X96" s="1493"/>
      <c r="Y96" s="1493"/>
      <c r="Z96" s="1493"/>
    </row>
    <row r="97" spans="1:26" s="1467" customFormat="1" ht="58.6" customHeight="1">
      <c r="A97" s="3773"/>
      <c r="B97" s="1900" t="str">
        <f t="shared" si="3"/>
        <v>2200002015</v>
      </c>
      <c r="C97" s="1493" t="s">
        <v>81</v>
      </c>
      <c r="D97" s="1494"/>
      <c r="E97" s="1495"/>
      <c r="F97" s="1493" t="s">
        <v>13</v>
      </c>
      <c r="G97" s="1495"/>
      <c r="H97" s="1495"/>
      <c r="I97" s="1495" t="s">
        <v>49</v>
      </c>
      <c r="J97" s="1495" t="s">
        <v>101</v>
      </c>
      <c r="K97" s="1911" t="s">
        <v>8994</v>
      </c>
      <c r="L97" s="2583">
        <v>100</v>
      </c>
      <c r="M97" s="1921" t="s">
        <v>5376</v>
      </c>
      <c r="N97" s="1493"/>
      <c r="O97" s="1547"/>
      <c r="P97" s="1493">
        <v>2</v>
      </c>
      <c r="Q97" s="1495"/>
      <c r="R97" s="1495"/>
      <c r="S97" s="1495"/>
      <c r="T97" s="1495"/>
      <c r="U97" s="1548"/>
      <c r="V97" s="1548"/>
      <c r="W97" s="1548"/>
      <c r="X97" s="1493"/>
      <c r="Y97" s="1493"/>
      <c r="Z97" s="1493"/>
    </row>
    <row r="98" spans="1:26" s="1467" customFormat="1" ht="58.6" customHeight="1">
      <c r="A98" s="3773"/>
      <c r="B98" s="1543" t="str">
        <f t="shared" si="3"/>
        <v>2000002964</v>
      </c>
      <c r="C98" s="1493" t="s">
        <v>81</v>
      </c>
      <c r="D98" s="1494"/>
      <c r="E98" s="1495"/>
      <c r="F98" s="1493" t="s">
        <v>13</v>
      </c>
      <c r="G98" s="1495"/>
      <c r="H98" s="1495"/>
      <c r="I98" s="1495" t="s">
        <v>49</v>
      </c>
      <c r="J98" s="1495" t="s">
        <v>101</v>
      </c>
      <c r="K98" s="1600" t="s">
        <v>9042</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6" customHeight="1">
      <c r="A99" s="3773"/>
      <c r="B99" s="1900" t="str">
        <f t="shared" si="3"/>
        <v>2000003091</v>
      </c>
      <c r="C99" s="1493" t="s">
        <v>81</v>
      </c>
      <c r="D99" s="1494"/>
      <c r="E99" s="1495"/>
      <c r="F99" s="1493" t="s">
        <v>13</v>
      </c>
      <c r="G99" s="1495"/>
      <c r="H99" s="1748"/>
      <c r="I99" s="1495" t="s">
        <v>49</v>
      </c>
      <c r="J99" s="1495" t="s">
        <v>148</v>
      </c>
      <c r="K99" s="1600" t="s">
        <v>9008</v>
      </c>
      <c r="L99" s="2357">
        <v>1300</v>
      </c>
      <c r="M99" s="2196" t="s">
        <v>5214</v>
      </c>
      <c r="N99" s="1493"/>
      <c r="O99" s="1859"/>
      <c r="P99" s="1790">
        <v>2</v>
      </c>
      <c r="Q99" s="1495"/>
      <c r="R99" s="1495"/>
      <c r="S99" s="1495"/>
      <c r="T99" s="1909"/>
      <c r="U99" s="1548"/>
      <c r="V99" s="1548"/>
      <c r="W99" s="1548"/>
      <c r="X99" s="1493"/>
      <c r="Y99" s="1493"/>
      <c r="Z99" s="1493"/>
    </row>
    <row r="100" spans="1:26" s="1467" customFormat="1" ht="58.6" customHeight="1">
      <c r="A100" s="3773"/>
      <c r="B100" s="1900" t="str">
        <f t="shared" si="3"/>
        <v>2000003115</v>
      </c>
      <c r="C100" s="1493" t="s">
        <v>81</v>
      </c>
      <c r="D100" s="1494"/>
      <c r="E100" s="1495"/>
      <c r="F100" s="1493" t="s">
        <v>13</v>
      </c>
      <c r="G100" s="1495"/>
      <c r="H100" s="1748"/>
      <c r="I100" s="1495" t="s">
        <v>49</v>
      </c>
      <c r="J100" s="1495" t="s">
        <v>148</v>
      </c>
      <c r="K100" s="1600" t="s">
        <v>9043</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6" customHeight="1">
      <c r="A101" s="3772">
        <v>26</v>
      </c>
      <c r="B101" s="2187" t="str">
        <f t="shared" si="3"/>
        <v>2000003110</v>
      </c>
      <c r="C101" s="2263" t="s">
        <v>3345</v>
      </c>
      <c r="D101" s="2607">
        <v>8700</v>
      </c>
      <c r="E101" s="1921" t="s">
        <v>9044</v>
      </c>
      <c r="F101" s="2263" t="s">
        <v>13</v>
      </c>
      <c r="G101" s="1921" t="s">
        <v>9045</v>
      </c>
      <c r="H101" s="1921"/>
      <c r="I101" s="1902" t="s">
        <v>49</v>
      </c>
      <c r="J101" s="1921" t="s">
        <v>148</v>
      </c>
      <c r="K101" s="1911" t="s">
        <v>9046</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3" customHeight="1">
      <c r="A102" s="3773"/>
      <c r="B102" s="1543" t="str">
        <f t="shared" si="3"/>
        <v>2000003111</v>
      </c>
      <c r="C102" s="1545" t="s">
        <v>3345</v>
      </c>
      <c r="D102" s="1494"/>
      <c r="E102" s="1495"/>
      <c r="F102" s="1545" t="s">
        <v>13</v>
      </c>
      <c r="G102" s="1495"/>
      <c r="H102" s="1495"/>
      <c r="I102" s="1493" t="s">
        <v>49</v>
      </c>
      <c r="J102" s="1495" t="s">
        <v>148</v>
      </c>
      <c r="K102" s="1547" t="s">
        <v>9047</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774"/>
      <c r="B103" s="1543" t="str">
        <f t="shared" si="3"/>
        <v>2000003121</v>
      </c>
      <c r="C103" s="1545" t="s">
        <v>3345</v>
      </c>
      <c r="D103" s="2607"/>
      <c r="E103" s="1921"/>
      <c r="F103" s="1545" t="s">
        <v>13</v>
      </c>
      <c r="G103" s="1495"/>
      <c r="H103" s="1495"/>
      <c r="I103" s="1493" t="s">
        <v>49</v>
      </c>
      <c r="J103" s="1495" t="s">
        <v>148</v>
      </c>
      <c r="K103" s="1600" t="s">
        <v>9048</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6" customHeight="1">
      <c r="A104" s="3772">
        <v>27</v>
      </c>
      <c r="B104" s="2187" t="str">
        <f t="shared" si="3"/>
        <v>2400001223</v>
      </c>
      <c r="C104" s="1902" t="s">
        <v>9049</v>
      </c>
      <c r="D104" s="2607">
        <f>SUM(L104:L119)</f>
        <v>18782</v>
      </c>
      <c r="E104" s="1921" t="s">
        <v>9050</v>
      </c>
      <c r="F104" s="1902" t="s">
        <v>22</v>
      </c>
      <c r="G104" s="1921" t="s">
        <v>9051</v>
      </c>
      <c r="H104" s="1921"/>
      <c r="I104" s="1921" t="s">
        <v>49</v>
      </c>
      <c r="J104" s="1921" t="s">
        <v>3536</v>
      </c>
      <c r="K104" s="1911" t="s">
        <v>9052</v>
      </c>
      <c r="L104" s="2583">
        <v>1325</v>
      </c>
      <c r="M104" s="1909" t="s">
        <v>9053</v>
      </c>
      <c r="N104" s="1902"/>
      <c r="O104" s="1775"/>
      <c r="P104" s="1790">
        <v>2</v>
      </c>
      <c r="Q104" s="1921"/>
      <c r="R104" s="1921"/>
      <c r="S104" s="1921"/>
      <c r="T104" s="1909"/>
      <c r="X104" s="1902"/>
      <c r="Y104" s="1902"/>
      <c r="Z104" s="1902"/>
    </row>
    <row r="105" spans="1:26" s="1548" customFormat="1" ht="58.6" customHeight="1">
      <c r="A105" s="3773"/>
      <c r="B105" s="1543" t="str">
        <f t="shared" si="3"/>
        <v>2400001225</v>
      </c>
      <c r="C105" s="1493" t="s">
        <v>9049</v>
      </c>
      <c r="D105" s="1494"/>
      <c r="E105" s="1495"/>
      <c r="F105" s="1493" t="s">
        <v>22</v>
      </c>
      <c r="G105" s="1495"/>
      <c r="H105" s="1495"/>
      <c r="I105" s="1495" t="s">
        <v>49</v>
      </c>
      <c r="J105" s="1495" t="s">
        <v>3536</v>
      </c>
      <c r="K105" s="1547" t="s">
        <v>9054</v>
      </c>
      <c r="L105" s="2357"/>
      <c r="M105" s="1748" t="s">
        <v>9055</v>
      </c>
      <c r="N105" s="1493"/>
      <c r="O105" s="1859"/>
      <c r="P105" s="1790">
        <v>2</v>
      </c>
      <c r="Q105" s="1495"/>
      <c r="R105" s="1495"/>
      <c r="S105" s="1495"/>
      <c r="T105" s="1909"/>
      <c r="X105" s="1493"/>
      <c r="Y105" s="1493"/>
      <c r="Z105" s="1493"/>
    </row>
    <row r="106" spans="1:26" s="1548" customFormat="1" ht="58.6" customHeight="1">
      <c r="A106" s="3773"/>
      <c r="B106" s="1543" t="str">
        <f t="shared" si="3"/>
        <v>2400001231</v>
      </c>
      <c r="C106" s="1493" t="s">
        <v>9049</v>
      </c>
      <c r="D106" s="1494"/>
      <c r="E106" s="1495"/>
      <c r="F106" s="1493" t="s">
        <v>22</v>
      </c>
      <c r="G106" s="1495"/>
      <c r="H106" s="1495"/>
      <c r="I106" s="1495" t="s">
        <v>49</v>
      </c>
      <c r="J106" s="1495" t="s">
        <v>3536</v>
      </c>
      <c r="K106" s="1547" t="s">
        <v>9056</v>
      </c>
      <c r="L106" s="2357"/>
      <c r="M106" s="1748" t="s">
        <v>9057</v>
      </c>
      <c r="N106" s="1493"/>
      <c r="O106" s="1859"/>
      <c r="P106" s="1790">
        <v>2</v>
      </c>
      <c r="Q106" s="1495"/>
      <c r="R106" s="1495"/>
      <c r="S106" s="1495"/>
      <c r="T106" s="1909"/>
      <c r="X106" s="1493"/>
      <c r="Y106" s="1493"/>
      <c r="Z106" s="1493"/>
    </row>
    <row r="107" spans="1:26" s="1548" customFormat="1" ht="58.6" customHeight="1">
      <c r="A107" s="3773"/>
      <c r="B107" s="1543" t="str">
        <f t="shared" si="3"/>
        <v>2400001227</v>
      </c>
      <c r="C107" s="1493" t="s">
        <v>9049</v>
      </c>
      <c r="D107" s="1494"/>
      <c r="E107" s="1495"/>
      <c r="F107" s="1493" t="s">
        <v>22</v>
      </c>
      <c r="G107" s="1495"/>
      <c r="H107" s="1495"/>
      <c r="I107" s="1495" t="s">
        <v>49</v>
      </c>
      <c r="J107" s="1495" t="s">
        <v>3536</v>
      </c>
      <c r="K107" s="1547" t="s">
        <v>9058</v>
      </c>
      <c r="L107" s="2357">
        <v>10900</v>
      </c>
      <c r="M107" s="1748" t="s">
        <v>5239</v>
      </c>
      <c r="N107" s="1493"/>
      <c r="O107" s="1859"/>
      <c r="P107" s="1790">
        <v>2</v>
      </c>
      <c r="Q107" s="1495"/>
      <c r="R107" s="1495"/>
      <c r="S107" s="1495"/>
      <c r="T107" s="1909"/>
      <c r="X107" s="1493"/>
      <c r="Y107" s="1493"/>
      <c r="Z107" s="1493"/>
    </row>
    <row r="108" spans="1:26" s="1548" customFormat="1" ht="58.6" customHeight="1">
      <c r="A108" s="3773"/>
      <c r="B108" s="1543" t="str">
        <f t="shared" si="3"/>
        <v>2400001228</v>
      </c>
      <c r="C108" s="1493" t="s">
        <v>9049</v>
      </c>
      <c r="D108" s="1494"/>
      <c r="E108" s="1495"/>
      <c r="F108" s="1493" t="s">
        <v>22</v>
      </c>
      <c r="G108" s="1495"/>
      <c r="H108" s="1495"/>
      <c r="I108" s="1495" t="s">
        <v>49</v>
      </c>
      <c r="J108" s="1495" t="s">
        <v>3536</v>
      </c>
      <c r="K108" s="1547" t="s">
        <v>9059</v>
      </c>
      <c r="L108" s="2357"/>
      <c r="M108" s="1748" t="s">
        <v>5239</v>
      </c>
      <c r="N108" s="1493"/>
      <c r="O108" s="1859"/>
      <c r="P108" s="1790">
        <v>2</v>
      </c>
      <c r="Q108" s="1495"/>
      <c r="R108" s="1495"/>
      <c r="S108" s="1495"/>
      <c r="T108" s="1909"/>
      <c r="X108" s="1493"/>
      <c r="Y108" s="1493"/>
      <c r="Z108" s="1493"/>
    </row>
    <row r="109" spans="1:26" s="1548" customFormat="1" ht="58.6" customHeight="1">
      <c r="A109" s="3773"/>
      <c r="B109" s="1543" t="str">
        <f t="shared" si="3"/>
        <v>2400001218</v>
      </c>
      <c r="C109" s="1493" t="s">
        <v>9049</v>
      </c>
      <c r="D109" s="1494"/>
      <c r="E109" s="1495"/>
      <c r="F109" s="1493" t="s">
        <v>22</v>
      </c>
      <c r="G109" s="1495"/>
      <c r="H109" s="1495"/>
      <c r="I109" s="1495" t="s">
        <v>49</v>
      </c>
      <c r="J109" s="1495" t="s">
        <v>3536</v>
      </c>
      <c r="K109" s="1547" t="s">
        <v>9060</v>
      </c>
      <c r="L109" s="2357"/>
      <c r="M109" s="1748" t="s">
        <v>5239</v>
      </c>
      <c r="N109" s="1493"/>
      <c r="O109" s="1859"/>
      <c r="P109" s="1790">
        <v>2</v>
      </c>
      <c r="Q109" s="1495"/>
      <c r="R109" s="1495"/>
      <c r="S109" s="1495"/>
      <c r="T109" s="1909"/>
      <c r="X109" s="1493"/>
      <c r="Y109" s="1493"/>
      <c r="Z109" s="1493"/>
    </row>
    <row r="110" spans="1:26" s="1548" customFormat="1" ht="58.6" customHeight="1">
      <c r="A110" s="3773"/>
      <c r="B110" s="1543" t="str">
        <f t="shared" si="3"/>
        <v>2400001222</v>
      </c>
      <c r="C110" s="1493" t="s">
        <v>9049</v>
      </c>
      <c r="D110" s="1494"/>
      <c r="E110" s="1495"/>
      <c r="F110" s="1493" t="s">
        <v>22</v>
      </c>
      <c r="G110" s="1495"/>
      <c r="H110" s="1495"/>
      <c r="I110" s="1495" t="s">
        <v>49</v>
      </c>
      <c r="J110" s="1495" t="s">
        <v>3536</v>
      </c>
      <c r="K110" s="1547" t="s">
        <v>9061</v>
      </c>
      <c r="L110" s="2357">
        <v>200</v>
      </c>
      <c r="M110" s="1748" t="s">
        <v>5239</v>
      </c>
      <c r="N110" s="1493"/>
      <c r="O110" s="1859"/>
      <c r="P110" s="1790">
        <v>2</v>
      </c>
      <c r="Q110" s="1495"/>
      <c r="R110" s="1495"/>
      <c r="S110" s="1495"/>
      <c r="T110" s="1909"/>
      <c r="X110" s="1493"/>
      <c r="Y110" s="1493"/>
      <c r="Z110" s="1493"/>
    </row>
    <row r="111" spans="1:26" s="1548" customFormat="1" ht="58.6" customHeight="1">
      <c r="A111" s="3773"/>
      <c r="B111" s="1543" t="str">
        <f t="shared" si="3"/>
        <v>2400001212</v>
      </c>
      <c r="C111" s="1493" t="s">
        <v>9049</v>
      </c>
      <c r="D111" s="1494"/>
      <c r="E111" s="1495"/>
      <c r="F111" s="1493" t="s">
        <v>22</v>
      </c>
      <c r="G111" s="1495"/>
      <c r="H111" s="1495"/>
      <c r="I111" s="1495" t="s">
        <v>49</v>
      </c>
      <c r="J111" s="1495" t="s">
        <v>3536</v>
      </c>
      <c r="K111" s="1547" t="s">
        <v>9062</v>
      </c>
      <c r="L111" s="2357">
        <v>100</v>
      </c>
      <c r="M111" s="1748" t="s">
        <v>5239</v>
      </c>
      <c r="N111" s="1493"/>
      <c r="O111" s="1859"/>
      <c r="P111" s="1790">
        <v>2</v>
      </c>
      <c r="Q111" s="1495"/>
      <c r="R111" s="1495"/>
      <c r="S111" s="1495"/>
      <c r="T111" s="1909"/>
      <c r="X111" s="1493"/>
      <c r="Y111" s="1493"/>
      <c r="Z111" s="1493"/>
    </row>
    <row r="112" spans="1:26" s="1548" customFormat="1" ht="58.6" customHeight="1">
      <c r="A112" s="3773"/>
      <c r="B112" s="1543" t="str">
        <f t="shared" si="3"/>
        <v>2400001213</v>
      </c>
      <c r="C112" s="1493" t="s">
        <v>9049</v>
      </c>
      <c r="D112" s="1494"/>
      <c r="E112" s="1495"/>
      <c r="F112" s="1493" t="s">
        <v>22</v>
      </c>
      <c r="G112" s="1495"/>
      <c r="H112" s="1495"/>
      <c r="I112" s="1495" t="s">
        <v>49</v>
      </c>
      <c r="J112" s="1495" t="s">
        <v>3536</v>
      </c>
      <c r="K112" s="1547" t="s">
        <v>9063</v>
      </c>
      <c r="L112" s="2357">
        <v>450</v>
      </c>
      <c r="M112" s="1748" t="s">
        <v>9064</v>
      </c>
      <c r="N112" s="1493"/>
      <c r="O112" s="1859"/>
      <c r="P112" s="1790">
        <v>2</v>
      </c>
      <c r="Q112" s="1495"/>
      <c r="R112" s="1495"/>
      <c r="S112" s="1495"/>
      <c r="T112" s="1909"/>
      <c r="X112" s="1493"/>
      <c r="Y112" s="1493"/>
      <c r="Z112" s="1493"/>
    </row>
    <row r="113" spans="1:26" s="1548" customFormat="1" ht="58.6" customHeight="1">
      <c r="A113" s="3773"/>
      <c r="B113" s="1543" t="str">
        <f t="shared" si="3"/>
        <v>2400001214</v>
      </c>
      <c r="C113" s="1493" t="s">
        <v>9049</v>
      </c>
      <c r="D113" s="1494"/>
      <c r="E113" s="1495"/>
      <c r="F113" s="1493" t="s">
        <v>22</v>
      </c>
      <c r="G113" s="1495"/>
      <c r="H113" s="1495"/>
      <c r="I113" s="1495" t="s">
        <v>49</v>
      </c>
      <c r="J113" s="1495" t="s">
        <v>3536</v>
      </c>
      <c r="K113" s="1547" t="s">
        <v>9065</v>
      </c>
      <c r="L113" s="2357">
        <v>450</v>
      </c>
      <c r="M113" s="1748" t="s">
        <v>5239</v>
      </c>
      <c r="N113" s="1493"/>
      <c r="O113" s="1859"/>
      <c r="P113" s="1790">
        <v>2</v>
      </c>
      <c r="Q113" s="1495"/>
      <c r="R113" s="1495"/>
      <c r="S113" s="1495"/>
      <c r="T113" s="1909"/>
      <c r="X113" s="1493"/>
      <c r="Y113" s="1493"/>
      <c r="Z113" s="1493"/>
    </row>
    <row r="114" spans="1:26" s="1548" customFormat="1" ht="58.6" customHeight="1">
      <c r="A114" s="3773"/>
      <c r="B114" s="1543" t="str">
        <f t="shared" si="3"/>
        <v>2400001219</v>
      </c>
      <c r="C114" s="1493" t="s">
        <v>9049</v>
      </c>
      <c r="D114" s="1494"/>
      <c r="E114" s="1495"/>
      <c r="F114" s="1493" t="s">
        <v>22</v>
      </c>
      <c r="G114" s="1495"/>
      <c r="H114" s="1495"/>
      <c r="I114" s="1495" t="s">
        <v>49</v>
      </c>
      <c r="J114" s="1495" t="s">
        <v>3536</v>
      </c>
      <c r="K114" s="1547" t="s">
        <v>9066</v>
      </c>
      <c r="L114" s="2357">
        <v>3436</v>
      </c>
      <c r="M114" s="1790" t="s">
        <v>5239</v>
      </c>
      <c r="N114" s="1493"/>
      <c r="O114" s="1859"/>
      <c r="P114" s="1790">
        <v>2</v>
      </c>
      <c r="Q114" s="1495"/>
      <c r="R114" s="1495"/>
      <c r="S114" s="1495"/>
      <c r="T114" s="1909"/>
      <c r="X114" s="1493"/>
      <c r="Y114" s="1493"/>
      <c r="Z114" s="1493"/>
    </row>
    <row r="115" spans="1:26" s="1548" customFormat="1" ht="58.6" customHeight="1">
      <c r="A115" s="3773"/>
      <c r="B115" s="1543" t="str">
        <f t="shared" si="3"/>
        <v>2400001220</v>
      </c>
      <c r="C115" s="1493" t="s">
        <v>9049</v>
      </c>
      <c r="D115" s="1494"/>
      <c r="E115" s="1495"/>
      <c r="F115" s="1493" t="s">
        <v>22</v>
      </c>
      <c r="G115" s="1495"/>
      <c r="H115" s="1495"/>
      <c r="I115" s="1495" t="s">
        <v>49</v>
      </c>
      <c r="J115" s="1495" t="s">
        <v>3536</v>
      </c>
      <c r="K115" s="1547" t="s">
        <v>9067</v>
      </c>
      <c r="L115" s="2357">
        <v>1067</v>
      </c>
      <c r="M115" s="1790" t="s">
        <v>5239</v>
      </c>
      <c r="N115" s="1493"/>
      <c r="O115" s="1859"/>
      <c r="P115" s="1790">
        <v>2</v>
      </c>
      <c r="Q115" s="1495"/>
      <c r="R115" s="1495"/>
      <c r="S115" s="1495"/>
      <c r="T115" s="1909"/>
      <c r="X115" s="1493"/>
      <c r="Y115" s="1493"/>
      <c r="Z115" s="1493"/>
    </row>
    <row r="116" spans="1:26" s="1548" customFormat="1" ht="58.6" customHeight="1">
      <c r="A116" s="3773"/>
      <c r="B116" s="1543" t="str">
        <f t="shared" si="3"/>
        <v>2400001221</v>
      </c>
      <c r="C116" s="1493" t="s">
        <v>9049</v>
      </c>
      <c r="D116" s="1494"/>
      <c r="E116" s="1495"/>
      <c r="F116" s="1493" t="s">
        <v>22</v>
      </c>
      <c r="G116" s="1495"/>
      <c r="H116" s="1495"/>
      <c r="I116" s="1495" t="s">
        <v>49</v>
      </c>
      <c r="J116" s="1495" t="s">
        <v>3536</v>
      </c>
      <c r="K116" s="1547" t="s">
        <v>9068</v>
      </c>
      <c r="L116" s="2357">
        <v>54</v>
      </c>
      <c r="M116" s="1790" t="s">
        <v>5239</v>
      </c>
      <c r="N116" s="1493"/>
      <c r="O116" s="1859"/>
      <c r="P116" s="1790">
        <v>2</v>
      </c>
      <c r="Q116" s="1495"/>
      <c r="R116" s="1495"/>
      <c r="S116" s="1495"/>
      <c r="T116" s="1909"/>
      <c r="X116" s="1493"/>
      <c r="Y116" s="1493"/>
      <c r="Z116" s="1493"/>
    </row>
    <row r="117" spans="1:26" s="1548" customFormat="1" ht="58.6" customHeight="1">
      <c r="A117" s="3773"/>
      <c r="B117" s="1543" t="str">
        <f t="shared" si="3"/>
        <v>2400001215</v>
      </c>
      <c r="C117" s="1493" t="s">
        <v>9049</v>
      </c>
      <c r="D117" s="1494"/>
      <c r="E117" s="1495"/>
      <c r="F117" s="1493" t="s">
        <v>22</v>
      </c>
      <c r="G117" s="1495"/>
      <c r="H117" s="1495"/>
      <c r="I117" s="1495" t="s">
        <v>49</v>
      </c>
      <c r="J117" s="1495" t="s">
        <v>3536</v>
      </c>
      <c r="K117" s="1547" t="s">
        <v>9069</v>
      </c>
      <c r="L117" s="2357">
        <v>600</v>
      </c>
      <c r="M117" s="1790" t="s">
        <v>5239</v>
      </c>
      <c r="N117" s="1493"/>
      <c r="O117" s="1859"/>
      <c r="P117" s="1790">
        <v>2</v>
      </c>
      <c r="Q117" s="1495"/>
      <c r="R117" s="1495"/>
      <c r="S117" s="1495"/>
      <c r="T117" s="1909"/>
      <c r="X117" s="1493"/>
      <c r="Y117" s="1493"/>
      <c r="Z117" s="1493"/>
    </row>
    <row r="118" spans="1:26" s="1548" customFormat="1" ht="58.6" customHeight="1">
      <c r="A118" s="3773"/>
      <c r="B118" s="1543" t="str">
        <f t="shared" si="3"/>
        <v>2400001216</v>
      </c>
      <c r="C118" s="1493" t="s">
        <v>9049</v>
      </c>
      <c r="D118" s="1494"/>
      <c r="E118" s="1495"/>
      <c r="F118" s="1493" t="s">
        <v>22</v>
      </c>
      <c r="G118" s="1495"/>
      <c r="H118" s="1495"/>
      <c r="I118" s="1495" t="s">
        <v>49</v>
      </c>
      <c r="J118" s="1495" t="s">
        <v>3536</v>
      </c>
      <c r="K118" s="1547" t="s">
        <v>9070</v>
      </c>
      <c r="L118" s="2357">
        <v>100</v>
      </c>
      <c r="M118" s="1748" t="s">
        <v>9071</v>
      </c>
      <c r="N118" s="1493"/>
      <c r="O118" s="1859"/>
      <c r="P118" s="1790">
        <v>2</v>
      </c>
      <c r="Q118" s="1495"/>
      <c r="R118" s="1495"/>
      <c r="S118" s="1495"/>
      <c r="T118" s="1909"/>
      <c r="X118" s="1493"/>
      <c r="Y118" s="1493"/>
      <c r="Z118" s="1493"/>
    </row>
    <row r="119" spans="1:26" s="1548" customFormat="1" ht="58.6" customHeight="1">
      <c r="A119" s="3774"/>
      <c r="B119" s="1543" t="str">
        <f t="shared" si="3"/>
        <v>2400001217</v>
      </c>
      <c r="C119" s="1493" t="s">
        <v>9049</v>
      </c>
      <c r="D119" s="1494"/>
      <c r="E119" s="1495"/>
      <c r="F119" s="1493" t="s">
        <v>22</v>
      </c>
      <c r="G119" s="1495"/>
      <c r="H119" s="1495"/>
      <c r="I119" s="1495" t="s">
        <v>49</v>
      </c>
      <c r="J119" s="1495" t="s">
        <v>3536</v>
      </c>
      <c r="K119" s="1547" t="s">
        <v>9072</v>
      </c>
      <c r="L119" s="2357">
        <v>100</v>
      </c>
      <c r="M119" s="1790" t="s">
        <v>5239</v>
      </c>
      <c r="N119" s="1493"/>
      <c r="O119" s="1859"/>
      <c r="P119" s="1790">
        <v>2</v>
      </c>
      <c r="Q119" s="1495"/>
      <c r="R119" s="1495"/>
      <c r="S119" s="1495"/>
      <c r="T119" s="1909"/>
      <c r="X119" s="1493"/>
      <c r="Y119" s="1493"/>
      <c r="Z119" s="1493"/>
    </row>
    <row r="120" spans="1:26" s="1548" customFormat="1" ht="58.6" customHeight="1">
      <c r="A120" s="3775">
        <v>28</v>
      </c>
      <c r="B120" s="2171" t="str">
        <f t="shared" si="3"/>
        <v>2200002069</v>
      </c>
      <c r="C120" s="1902" t="s">
        <v>5501</v>
      </c>
      <c r="D120" s="2607">
        <v>6100</v>
      </c>
      <c r="E120" s="1921" t="s">
        <v>9073</v>
      </c>
      <c r="F120" s="1902" t="s">
        <v>13</v>
      </c>
      <c r="G120" s="1921" t="s">
        <v>9074</v>
      </c>
      <c r="H120" s="1921"/>
      <c r="I120" s="1921" t="s">
        <v>49</v>
      </c>
      <c r="J120" s="1921" t="s">
        <v>984</v>
      </c>
      <c r="K120" s="1911" t="s">
        <v>9075</v>
      </c>
      <c r="L120" s="2583">
        <v>1000</v>
      </c>
      <c r="M120" s="1902" t="s">
        <v>9013</v>
      </c>
      <c r="N120" s="1902"/>
      <c r="O120" s="1775"/>
      <c r="P120" s="2429">
        <v>3</v>
      </c>
      <c r="Q120" s="1921"/>
      <c r="R120" s="1921"/>
      <c r="S120" s="1921"/>
      <c r="T120" s="1909"/>
      <c r="U120" s="2150"/>
      <c r="V120" s="2150"/>
      <c r="W120" s="2150"/>
      <c r="X120" s="1902"/>
      <c r="Y120" s="1902"/>
      <c r="Z120" s="1902"/>
    </row>
    <row r="121" spans="1:26" s="1548" customFormat="1" ht="58.6" customHeight="1">
      <c r="A121" s="3777"/>
      <c r="B121" s="1543" t="str">
        <f t="shared" si="3"/>
        <v>2000003077</v>
      </c>
      <c r="C121" s="1493" t="s">
        <v>5501</v>
      </c>
      <c r="D121" s="1494"/>
      <c r="E121" s="1495"/>
      <c r="F121" s="1493" t="s">
        <v>13</v>
      </c>
      <c r="G121" s="1495"/>
      <c r="H121" s="1495"/>
      <c r="I121" s="1543" t="s">
        <v>49</v>
      </c>
      <c r="J121" s="1921" t="s">
        <v>984</v>
      </c>
      <c r="K121" s="1600" t="s">
        <v>9076</v>
      </c>
      <c r="L121" s="2357">
        <v>5000</v>
      </c>
      <c r="M121" s="1790" t="s">
        <v>5239</v>
      </c>
      <c r="N121" s="1493"/>
      <c r="O121" s="1859"/>
      <c r="P121" s="1790">
        <v>3</v>
      </c>
      <c r="Q121" s="1495"/>
      <c r="R121" s="1495"/>
      <c r="S121" s="1495"/>
      <c r="T121" s="1909"/>
      <c r="X121" s="1493"/>
      <c r="Y121" s="1493"/>
      <c r="Z121" s="1493"/>
    </row>
    <row r="122" spans="1:26" s="1548" customFormat="1" ht="73.55" customHeight="1">
      <c r="A122" s="3775">
        <v>29</v>
      </c>
      <c r="B122" s="2187" t="str">
        <f t="shared" si="3"/>
        <v>2000003134</v>
      </c>
      <c r="C122" s="1902" t="s">
        <v>8493</v>
      </c>
      <c r="D122" s="2607">
        <v>10700</v>
      </c>
      <c r="E122" s="1921" t="s">
        <v>9077</v>
      </c>
      <c r="F122" s="1902" t="s">
        <v>15</v>
      </c>
      <c r="G122" s="1909" t="s">
        <v>9078</v>
      </c>
      <c r="H122" s="1921"/>
      <c r="I122" s="1902" t="s">
        <v>49</v>
      </c>
      <c r="J122" s="1921" t="s">
        <v>1163</v>
      </c>
      <c r="K122" s="1911" t="s">
        <v>9079</v>
      </c>
      <c r="L122" s="2583">
        <v>8000</v>
      </c>
      <c r="M122" s="2196" t="s">
        <v>9080</v>
      </c>
      <c r="N122" s="1493"/>
      <c r="O122" s="1859"/>
      <c r="P122" s="1790">
        <v>3</v>
      </c>
      <c r="Q122" s="1495"/>
      <c r="R122" s="1495"/>
      <c r="S122" s="1495"/>
      <c r="T122" s="1909"/>
      <c r="X122" s="1493"/>
      <c r="Y122" s="1493"/>
      <c r="Z122" s="1493"/>
    </row>
    <row r="123" spans="1:26" s="1548" customFormat="1" ht="58.6" customHeight="1">
      <c r="A123" s="3776"/>
      <c r="B123" s="1543" t="str">
        <f t="shared" si="3"/>
        <v>2000003135</v>
      </c>
      <c r="C123" s="1493" t="s">
        <v>8493</v>
      </c>
      <c r="D123" s="1494"/>
      <c r="E123" s="1495"/>
      <c r="F123" s="1493" t="s">
        <v>15</v>
      </c>
      <c r="G123" s="1495"/>
      <c r="H123" s="1495"/>
      <c r="I123" s="1493" t="s">
        <v>49</v>
      </c>
      <c r="J123" s="1495" t="s">
        <v>1163</v>
      </c>
      <c r="K123" s="1547" t="s">
        <v>9081</v>
      </c>
      <c r="L123" s="2357">
        <v>2000</v>
      </c>
      <c r="M123" s="1748" t="s">
        <v>5239</v>
      </c>
      <c r="N123" s="1493"/>
      <c r="O123" s="1859"/>
      <c r="P123" s="1790">
        <v>3</v>
      </c>
      <c r="Q123" s="1495"/>
      <c r="R123" s="1495"/>
      <c r="S123" s="1495"/>
      <c r="T123" s="1909"/>
      <c r="X123" s="1493"/>
      <c r="Y123" s="1493"/>
      <c r="Z123" s="1493"/>
    </row>
    <row r="124" spans="1:26" s="1548" customFormat="1" ht="58.6" customHeight="1">
      <c r="A124" s="3777"/>
      <c r="B124" s="1543" t="str">
        <f t="shared" si="3"/>
        <v>2000003148</v>
      </c>
      <c r="C124" s="1493" t="s">
        <v>8493</v>
      </c>
      <c r="D124" s="1494"/>
      <c r="E124" s="1495"/>
      <c r="F124" s="1493" t="s">
        <v>15</v>
      </c>
      <c r="G124" s="1495"/>
      <c r="H124" s="1495"/>
      <c r="I124" s="1493" t="s">
        <v>49</v>
      </c>
      <c r="J124" s="1495" t="s">
        <v>1163</v>
      </c>
      <c r="K124" s="1547" t="s">
        <v>9082</v>
      </c>
      <c r="L124" s="2357">
        <v>500</v>
      </c>
      <c r="M124" s="2196" t="s">
        <v>9083</v>
      </c>
      <c r="N124" s="1493"/>
      <c r="O124" s="1859"/>
      <c r="P124" s="1790">
        <v>3</v>
      </c>
      <c r="Q124" s="1495"/>
      <c r="R124" s="1495"/>
      <c r="S124" s="1495"/>
      <c r="T124" s="1909"/>
      <c r="X124" s="1493"/>
      <c r="Y124" s="1493"/>
      <c r="Z124" s="1493"/>
    </row>
    <row r="125" spans="1:26" s="2150" customFormat="1" ht="70.5" customHeight="1">
      <c r="A125" s="3772">
        <v>30</v>
      </c>
      <c r="B125" s="2187" t="str">
        <f t="shared" si="3"/>
        <v>2000002964</v>
      </c>
      <c r="C125" s="1902" t="s">
        <v>3483</v>
      </c>
      <c r="D125" s="2607">
        <v>4000</v>
      </c>
      <c r="E125" s="1921" t="s">
        <v>9084</v>
      </c>
      <c r="F125" s="1902" t="s">
        <v>17</v>
      </c>
      <c r="G125" s="1921" t="s">
        <v>3978</v>
      </c>
      <c r="H125" s="1921"/>
      <c r="I125" s="1921" t="s">
        <v>49</v>
      </c>
      <c r="J125" s="1921" t="s">
        <v>101</v>
      </c>
      <c r="K125" s="1845" t="s">
        <v>9085</v>
      </c>
      <c r="L125" s="2583">
        <v>2500</v>
      </c>
      <c r="M125" s="2196" t="s">
        <v>9083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6" customHeight="1">
      <c r="A126" s="3773"/>
      <c r="B126" s="1543" t="str">
        <f t="shared" si="3"/>
        <v>2000003147</v>
      </c>
      <c r="C126" s="1493" t="s">
        <v>3483</v>
      </c>
      <c r="D126" s="1494"/>
      <c r="E126" s="1495"/>
      <c r="F126" s="1493" t="s">
        <v>17</v>
      </c>
      <c r="G126" s="1495"/>
      <c r="H126" s="1495"/>
      <c r="I126" s="1495" t="s">
        <v>49</v>
      </c>
      <c r="J126" s="1495" t="s">
        <v>101</v>
      </c>
      <c r="K126" s="1600" t="s">
        <v>9086</v>
      </c>
      <c r="L126" s="2357">
        <v>50</v>
      </c>
      <c r="M126" s="1921" t="s">
        <v>5239</v>
      </c>
      <c r="N126" s="1902"/>
      <c r="O126" s="1775"/>
      <c r="P126" s="2429">
        <v>3</v>
      </c>
      <c r="Q126" s="1921"/>
      <c r="R126" s="2724"/>
      <c r="S126" s="2724"/>
      <c r="T126" s="2721"/>
      <c r="X126" s="1902"/>
      <c r="Y126" s="1902"/>
      <c r="Z126" s="1902"/>
    </row>
    <row r="127" spans="1:26" s="1548" customFormat="1" ht="70.5" customHeight="1">
      <c r="A127" s="3774"/>
      <c r="B127" s="1543" t="str">
        <f t="shared" ref="B127:B138" si="4">TEXT(LEFT(K127,10),"0000000000")</f>
        <v>2000003154</v>
      </c>
      <c r="C127" s="1493" t="s">
        <v>3483</v>
      </c>
      <c r="D127" s="1494"/>
      <c r="E127" s="1495"/>
      <c r="F127" s="1493" t="s">
        <v>17</v>
      </c>
      <c r="G127" s="1495"/>
      <c r="H127" s="1495"/>
      <c r="I127" s="1493" t="s">
        <v>49</v>
      </c>
      <c r="J127" s="1495" t="s">
        <v>224</v>
      </c>
      <c r="K127" s="1600" t="s">
        <v>9087</v>
      </c>
      <c r="L127" s="2357">
        <v>1450</v>
      </c>
      <c r="M127" s="2196" t="s">
        <v>9083</v>
      </c>
      <c r="N127" s="1493"/>
      <c r="O127" s="1859"/>
      <c r="P127" s="1493">
        <v>3</v>
      </c>
      <c r="Q127" s="1495"/>
      <c r="R127" s="1495"/>
      <c r="S127" s="1495"/>
      <c r="T127" s="1909"/>
      <c r="X127" s="1493"/>
      <c r="Y127" s="1493"/>
      <c r="Z127" s="1493"/>
    </row>
    <row r="128" spans="1:26" s="2150" customFormat="1" ht="59.3" customHeight="1">
      <c r="A128" s="3775">
        <v>31</v>
      </c>
      <c r="B128" s="2187" t="str">
        <f t="shared" si="4"/>
        <v>2000003122</v>
      </c>
      <c r="C128" s="1902" t="s">
        <v>3492</v>
      </c>
      <c r="D128" s="2607">
        <v>4280</v>
      </c>
      <c r="E128" s="1921" t="s">
        <v>9088</v>
      </c>
      <c r="F128" s="1902" t="s">
        <v>13</v>
      </c>
      <c r="G128" s="1921" t="s">
        <v>9089</v>
      </c>
      <c r="H128" s="1921"/>
      <c r="I128" s="1902" t="s">
        <v>49</v>
      </c>
      <c r="J128" s="1921" t="s">
        <v>148</v>
      </c>
      <c r="K128" s="1845" t="s">
        <v>9090</v>
      </c>
      <c r="L128" s="2583">
        <v>3000</v>
      </c>
      <c r="M128" s="2196" t="s">
        <v>9083</v>
      </c>
      <c r="N128" s="1902"/>
      <c r="O128" s="1775"/>
      <c r="P128" s="2429">
        <v>3</v>
      </c>
      <c r="Q128" s="1921"/>
      <c r="R128" s="1921"/>
      <c r="S128" s="1921"/>
      <c r="T128" s="1909"/>
      <c r="X128" s="1902"/>
      <c r="Y128" s="1902"/>
      <c r="Z128" s="1902"/>
    </row>
    <row r="129" spans="1:26" s="2150" customFormat="1" ht="59.3" customHeight="1">
      <c r="A129" s="3776"/>
      <c r="B129" s="1543" t="str">
        <f t="shared" si="4"/>
        <v>2000003080</v>
      </c>
      <c r="C129" s="1493" t="s">
        <v>3492</v>
      </c>
      <c r="D129" s="1494"/>
      <c r="E129" s="1495"/>
      <c r="F129" s="1493" t="s">
        <v>13</v>
      </c>
      <c r="G129" s="1495"/>
      <c r="H129" s="1495"/>
      <c r="I129" s="1543" t="s">
        <v>49</v>
      </c>
      <c r="J129" s="1495" t="s">
        <v>90</v>
      </c>
      <c r="K129" s="1547" t="s">
        <v>9091</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3" customHeight="1">
      <c r="A130" s="3777"/>
      <c r="B130" s="1543" t="str">
        <f t="shared" si="4"/>
        <v>2000003114</v>
      </c>
      <c r="C130" s="1493" t="s">
        <v>3492</v>
      </c>
      <c r="D130" s="1494"/>
      <c r="E130" s="1495"/>
      <c r="F130" s="1493" t="s">
        <v>13</v>
      </c>
      <c r="G130" s="1495"/>
      <c r="H130" s="1495"/>
      <c r="I130" s="1493" t="s">
        <v>49</v>
      </c>
      <c r="J130" s="1495" t="s">
        <v>90</v>
      </c>
      <c r="K130" s="1600" t="s">
        <v>9092</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775">
        <v>32</v>
      </c>
      <c r="B131" s="2187" t="str">
        <f t="shared" si="4"/>
        <v>2000003151</v>
      </c>
      <c r="C131" s="1902" t="s">
        <v>218</v>
      </c>
      <c r="D131" s="2607">
        <v>12000</v>
      </c>
      <c r="E131" s="1921" t="s">
        <v>9093</v>
      </c>
      <c r="F131" s="1902" t="s">
        <v>13</v>
      </c>
      <c r="G131" s="1921" t="s">
        <v>9089</v>
      </c>
      <c r="H131" s="1921"/>
      <c r="I131" s="1902" t="s">
        <v>49</v>
      </c>
      <c r="J131" s="1921" t="s">
        <v>90</v>
      </c>
      <c r="K131" s="1845" t="s">
        <v>9094</v>
      </c>
      <c r="L131" s="2583">
        <v>8000</v>
      </c>
      <c r="M131" s="2196" t="s">
        <v>5222</v>
      </c>
      <c r="N131" s="1493"/>
      <c r="O131" s="1859"/>
      <c r="P131" s="1790">
        <v>3</v>
      </c>
      <c r="Q131" s="1495"/>
      <c r="R131" s="1495"/>
      <c r="S131" s="1495"/>
      <c r="T131" s="1909"/>
      <c r="X131" s="1493"/>
      <c r="Y131" s="1493"/>
      <c r="Z131" s="1493"/>
    </row>
    <row r="132" spans="1:26" s="1548" customFormat="1" ht="58.6" customHeight="1">
      <c r="A132" s="3776"/>
      <c r="B132" s="1543" t="str">
        <f t="shared" si="4"/>
        <v>2000003080</v>
      </c>
      <c r="C132" s="1902" t="s">
        <v>218</v>
      </c>
      <c r="D132" s="1494"/>
      <c r="E132" s="1495"/>
      <c r="F132" s="1493" t="s">
        <v>13</v>
      </c>
      <c r="G132" s="1495"/>
      <c r="H132" s="1495"/>
      <c r="I132" s="1543" t="s">
        <v>49</v>
      </c>
      <c r="J132" s="1495" t="s">
        <v>90</v>
      </c>
      <c r="K132" s="1547" t="s">
        <v>9095</v>
      </c>
      <c r="L132" s="2357">
        <v>4000</v>
      </c>
      <c r="M132" s="1748" t="s">
        <v>5239</v>
      </c>
      <c r="N132" s="1493"/>
      <c r="O132" s="1859"/>
      <c r="P132" s="1790">
        <v>3</v>
      </c>
      <c r="Q132" s="1495"/>
      <c r="R132" s="1495"/>
      <c r="S132" s="1495"/>
      <c r="T132" s="1909"/>
      <c r="X132" s="1493"/>
      <c r="Y132" s="1493"/>
      <c r="Z132" s="1493"/>
    </row>
    <row r="133" spans="1:26" s="1548" customFormat="1" ht="58.6" customHeight="1">
      <c r="A133" s="3777"/>
      <c r="B133" s="1543" t="str">
        <f t="shared" si="4"/>
        <v>2000003084</v>
      </c>
      <c r="C133" s="1902" t="s">
        <v>218</v>
      </c>
      <c r="D133" s="1494"/>
      <c r="E133" s="1495"/>
      <c r="F133" s="1493" t="s">
        <v>13</v>
      </c>
      <c r="G133" s="1495"/>
      <c r="H133" s="1495"/>
      <c r="I133" s="1543" t="s">
        <v>49</v>
      </c>
      <c r="J133" s="1495" t="s">
        <v>90</v>
      </c>
      <c r="K133" s="1547" t="s">
        <v>9096</v>
      </c>
      <c r="L133" s="2357">
        <v>150</v>
      </c>
      <c r="M133" s="1748" t="s">
        <v>9097</v>
      </c>
      <c r="N133" s="1493"/>
      <c r="O133" s="1859"/>
      <c r="P133" s="1790">
        <v>3</v>
      </c>
      <c r="Q133" s="1495"/>
      <c r="R133" s="1495"/>
      <c r="S133" s="1495"/>
      <c r="T133" s="1909"/>
      <c r="X133" s="1493"/>
      <c r="Y133" s="1493"/>
      <c r="Z133" s="1493"/>
    </row>
    <row r="134" spans="1:26" s="1548" customFormat="1" ht="58.6" customHeight="1">
      <c r="A134" s="3772">
        <v>33</v>
      </c>
      <c r="B134" s="2187" t="str">
        <f t="shared" si="4"/>
        <v>2200002076</v>
      </c>
      <c r="C134" s="1545" t="s">
        <v>3478</v>
      </c>
      <c r="D134" s="2607">
        <v>8800</v>
      </c>
      <c r="E134" s="1921" t="s">
        <v>9098</v>
      </c>
      <c r="F134" s="1902" t="s">
        <v>15</v>
      </c>
      <c r="G134" s="1921" t="s">
        <v>3985</v>
      </c>
      <c r="H134" s="1921"/>
      <c r="I134" s="1902" t="s">
        <v>49</v>
      </c>
      <c r="J134" s="1921" t="s">
        <v>1163</v>
      </c>
      <c r="K134" s="1911" t="s">
        <v>9099</v>
      </c>
      <c r="L134" s="2583">
        <v>3703</v>
      </c>
      <c r="M134" s="1902" t="s">
        <v>9100</v>
      </c>
      <c r="N134" s="1902"/>
      <c r="O134" s="1775"/>
      <c r="P134" s="2429">
        <v>3</v>
      </c>
      <c r="Q134" s="1921"/>
      <c r="R134" s="1921"/>
      <c r="S134" s="1921"/>
      <c r="T134" s="1909"/>
      <c r="U134" s="2150"/>
      <c r="V134" s="2150"/>
      <c r="W134" s="2150"/>
      <c r="X134" s="1902"/>
      <c r="Y134" s="1902"/>
      <c r="Z134" s="1902"/>
    </row>
    <row r="135" spans="1:26" s="1548" customFormat="1" ht="58.6" customHeight="1">
      <c r="A135" s="3773"/>
      <c r="B135" s="1543" t="str">
        <f t="shared" si="4"/>
        <v>2200002077</v>
      </c>
      <c r="C135" s="1545" t="s">
        <v>3478</v>
      </c>
      <c r="D135" s="1494"/>
      <c r="E135" s="1495"/>
      <c r="F135" s="1493" t="s">
        <v>15</v>
      </c>
      <c r="G135" s="1495"/>
      <c r="H135" s="1495"/>
      <c r="I135" s="1493" t="s">
        <v>49</v>
      </c>
      <c r="J135" s="1921" t="s">
        <v>1163</v>
      </c>
      <c r="K135" s="1547" t="s">
        <v>9101</v>
      </c>
      <c r="L135" s="2357">
        <v>2140</v>
      </c>
      <c r="M135" s="1493" t="s">
        <v>9102</v>
      </c>
      <c r="N135" s="1493"/>
      <c r="O135" s="1859"/>
      <c r="P135" s="2429">
        <v>3</v>
      </c>
      <c r="Q135" s="1495"/>
      <c r="R135" s="1495"/>
      <c r="S135" s="1495"/>
      <c r="T135" s="1909"/>
      <c r="X135" s="1493"/>
      <c r="Y135" s="1493"/>
      <c r="Z135" s="1493"/>
    </row>
    <row r="136" spans="1:26" s="1548" customFormat="1" ht="58.6" customHeight="1">
      <c r="A136" s="3773"/>
      <c r="B136" s="1543" t="str">
        <f t="shared" si="4"/>
        <v>2200002078</v>
      </c>
      <c r="C136" s="1545" t="s">
        <v>3478</v>
      </c>
      <c r="D136" s="1494"/>
      <c r="E136" s="1495"/>
      <c r="F136" s="1493" t="s">
        <v>15</v>
      </c>
      <c r="G136" s="1495"/>
      <c r="H136" s="1495"/>
      <c r="I136" s="1493" t="s">
        <v>49</v>
      </c>
      <c r="J136" s="1495" t="s">
        <v>1163</v>
      </c>
      <c r="K136" s="1547" t="s">
        <v>9103</v>
      </c>
      <c r="L136" s="2357">
        <v>1262</v>
      </c>
      <c r="M136" s="1493" t="s">
        <v>5239</v>
      </c>
      <c r="N136" s="1493"/>
      <c r="O136" s="1859"/>
      <c r="P136" s="2429">
        <v>3</v>
      </c>
      <c r="Q136" s="1495"/>
      <c r="R136" s="1495"/>
      <c r="S136" s="1495"/>
      <c r="T136" s="1909"/>
      <c r="X136" s="1493"/>
      <c r="Y136" s="1493"/>
      <c r="Z136" s="1493"/>
    </row>
    <row r="137" spans="1:26" s="1548" customFormat="1" ht="58.6" customHeight="1">
      <c r="A137" s="3773"/>
      <c r="B137" s="1543" t="str">
        <f t="shared" si="4"/>
        <v>2200002081</v>
      </c>
      <c r="C137" s="1545" t="s">
        <v>3478</v>
      </c>
      <c r="D137" s="1494"/>
      <c r="E137" s="1495"/>
      <c r="F137" s="1493" t="s">
        <v>15</v>
      </c>
      <c r="G137" s="1495"/>
      <c r="H137" s="1495"/>
      <c r="I137" s="1493" t="s">
        <v>49</v>
      </c>
      <c r="J137" s="1495" t="s">
        <v>1163</v>
      </c>
      <c r="K137" s="1547" t="s">
        <v>9104</v>
      </c>
      <c r="L137" s="2357">
        <v>1724</v>
      </c>
      <c r="M137" s="2196" t="s">
        <v>9105</v>
      </c>
      <c r="N137" s="1493"/>
      <c r="O137" s="1859"/>
      <c r="P137" s="2429">
        <v>3</v>
      </c>
      <c r="Q137" s="1495"/>
      <c r="R137" s="1495"/>
      <c r="S137" s="1495"/>
      <c r="T137" s="1909"/>
      <c r="X137" s="1493"/>
      <c r="Y137" s="1493"/>
      <c r="Z137" s="1493"/>
    </row>
    <row r="138" spans="1:26" s="1548" customFormat="1" ht="58.6" customHeight="1">
      <c r="A138" s="3774"/>
      <c r="B138" s="1543" t="str">
        <f t="shared" si="4"/>
        <v>2200002082</v>
      </c>
      <c r="C138" s="1545" t="s">
        <v>3478</v>
      </c>
      <c r="D138" s="1494"/>
      <c r="E138" s="1495"/>
      <c r="F138" s="1493" t="s">
        <v>15</v>
      </c>
      <c r="G138" s="1495"/>
      <c r="H138" s="1495"/>
      <c r="I138" s="1493" t="s">
        <v>49</v>
      </c>
      <c r="J138" s="1495" t="s">
        <v>1163</v>
      </c>
      <c r="K138" s="1547" t="s">
        <v>9106</v>
      </c>
      <c r="L138" s="2357">
        <v>462</v>
      </c>
      <c r="M138" s="2196" t="s">
        <v>9105</v>
      </c>
      <c r="N138" s="1493"/>
      <c r="O138" s="1859"/>
      <c r="P138" s="2429">
        <v>3</v>
      </c>
      <c r="Q138" s="1495"/>
      <c r="R138" s="1495"/>
      <c r="S138" s="1495"/>
      <c r="T138" s="1909"/>
      <c r="X138" s="1493"/>
      <c r="Y138" s="1493"/>
      <c r="Z138" s="1493"/>
    </row>
    <row r="139" spans="1:26" s="1548" customFormat="1" ht="79.5" customHeight="1">
      <c r="A139" s="3772">
        <v>34</v>
      </c>
      <c r="B139" s="2187" t="s">
        <v>9107</v>
      </c>
      <c r="C139" s="1902" t="s">
        <v>5880</v>
      </c>
      <c r="D139" s="2607">
        <v>12000</v>
      </c>
      <c r="E139" s="1921" t="s">
        <v>9108</v>
      </c>
      <c r="F139" s="1902" t="s">
        <v>15</v>
      </c>
      <c r="G139" s="1921" t="s">
        <v>9109</v>
      </c>
      <c r="H139" s="1921"/>
      <c r="I139" s="1902" t="s">
        <v>49</v>
      </c>
      <c r="J139" s="1921" t="s">
        <v>50</v>
      </c>
      <c r="K139" s="1845" t="s">
        <v>9110</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099999999999994" customHeight="1">
      <c r="A140" s="3774"/>
      <c r="B140" s="1543" t="str">
        <f t="shared" ref="B140:B178" si="5">TEXT(LEFT(K140,10),"0000000000")</f>
        <v>2000003125</v>
      </c>
      <c r="C140" s="1493" t="s">
        <v>5880</v>
      </c>
      <c r="D140" s="1494"/>
      <c r="E140" s="1495"/>
      <c r="F140" s="1902" t="s">
        <v>15</v>
      </c>
      <c r="G140" s="1495"/>
      <c r="H140" s="1495"/>
      <c r="I140" s="1493" t="s">
        <v>49</v>
      </c>
      <c r="J140" s="1495" t="s">
        <v>984</v>
      </c>
      <c r="K140" s="1600" t="s">
        <v>9111</v>
      </c>
      <c r="L140" s="2357">
        <v>4300</v>
      </c>
      <c r="M140" s="1790" t="s">
        <v>9112</v>
      </c>
      <c r="N140" s="1493"/>
      <c r="O140" s="1859"/>
      <c r="P140" s="1790">
        <v>3</v>
      </c>
      <c r="Q140" s="1495"/>
      <c r="R140" s="1495"/>
      <c r="S140" s="1495"/>
      <c r="T140" s="1909"/>
      <c r="X140" s="1493"/>
      <c r="Y140" s="1493"/>
      <c r="Z140" s="1493"/>
    </row>
    <row r="141" spans="1:26" s="2150" customFormat="1" ht="58.6" customHeight="1">
      <c r="A141" s="3772">
        <v>35</v>
      </c>
      <c r="B141" s="2187" t="str">
        <f t="shared" si="5"/>
        <v>2000003144</v>
      </c>
      <c r="C141" s="1902" t="s">
        <v>3438</v>
      </c>
      <c r="D141" s="2607">
        <v>24000</v>
      </c>
      <c r="E141" s="1921" t="s">
        <v>9113</v>
      </c>
      <c r="F141" s="1493" t="s">
        <v>13</v>
      </c>
      <c r="G141" s="1921" t="s">
        <v>9114</v>
      </c>
      <c r="H141" s="1921" t="s">
        <v>9115</v>
      </c>
      <c r="I141" s="2187" t="s">
        <v>49</v>
      </c>
      <c r="J141" s="1921" t="s">
        <v>90</v>
      </c>
      <c r="K141" s="1862" t="s">
        <v>9116</v>
      </c>
      <c r="L141" s="2583">
        <v>70</v>
      </c>
      <c r="M141" s="1909" t="s">
        <v>5239</v>
      </c>
      <c r="N141" s="1902"/>
      <c r="O141" s="1775"/>
      <c r="P141" s="2429">
        <v>3</v>
      </c>
      <c r="Q141" s="1921"/>
      <c r="R141" s="1921"/>
      <c r="S141" s="1921"/>
      <c r="T141" s="1909"/>
      <c r="X141" s="1902"/>
      <c r="Y141" s="1902"/>
      <c r="Z141" s="1902"/>
    </row>
    <row r="142" spans="1:26" s="2150" customFormat="1" ht="58.6" customHeight="1">
      <c r="A142" s="3773"/>
      <c r="B142" s="2187" t="str">
        <f t="shared" si="5"/>
        <v>2000003145</v>
      </c>
      <c r="C142" s="1902" t="s">
        <v>3438</v>
      </c>
      <c r="D142" s="2607"/>
      <c r="E142" s="1921"/>
      <c r="F142" s="1493" t="s">
        <v>13</v>
      </c>
      <c r="G142" s="1921"/>
      <c r="H142" s="1921"/>
      <c r="I142" s="1543" t="s">
        <v>49</v>
      </c>
      <c r="J142" s="1495" t="s">
        <v>90</v>
      </c>
      <c r="K142" s="1600" t="s">
        <v>9117</v>
      </c>
      <c r="L142" s="2357">
        <v>300</v>
      </c>
      <c r="M142" s="1748" t="s">
        <v>5239</v>
      </c>
      <c r="N142" s="1902"/>
      <c r="O142" s="1775"/>
      <c r="P142" s="2429">
        <v>3</v>
      </c>
      <c r="Q142" s="1921"/>
      <c r="R142" s="1921"/>
      <c r="S142" s="1921"/>
      <c r="T142" s="1909"/>
      <c r="X142" s="1902"/>
      <c r="Y142" s="1902"/>
      <c r="Z142" s="1902"/>
    </row>
    <row r="143" spans="1:26" s="1548" customFormat="1" ht="58.6" customHeight="1">
      <c r="A143" s="3773"/>
      <c r="B143" s="1543" t="str">
        <f t="shared" si="5"/>
        <v>2000003129</v>
      </c>
      <c r="C143" s="1902" t="s">
        <v>3438</v>
      </c>
      <c r="F143" s="1493" t="s">
        <v>13</v>
      </c>
      <c r="I143" s="1493" t="s">
        <v>49</v>
      </c>
      <c r="J143" s="1493" t="s">
        <v>90</v>
      </c>
      <c r="K143" s="1770" t="s">
        <v>9118</v>
      </c>
      <c r="L143" s="2183">
        <v>4200</v>
      </c>
      <c r="M143" s="1748" t="s">
        <v>9119</v>
      </c>
      <c r="P143" s="1493">
        <v>3</v>
      </c>
    </row>
    <row r="144" spans="1:26" s="1548" customFormat="1" ht="58.6" customHeight="1">
      <c r="A144" s="3773"/>
      <c r="B144" s="1543" t="str">
        <f t="shared" si="5"/>
        <v>2000003137</v>
      </c>
      <c r="C144" s="1902" t="s">
        <v>3438</v>
      </c>
      <c r="D144" s="1494"/>
      <c r="E144" s="1495"/>
      <c r="F144" s="1493" t="s">
        <v>13</v>
      </c>
      <c r="G144" s="1495"/>
      <c r="H144" s="1495"/>
      <c r="I144" s="1493" t="s">
        <v>49</v>
      </c>
      <c r="J144" s="1495" t="s">
        <v>90</v>
      </c>
      <c r="K144" s="1497" t="s">
        <v>9120</v>
      </c>
      <c r="L144" s="2357">
        <v>5000</v>
      </c>
      <c r="M144" s="1495" t="s">
        <v>9121</v>
      </c>
      <c r="N144" s="1493"/>
      <c r="O144" s="1859"/>
      <c r="P144" s="1790">
        <v>3</v>
      </c>
      <c r="Q144" s="1495"/>
      <c r="R144" s="1495"/>
      <c r="S144" s="1495"/>
      <c r="T144" s="1909"/>
      <c r="X144" s="1493"/>
      <c r="Y144" s="1493"/>
      <c r="Z144" s="1493"/>
    </row>
    <row r="145" spans="1:26" s="1548" customFormat="1" ht="58.6" customHeight="1">
      <c r="A145" s="3773"/>
      <c r="B145" s="1543" t="str">
        <f t="shared" si="5"/>
        <v>2000003152</v>
      </c>
      <c r="C145" s="1902" t="s">
        <v>3438</v>
      </c>
      <c r="D145" s="1494"/>
      <c r="E145" s="1495"/>
      <c r="F145" s="1493" t="s">
        <v>13</v>
      </c>
      <c r="G145" s="1495"/>
      <c r="H145" s="1495"/>
      <c r="I145" s="1493" t="s">
        <v>49</v>
      </c>
      <c r="J145" s="1495" t="s">
        <v>90</v>
      </c>
      <c r="K145" s="1600" t="s">
        <v>9122</v>
      </c>
      <c r="L145" s="2357">
        <v>2000</v>
      </c>
      <c r="M145" s="2196" t="s">
        <v>9123</v>
      </c>
      <c r="N145" s="1493"/>
      <c r="O145" s="1859"/>
      <c r="P145" s="1790">
        <v>3</v>
      </c>
      <c r="Q145" s="1495"/>
      <c r="R145" s="1495"/>
      <c r="S145" s="1495"/>
      <c r="T145" s="1909"/>
      <c r="X145" s="1493"/>
      <c r="Y145" s="1493"/>
      <c r="Z145" s="1493"/>
    </row>
    <row r="146" spans="1:26" s="1548" customFormat="1" ht="58.6" customHeight="1">
      <c r="A146" s="3773"/>
      <c r="B146" s="1543" t="str">
        <f t="shared" si="5"/>
        <v>2000003069</v>
      </c>
      <c r="C146" s="1902" t="s">
        <v>3438</v>
      </c>
      <c r="D146" s="1494"/>
      <c r="E146" s="1495"/>
      <c r="F146" s="1493" t="s">
        <v>13</v>
      </c>
      <c r="G146" s="1495"/>
      <c r="H146" s="1495"/>
      <c r="I146" s="1495" t="s">
        <v>49</v>
      </c>
      <c r="J146" s="1495" t="s">
        <v>5384</v>
      </c>
      <c r="K146" s="1547" t="s">
        <v>9124</v>
      </c>
      <c r="L146" s="2357">
        <v>1000</v>
      </c>
      <c r="M146" s="1748" t="s">
        <v>9125</v>
      </c>
      <c r="N146" s="1493"/>
      <c r="O146" s="1859"/>
      <c r="P146" s="1790">
        <v>3</v>
      </c>
      <c r="Q146" s="1495"/>
      <c r="R146" s="1495"/>
      <c r="S146" s="1495"/>
      <c r="T146" s="1909"/>
      <c r="X146" s="1493"/>
      <c r="Y146" s="1493"/>
      <c r="Z146" s="1493"/>
    </row>
    <row r="147" spans="1:26" s="1548" customFormat="1" ht="58.6" customHeight="1">
      <c r="A147" s="3773"/>
      <c r="B147" s="1543" t="str">
        <f t="shared" si="5"/>
        <v>2000003070</v>
      </c>
      <c r="C147" s="1902" t="s">
        <v>3438</v>
      </c>
      <c r="D147" s="1494"/>
      <c r="E147" s="1495"/>
      <c r="F147" s="1493" t="s">
        <v>13</v>
      </c>
      <c r="G147" s="1495"/>
      <c r="H147" s="1495"/>
      <c r="I147" s="1495" t="s">
        <v>49</v>
      </c>
      <c r="J147" s="1495" t="s">
        <v>5384</v>
      </c>
      <c r="K147" s="1547" t="s">
        <v>9126</v>
      </c>
      <c r="L147" s="2357">
        <v>100</v>
      </c>
      <c r="M147" s="1748" t="s">
        <v>9127</v>
      </c>
      <c r="N147" s="1493"/>
      <c r="O147" s="1859"/>
      <c r="P147" s="1790">
        <v>3</v>
      </c>
      <c r="Q147" s="1495"/>
      <c r="R147" s="1495"/>
      <c r="S147" s="1495"/>
      <c r="T147" s="1909"/>
      <c r="X147" s="1493"/>
      <c r="Y147" s="1493"/>
      <c r="Z147" s="1493"/>
    </row>
    <row r="148" spans="1:26" s="1548" customFormat="1" ht="58.6" customHeight="1">
      <c r="A148" s="3773"/>
      <c r="B148" s="1543" t="str">
        <f t="shared" si="5"/>
        <v>2000003075</v>
      </c>
      <c r="C148" s="1902" t="s">
        <v>3438</v>
      </c>
      <c r="D148" s="1494"/>
      <c r="E148" s="1495"/>
      <c r="F148" s="1493" t="s">
        <v>13</v>
      </c>
      <c r="G148" s="1495"/>
      <c r="H148" s="1495"/>
      <c r="I148" s="1495" t="s">
        <v>49</v>
      </c>
      <c r="J148" s="1495" t="s">
        <v>5384</v>
      </c>
      <c r="K148" s="1547" t="s">
        <v>9128</v>
      </c>
      <c r="L148" s="2357">
        <v>2000</v>
      </c>
      <c r="M148" s="1495" t="s">
        <v>9129</v>
      </c>
      <c r="N148" s="1493"/>
      <c r="O148" s="1859"/>
      <c r="P148" s="1790">
        <v>3</v>
      </c>
      <c r="Q148" s="1495"/>
      <c r="R148" s="1495"/>
      <c r="S148" s="1495"/>
      <c r="T148" s="1909"/>
      <c r="X148" s="1493"/>
      <c r="Y148" s="1493"/>
      <c r="Z148" s="1493"/>
    </row>
    <row r="149" spans="1:26" s="1548" customFormat="1" ht="58.6" customHeight="1">
      <c r="A149" s="3773"/>
      <c r="B149" s="1543" t="str">
        <f t="shared" si="5"/>
        <v>2000003112</v>
      </c>
      <c r="C149" s="1902" t="s">
        <v>3438</v>
      </c>
      <c r="D149" s="1494"/>
      <c r="E149" s="1495"/>
      <c r="F149" s="1493" t="s">
        <v>13</v>
      </c>
      <c r="G149" s="1495"/>
      <c r="H149" s="1495"/>
      <c r="I149" s="1493" t="s">
        <v>49</v>
      </c>
      <c r="J149" s="1495" t="s">
        <v>5384</v>
      </c>
      <c r="K149" s="1547" t="s">
        <v>9130</v>
      </c>
      <c r="L149" s="2357">
        <v>3000</v>
      </c>
      <c r="M149" s="1495" t="s">
        <v>5239</v>
      </c>
      <c r="N149" s="1493"/>
      <c r="O149" s="1859"/>
      <c r="P149" s="1790">
        <v>3</v>
      </c>
      <c r="Q149" s="1495"/>
      <c r="R149" s="1495"/>
      <c r="S149" s="1495"/>
      <c r="T149" s="1909"/>
      <c r="X149" s="1493"/>
      <c r="Y149" s="1493"/>
      <c r="Z149" s="1493"/>
    </row>
    <row r="150" spans="1:26" s="1548" customFormat="1" ht="58.6" customHeight="1">
      <c r="A150" s="3773"/>
      <c r="B150" s="1543" t="str">
        <f t="shared" si="5"/>
        <v>2000003071</v>
      </c>
      <c r="C150" s="1902" t="s">
        <v>3438</v>
      </c>
      <c r="D150" s="1494"/>
      <c r="E150" s="1495"/>
      <c r="F150" s="1493" t="s">
        <v>13</v>
      </c>
      <c r="G150" s="1495"/>
      <c r="H150" s="1495"/>
      <c r="I150" s="1493" t="s">
        <v>49</v>
      </c>
      <c r="J150" s="1495" t="s">
        <v>5384</v>
      </c>
      <c r="K150" s="1547" t="s">
        <v>9131</v>
      </c>
      <c r="L150" s="2357">
        <v>266</v>
      </c>
      <c r="M150" s="2196" t="s">
        <v>5222</v>
      </c>
      <c r="N150" s="1493"/>
      <c r="O150" s="1859"/>
      <c r="P150" s="1790">
        <v>3</v>
      </c>
      <c r="Q150" s="1495"/>
      <c r="R150" s="1495"/>
      <c r="S150" s="1495"/>
      <c r="T150" s="1909"/>
      <c r="X150" s="1493"/>
      <c r="Y150" s="1493"/>
      <c r="Z150" s="1493"/>
    </row>
    <row r="151" spans="1:26" s="1548" customFormat="1" ht="58.6" customHeight="1">
      <c r="A151" s="3773"/>
      <c r="B151" s="1543" t="str">
        <f t="shared" si="5"/>
        <v>2000003139</v>
      </c>
      <c r="C151" s="1902" t="s">
        <v>3438</v>
      </c>
      <c r="D151" s="1494"/>
      <c r="E151" s="1495"/>
      <c r="F151" s="1493" t="s">
        <v>13</v>
      </c>
      <c r="G151" s="1495"/>
      <c r="H151" s="1495"/>
      <c r="I151" s="1493" t="s">
        <v>49</v>
      </c>
      <c r="J151" s="1495" t="s">
        <v>148</v>
      </c>
      <c r="K151" s="1600" t="s">
        <v>9132</v>
      </c>
      <c r="L151" s="2357">
        <v>2500</v>
      </c>
      <c r="M151" s="2196" t="s">
        <v>5222</v>
      </c>
      <c r="N151" s="1493"/>
      <c r="O151" s="1859"/>
      <c r="P151" s="1790">
        <v>3</v>
      </c>
      <c r="Q151" s="1495"/>
      <c r="R151" s="1495"/>
      <c r="S151" s="1495"/>
      <c r="T151" s="1909"/>
      <c r="X151" s="1493"/>
      <c r="Y151" s="1493"/>
      <c r="Z151" s="1493"/>
    </row>
    <row r="152" spans="1:26" s="1548" customFormat="1" ht="58.6" customHeight="1">
      <c r="A152" s="3773"/>
      <c r="B152" s="1543" t="str">
        <f t="shared" si="5"/>
        <v>2000003140</v>
      </c>
      <c r="C152" s="1902" t="s">
        <v>3438</v>
      </c>
      <c r="D152" s="1494"/>
      <c r="E152" s="1495"/>
      <c r="F152" s="1493" t="s">
        <v>13</v>
      </c>
      <c r="G152" s="1495"/>
      <c r="H152" s="1495"/>
      <c r="I152" s="1493" t="s">
        <v>49</v>
      </c>
      <c r="J152" s="1495" t="s">
        <v>148</v>
      </c>
      <c r="K152" s="1496" t="s">
        <v>9133</v>
      </c>
      <c r="L152" s="2357">
        <v>2500</v>
      </c>
      <c r="M152" s="2196" t="s">
        <v>5222</v>
      </c>
      <c r="N152" s="1493"/>
      <c r="O152" s="1859"/>
      <c r="P152" s="1790">
        <v>3</v>
      </c>
      <c r="Q152" s="1495"/>
      <c r="R152" s="1495"/>
      <c r="S152" s="1495"/>
      <c r="T152" s="1909"/>
      <c r="X152" s="1493"/>
      <c r="Y152" s="1493"/>
      <c r="Z152" s="1493"/>
    </row>
    <row r="153" spans="1:26" s="1548" customFormat="1" ht="61.5" customHeight="1">
      <c r="A153" s="3774"/>
      <c r="B153" s="1543" t="str">
        <f t="shared" si="5"/>
        <v>2000003146</v>
      </c>
      <c r="C153" s="1902" t="s">
        <v>3438</v>
      </c>
      <c r="D153" s="1494"/>
      <c r="E153" s="1495"/>
      <c r="F153" s="1493" t="s">
        <v>13</v>
      </c>
      <c r="G153" s="1495"/>
      <c r="H153" s="1495"/>
      <c r="I153" s="1493" t="s">
        <v>49</v>
      </c>
      <c r="J153" s="1495" t="s">
        <v>9134</v>
      </c>
      <c r="K153" s="1600" t="s">
        <v>9135</v>
      </c>
      <c r="L153" s="2357">
        <v>1000</v>
      </c>
      <c r="M153" s="1748" t="s">
        <v>9136</v>
      </c>
      <c r="N153" s="1493"/>
      <c r="O153" s="1859"/>
      <c r="P153" s="1790">
        <v>3</v>
      </c>
      <c r="Q153" s="1495"/>
      <c r="R153" s="1495"/>
      <c r="S153" s="1495"/>
      <c r="T153" s="1909"/>
      <c r="X153" s="1493"/>
      <c r="Y153" s="1493"/>
      <c r="Z153" s="1493"/>
    </row>
    <row r="154" spans="1:26" s="2150" customFormat="1" ht="54" customHeight="1">
      <c r="A154" s="3772">
        <v>36</v>
      </c>
      <c r="B154" s="2187" t="str">
        <f t="shared" si="5"/>
        <v>2000003126</v>
      </c>
      <c r="C154" s="2263" t="s">
        <v>3522</v>
      </c>
      <c r="D154" s="2456">
        <v>8800</v>
      </c>
      <c r="E154" s="2187" t="s">
        <v>9137</v>
      </c>
      <c r="F154" s="2263" t="s">
        <v>15</v>
      </c>
      <c r="G154" s="2187" t="s">
        <v>9138</v>
      </c>
      <c r="H154" s="2187"/>
      <c r="I154" s="1902" t="s">
        <v>49</v>
      </c>
      <c r="J154" s="2391" t="s">
        <v>1163</v>
      </c>
      <c r="K154" s="2150" t="s">
        <v>9139</v>
      </c>
      <c r="L154" s="2179">
        <v>195</v>
      </c>
      <c r="M154" s="2196" t="s">
        <v>9140</v>
      </c>
      <c r="N154" s="1548"/>
      <c r="O154" s="1548"/>
      <c r="P154" s="1790">
        <v>3</v>
      </c>
      <c r="Q154" s="1543"/>
      <c r="R154" s="1543"/>
      <c r="S154" s="1543"/>
      <c r="T154" s="2261"/>
      <c r="U154" s="1559"/>
      <c r="V154" s="1559"/>
      <c r="W154" s="1559"/>
      <c r="X154" s="1545"/>
      <c r="Y154" s="1545"/>
      <c r="Z154" s="1545"/>
    </row>
    <row r="155" spans="1:26" s="1548" customFormat="1" ht="58.6" customHeight="1">
      <c r="A155" s="3773"/>
      <c r="B155" s="1543" t="str">
        <f t="shared" si="5"/>
        <v>2000003131</v>
      </c>
      <c r="C155" s="1545" t="s">
        <v>3522</v>
      </c>
      <c r="D155" s="2613"/>
      <c r="E155" s="1543"/>
      <c r="F155" s="1545" t="s">
        <v>15</v>
      </c>
      <c r="G155" s="1543"/>
      <c r="H155" s="1543"/>
      <c r="I155" s="1493" t="s">
        <v>49</v>
      </c>
      <c r="J155" s="1630" t="s">
        <v>1163</v>
      </c>
      <c r="K155" s="1600" t="s">
        <v>9141</v>
      </c>
      <c r="L155" s="2357">
        <v>962</v>
      </c>
      <c r="M155" s="1493" t="s">
        <v>9142</v>
      </c>
      <c r="N155" s="1493"/>
      <c r="O155" s="1859"/>
      <c r="P155" s="1790">
        <v>3</v>
      </c>
      <c r="Q155" s="1543"/>
      <c r="R155" s="1543"/>
      <c r="S155" s="1543"/>
      <c r="T155" s="2261"/>
      <c r="U155" s="1559"/>
      <c r="V155" s="1559"/>
      <c r="W155" s="1559"/>
      <c r="X155" s="1545"/>
      <c r="Y155" s="1545"/>
      <c r="Z155" s="1545"/>
    </row>
    <row r="156" spans="1:26" s="1548" customFormat="1" ht="58.6" customHeight="1">
      <c r="A156" s="3773"/>
      <c r="B156" s="1543" t="str">
        <f t="shared" si="5"/>
        <v>2000003133</v>
      </c>
      <c r="C156" s="1545" t="s">
        <v>3522</v>
      </c>
      <c r="D156" s="2613"/>
      <c r="E156" s="1543"/>
      <c r="F156" s="1545" t="s">
        <v>15</v>
      </c>
      <c r="G156" s="1543"/>
      <c r="H156" s="1543"/>
      <c r="I156" s="1493" t="s">
        <v>49</v>
      </c>
      <c r="J156" s="1630" t="s">
        <v>1163</v>
      </c>
      <c r="K156" s="1547" t="s">
        <v>9143</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6" customHeight="1">
      <c r="A157" s="3773"/>
      <c r="B157" s="1543" t="str">
        <f t="shared" si="5"/>
        <v>2200002076</v>
      </c>
      <c r="C157" s="1545" t="s">
        <v>3522</v>
      </c>
      <c r="D157" s="2613"/>
      <c r="E157" s="1543"/>
      <c r="F157" s="1545" t="s">
        <v>15</v>
      </c>
      <c r="G157" s="1543"/>
      <c r="H157" s="1543"/>
      <c r="I157" s="1493" t="s">
        <v>49</v>
      </c>
      <c r="J157" s="1630" t="s">
        <v>1163</v>
      </c>
      <c r="K157" s="1828" t="s">
        <v>9144</v>
      </c>
      <c r="L157" s="2543">
        <v>510</v>
      </c>
      <c r="M157" s="1543" t="s">
        <v>7489</v>
      </c>
      <c r="N157" s="1545"/>
      <c r="O157" s="2544"/>
      <c r="P157" s="1852">
        <v>3</v>
      </c>
      <c r="Q157" s="1543"/>
      <c r="R157" s="1543"/>
      <c r="S157" s="1543"/>
      <c r="T157" s="2261"/>
      <c r="U157" s="1559"/>
      <c r="V157" s="1559"/>
      <c r="W157" s="1559"/>
      <c r="X157" s="1545"/>
      <c r="Y157" s="1545"/>
      <c r="Z157" s="1545"/>
    </row>
    <row r="158" spans="1:26" s="1548" customFormat="1" ht="58.6" customHeight="1">
      <c r="A158" s="2582">
        <v>37</v>
      </c>
      <c r="B158" s="2187" t="str">
        <f t="shared" si="5"/>
        <v>2000003119</v>
      </c>
      <c r="C158" s="1921" t="s">
        <v>9145</v>
      </c>
      <c r="D158" s="2607">
        <v>4350</v>
      </c>
      <c r="E158" s="1921" t="s">
        <v>9146</v>
      </c>
      <c r="F158" s="1902" t="s">
        <v>18</v>
      </c>
      <c r="G158" s="1921" t="s">
        <v>9147</v>
      </c>
      <c r="H158" s="1921"/>
      <c r="I158" s="1902" t="s">
        <v>49</v>
      </c>
      <c r="J158" s="1921" t="s">
        <v>50</v>
      </c>
      <c r="K158" s="1845" t="s">
        <v>9148</v>
      </c>
      <c r="L158" s="2583">
        <v>4500</v>
      </c>
      <c r="M158" s="2196" t="s">
        <v>5222</v>
      </c>
      <c r="N158" s="1902" t="s">
        <v>8396</v>
      </c>
      <c r="O158" s="1775"/>
      <c r="P158" s="2429">
        <v>3</v>
      </c>
      <c r="Q158" s="1921"/>
      <c r="R158" s="1921"/>
      <c r="S158" s="1921"/>
      <c r="T158" s="1909"/>
      <c r="U158" s="2150"/>
      <c r="V158" s="2150"/>
      <c r="W158" s="2150"/>
      <c r="X158" s="1902"/>
      <c r="Y158" s="1902"/>
      <c r="Z158" s="1902"/>
    </row>
    <row r="159" spans="1:26" s="1548" customFormat="1" ht="58.6" customHeight="1">
      <c r="A159" s="3780">
        <v>38</v>
      </c>
      <c r="B159" s="2419" t="str">
        <f t="shared" si="5"/>
        <v>2200002089</v>
      </c>
      <c r="C159" s="2263" t="s">
        <v>6593</v>
      </c>
      <c r="D159" s="2456">
        <v>4350</v>
      </c>
      <c r="E159" s="2187" t="s">
        <v>9149</v>
      </c>
      <c r="F159" s="2263" t="s">
        <v>17</v>
      </c>
      <c r="G159" s="2187" t="s">
        <v>9150</v>
      </c>
      <c r="H159" s="2187"/>
      <c r="I159" s="2823" t="s">
        <v>49</v>
      </c>
      <c r="J159" s="1902" t="s">
        <v>984</v>
      </c>
      <c r="K159" s="2824" t="s">
        <v>9151</v>
      </c>
      <c r="L159" s="2564">
        <v>3684</v>
      </c>
      <c r="M159" s="2187" t="s">
        <v>9152</v>
      </c>
      <c r="N159" s="2263"/>
      <c r="O159" s="2565"/>
      <c r="P159" s="1790">
        <v>3</v>
      </c>
      <c r="Q159" s="2187"/>
      <c r="R159" s="2187"/>
      <c r="S159" s="2187"/>
      <c r="T159" s="2261"/>
      <c r="U159" s="2127"/>
      <c r="V159" s="2127"/>
      <c r="W159" s="2127"/>
      <c r="X159" s="2263"/>
      <c r="Y159" s="2263"/>
      <c r="Z159" s="2263"/>
    </row>
    <row r="160" spans="1:26" s="1548" customFormat="1" ht="58.6" customHeight="1">
      <c r="A160" s="3780"/>
      <c r="B160" s="1900" t="str">
        <f t="shared" si="5"/>
        <v>2200002090</v>
      </c>
      <c r="C160" s="1545" t="s">
        <v>6593</v>
      </c>
      <c r="D160" s="2613"/>
      <c r="E160" s="1543"/>
      <c r="F160" s="1545" t="s">
        <v>17</v>
      </c>
      <c r="G160" s="1543"/>
      <c r="H160" s="1543"/>
      <c r="I160" s="1769" t="s">
        <v>49</v>
      </c>
      <c r="J160" s="1493" t="s">
        <v>984</v>
      </c>
      <c r="K160" s="1936" t="s">
        <v>9153</v>
      </c>
      <c r="L160" s="2543">
        <v>310</v>
      </c>
      <c r="M160" s="2187" t="s">
        <v>9152</v>
      </c>
      <c r="N160" s="2263"/>
      <c r="O160" s="2565"/>
      <c r="P160" s="1852">
        <v>3</v>
      </c>
      <c r="Q160" s="2187"/>
      <c r="R160" s="2187"/>
      <c r="S160" s="2187"/>
      <c r="T160" s="2261"/>
      <c r="U160" s="2127"/>
      <c r="V160" s="2127"/>
      <c r="W160" s="2127"/>
      <c r="X160" s="2263"/>
      <c r="Y160" s="2263"/>
      <c r="Z160" s="2263"/>
    </row>
    <row r="161" spans="1:26" s="1548" customFormat="1" ht="58.6" customHeight="1">
      <c r="A161" s="3780"/>
      <c r="B161" s="1900" t="str">
        <f t="shared" si="5"/>
        <v>2200002086</v>
      </c>
      <c r="C161" s="1545" t="s">
        <v>6593</v>
      </c>
      <c r="D161" s="2613"/>
      <c r="E161" s="1543"/>
      <c r="F161" s="1545" t="s">
        <v>17</v>
      </c>
      <c r="G161" s="1543"/>
      <c r="H161" s="1543"/>
      <c r="I161" s="1769" t="s">
        <v>49</v>
      </c>
      <c r="J161" s="1493" t="s">
        <v>984</v>
      </c>
      <c r="K161" s="1936" t="s">
        <v>9154</v>
      </c>
      <c r="L161" s="2543">
        <v>350</v>
      </c>
      <c r="M161" s="2196" t="s">
        <v>9025</v>
      </c>
      <c r="N161" s="2263"/>
      <c r="O161" s="2565"/>
      <c r="P161" s="1852">
        <v>3</v>
      </c>
      <c r="Q161" s="2187"/>
      <c r="R161" s="2187"/>
      <c r="S161" s="2187"/>
      <c r="T161" s="2261"/>
      <c r="U161" s="2127"/>
      <c r="V161" s="2127"/>
      <c r="W161" s="2127"/>
      <c r="X161" s="2263"/>
      <c r="Y161" s="2263"/>
      <c r="Z161" s="2263"/>
    </row>
    <row r="162" spans="1:26" s="2150" customFormat="1" ht="67.599999999999994" customHeight="1">
      <c r="A162" s="3772">
        <v>39</v>
      </c>
      <c r="B162" s="1543" t="str">
        <f t="shared" si="5"/>
        <v>2400001226</v>
      </c>
      <c r="C162" s="1902" t="s">
        <v>9155</v>
      </c>
      <c r="D162" s="2607">
        <f>SUM(L162:L164)</f>
        <v>2796</v>
      </c>
      <c r="E162" s="1921" t="s">
        <v>9156</v>
      </c>
      <c r="F162" s="1902" t="s">
        <v>24</v>
      </c>
      <c r="G162" s="1921" t="s">
        <v>9157</v>
      </c>
      <c r="H162" s="1921"/>
      <c r="I162" s="1921" t="s">
        <v>49</v>
      </c>
      <c r="J162" s="1921" t="s">
        <v>9158</v>
      </c>
      <c r="K162" s="1911" t="s">
        <v>9159</v>
      </c>
      <c r="L162" s="2583">
        <v>2000</v>
      </c>
      <c r="M162" s="2196" t="s">
        <v>9083</v>
      </c>
      <c r="N162" s="1902"/>
      <c r="O162" s="1775" t="s">
        <v>9160</v>
      </c>
      <c r="P162" s="2429">
        <v>3</v>
      </c>
      <c r="Q162" s="1921"/>
      <c r="R162" s="1921"/>
      <c r="S162" s="1921"/>
      <c r="T162" s="1909"/>
      <c r="X162" s="1902"/>
      <c r="Y162" s="1902"/>
      <c r="Z162" s="1902"/>
    </row>
    <row r="163" spans="1:26" s="2150" customFormat="1" ht="67.599999999999994" customHeight="1">
      <c r="A163" s="3773"/>
      <c r="B163" s="1543" t="str">
        <f t="shared" si="5"/>
        <v>2400001236</v>
      </c>
      <c r="C163" s="1493" t="s">
        <v>9155</v>
      </c>
      <c r="D163" s="1494"/>
      <c r="E163" s="1495"/>
      <c r="F163" s="1493" t="s">
        <v>24</v>
      </c>
      <c r="G163" s="1495"/>
      <c r="H163" s="1495"/>
      <c r="I163" s="1495" t="s">
        <v>49</v>
      </c>
      <c r="J163" s="1495" t="s">
        <v>9158</v>
      </c>
      <c r="K163" s="1547" t="s">
        <v>9161</v>
      </c>
      <c r="L163" s="2357">
        <v>700</v>
      </c>
      <c r="M163" s="2825" t="s">
        <v>5239</v>
      </c>
      <c r="N163" s="1493"/>
      <c r="O163" s="1775" t="s">
        <v>9160</v>
      </c>
      <c r="P163" s="1790">
        <v>3</v>
      </c>
      <c r="Q163" s="1495"/>
      <c r="R163" s="1495"/>
      <c r="S163" s="1495"/>
      <c r="T163" s="1909"/>
      <c r="U163" s="1548"/>
      <c r="V163" s="1548"/>
      <c r="W163" s="1548"/>
      <c r="X163" s="1493"/>
      <c r="Y163" s="1493"/>
      <c r="Z163" s="1493"/>
    </row>
    <row r="164" spans="1:26" s="2150" customFormat="1" ht="67.599999999999994" customHeight="1">
      <c r="A164" s="3773"/>
      <c r="B164" s="2051" t="str">
        <f t="shared" si="5"/>
        <v>2400001238</v>
      </c>
      <c r="C164" s="1493" t="s">
        <v>9155</v>
      </c>
      <c r="D164" s="1494"/>
      <c r="E164" s="1495"/>
      <c r="F164" s="1493" t="s">
        <v>24</v>
      </c>
      <c r="G164" s="1495"/>
      <c r="H164" s="1495"/>
      <c r="I164" s="1495" t="s">
        <v>49</v>
      </c>
      <c r="J164" s="1495" t="s">
        <v>9158</v>
      </c>
      <c r="K164" s="1547" t="s">
        <v>9162</v>
      </c>
      <c r="L164" s="2357">
        <v>96</v>
      </c>
      <c r="M164" s="2825" t="s">
        <v>5239</v>
      </c>
      <c r="N164" s="1493"/>
      <c r="O164" s="1775" t="s">
        <v>9160</v>
      </c>
      <c r="P164" s="1790">
        <v>3</v>
      </c>
      <c r="Q164" s="1495"/>
      <c r="R164" s="1495"/>
      <c r="S164" s="1495"/>
      <c r="T164" s="1909"/>
      <c r="U164" s="1548"/>
      <c r="V164" s="1548"/>
      <c r="W164" s="1548"/>
      <c r="X164" s="1493"/>
      <c r="Y164" s="1493"/>
      <c r="Z164" s="1493"/>
    </row>
    <row r="165" spans="1:26" s="2150" customFormat="1" ht="67.599999999999994" customHeight="1">
      <c r="A165" s="3773"/>
      <c r="B165" s="2051" t="str">
        <f t="shared" si="5"/>
        <v>2400001239</v>
      </c>
      <c r="C165" s="1493" t="s">
        <v>9155</v>
      </c>
      <c r="D165" s="1494"/>
      <c r="E165" s="1495"/>
      <c r="F165" s="1493" t="s">
        <v>24</v>
      </c>
      <c r="G165" s="1495"/>
      <c r="H165" s="1495"/>
      <c r="I165" s="1495" t="s">
        <v>49</v>
      </c>
      <c r="J165" s="1495" t="s">
        <v>9158</v>
      </c>
      <c r="K165" s="1547" t="s">
        <v>9163</v>
      </c>
      <c r="L165" s="2357"/>
      <c r="M165" s="2825" t="s">
        <v>5239</v>
      </c>
      <c r="N165" s="1493"/>
      <c r="O165" s="1775" t="s">
        <v>9160</v>
      </c>
      <c r="P165" s="1790">
        <v>3</v>
      </c>
      <c r="Q165" s="1495"/>
      <c r="R165" s="1495"/>
      <c r="S165" s="1495"/>
      <c r="T165" s="1909"/>
      <c r="U165" s="1548"/>
      <c r="V165" s="1548"/>
      <c r="W165" s="1548"/>
      <c r="X165" s="1493"/>
      <c r="Y165" s="1493"/>
      <c r="Z165" s="1493"/>
    </row>
    <row r="166" spans="1:26" s="2150" customFormat="1" ht="67.599999999999994" customHeight="1">
      <c r="A166" s="3773"/>
      <c r="B166" s="1543" t="str">
        <f t="shared" si="5"/>
        <v>2400001232</v>
      </c>
      <c r="C166" s="1493" t="s">
        <v>9155</v>
      </c>
      <c r="D166" s="1494">
        <f>SUM(L166:L169)</f>
        <v>4070</v>
      </c>
      <c r="E166" s="1495" t="s">
        <v>9156</v>
      </c>
      <c r="F166" s="1493" t="s">
        <v>24</v>
      </c>
      <c r="G166" s="1495"/>
      <c r="H166" s="1495"/>
      <c r="I166" s="1495" t="s">
        <v>49</v>
      </c>
      <c r="J166" s="1495" t="s">
        <v>9164</v>
      </c>
      <c r="K166" s="1547" t="s">
        <v>9165</v>
      </c>
      <c r="L166" s="2357">
        <v>1885</v>
      </c>
      <c r="M166" s="2825" t="s">
        <v>5239</v>
      </c>
      <c r="N166" s="1493"/>
      <c r="O166" s="1859" t="s">
        <v>9166</v>
      </c>
      <c r="P166" s="1790">
        <v>3</v>
      </c>
      <c r="Q166" s="1495"/>
      <c r="R166" s="1495"/>
      <c r="S166" s="1495"/>
      <c r="T166" s="1909"/>
      <c r="U166" s="1548"/>
      <c r="V166" s="1548"/>
      <c r="W166" s="1548"/>
      <c r="X166" s="1493"/>
      <c r="Y166" s="1493"/>
      <c r="Z166" s="1493"/>
    </row>
    <row r="167" spans="1:26" s="2150" customFormat="1" ht="67.599999999999994" customHeight="1">
      <c r="A167" s="3773"/>
      <c r="B167" s="2051" t="str">
        <f t="shared" si="5"/>
        <v>2400001233</v>
      </c>
      <c r="C167" s="1493" t="s">
        <v>9155</v>
      </c>
      <c r="D167" s="1494"/>
      <c r="E167" s="1495"/>
      <c r="F167" s="1493" t="s">
        <v>24</v>
      </c>
      <c r="G167" s="1495"/>
      <c r="H167" s="1495"/>
      <c r="I167" s="1495" t="s">
        <v>49</v>
      </c>
      <c r="J167" s="1495" t="s">
        <v>9164</v>
      </c>
      <c r="K167" s="1547" t="s">
        <v>9167</v>
      </c>
      <c r="L167" s="2357">
        <v>850</v>
      </c>
      <c r="M167" s="2825" t="s">
        <v>5239</v>
      </c>
      <c r="N167" s="1493"/>
      <c r="O167" s="1859" t="s">
        <v>9166</v>
      </c>
      <c r="P167" s="1790">
        <v>3</v>
      </c>
      <c r="Q167" s="1495"/>
      <c r="R167" s="1495"/>
      <c r="S167" s="1495"/>
      <c r="T167" s="1909"/>
      <c r="U167" s="1548"/>
      <c r="V167" s="1548"/>
      <c r="W167" s="1548"/>
      <c r="X167" s="1493"/>
      <c r="Y167" s="1493"/>
      <c r="Z167" s="1493"/>
    </row>
    <row r="168" spans="1:26" s="2150" customFormat="1" ht="67.599999999999994" customHeight="1">
      <c r="A168" s="3773"/>
      <c r="B168" s="2051" t="str">
        <f t="shared" si="5"/>
        <v>2400001234</v>
      </c>
      <c r="C168" s="1493" t="s">
        <v>9155</v>
      </c>
      <c r="D168" s="1494"/>
      <c r="E168" s="1495"/>
      <c r="F168" s="1493" t="s">
        <v>24</v>
      </c>
      <c r="G168" s="1495"/>
      <c r="H168" s="1495"/>
      <c r="I168" s="1495" t="s">
        <v>49</v>
      </c>
      <c r="J168" s="1495" t="s">
        <v>9164</v>
      </c>
      <c r="K168" s="1547" t="s">
        <v>9168</v>
      </c>
      <c r="L168" s="2357">
        <v>1005</v>
      </c>
      <c r="M168" s="2825" t="s">
        <v>5239</v>
      </c>
      <c r="N168" s="1493"/>
      <c r="O168" s="1859" t="s">
        <v>9166</v>
      </c>
      <c r="P168" s="1790">
        <v>3</v>
      </c>
      <c r="Q168" s="1495"/>
      <c r="R168" s="1495"/>
      <c r="S168" s="1495"/>
      <c r="T168" s="1909"/>
      <c r="U168" s="1548"/>
      <c r="V168" s="1548"/>
      <c r="W168" s="1548"/>
      <c r="X168" s="1493"/>
      <c r="Y168" s="1493"/>
      <c r="Z168" s="1493"/>
    </row>
    <row r="169" spans="1:26" s="2150" customFormat="1" ht="67.599999999999994" customHeight="1">
      <c r="A169" s="3774"/>
      <c r="B169" s="1543" t="str">
        <f t="shared" si="5"/>
        <v>2400001235</v>
      </c>
      <c r="C169" s="1493" t="s">
        <v>9155</v>
      </c>
      <c r="D169" s="1494"/>
      <c r="E169" s="1495"/>
      <c r="F169" s="1493" t="s">
        <v>24</v>
      </c>
      <c r="G169" s="1495"/>
      <c r="H169" s="1495"/>
      <c r="I169" s="1495" t="s">
        <v>49</v>
      </c>
      <c r="J169" s="1543" t="s">
        <v>9164</v>
      </c>
      <c r="K169" s="1547" t="s">
        <v>9169</v>
      </c>
      <c r="L169" s="2357">
        <v>330</v>
      </c>
      <c r="M169" s="2825" t="s">
        <v>5239</v>
      </c>
      <c r="N169" s="1493"/>
      <c r="O169" s="1859" t="s">
        <v>9166</v>
      </c>
      <c r="P169" s="1790">
        <v>3</v>
      </c>
      <c r="Q169" s="1495"/>
      <c r="R169" s="1495"/>
      <c r="S169" s="1495"/>
      <c r="T169" s="1909"/>
      <c r="U169" s="1548"/>
      <c r="V169" s="1548"/>
      <c r="W169" s="1548"/>
      <c r="X169" s="1493"/>
      <c r="Y169" s="1493"/>
      <c r="Z169" s="1493"/>
    </row>
    <row r="170" spans="1:26" s="2150" customFormat="1" ht="58.6" customHeight="1">
      <c r="A170" s="3772">
        <v>40</v>
      </c>
      <c r="B170" s="2419" t="str">
        <f t="shared" si="5"/>
        <v>2200002087</v>
      </c>
      <c r="C170" s="2263" t="s">
        <v>98</v>
      </c>
      <c r="D170" s="2456">
        <v>3720</v>
      </c>
      <c r="E170" s="2187" t="s">
        <v>9170</v>
      </c>
      <c r="F170" s="2263" t="s">
        <v>18</v>
      </c>
      <c r="G170" s="2187" t="s">
        <v>9171</v>
      </c>
      <c r="H170" s="2187"/>
      <c r="I170" s="2823" t="s">
        <v>49</v>
      </c>
      <c r="J170" s="1902" t="s">
        <v>984</v>
      </c>
      <c r="K170" s="2824" t="s">
        <v>9172</v>
      </c>
      <c r="L170" s="2564">
        <v>2280</v>
      </c>
      <c r="M170" s="2196" t="s">
        <v>9025</v>
      </c>
      <c r="N170" s="2263"/>
      <c r="O170" s="2565"/>
      <c r="P170" s="1790">
        <v>3</v>
      </c>
      <c r="Q170" s="2187"/>
      <c r="R170" s="2187"/>
      <c r="S170" s="2187"/>
      <c r="T170" s="2261"/>
      <c r="U170" s="2127"/>
      <c r="V170" s="2127"/>
      <c r="W170" s="2127"/>
      <c r="X170" s="2263"/>
      <c r="Y170" s="2263"/>
      <c r="Z170" s="2263"/>
    </row>
    <row r="171" spans="1:26" s="2150" customFormat="1" ht="58.6" customHeight="1">
      <c r="A171" s="3773"/>
      <c r="B171" s="1900" t="str">
        <f t="shared" si="5"/>
        <v>2200002088</v>
      </c>
      <c r="C171" s="1545" t="s">
        <v>98</v>
      </c>
      <c r="D171" s="2613"/>
      <c r="E171" s="1543"/>
      <c r="F171" s="1545" t="s">
        <v>18</v>
      </c>
      <c r="G171" s="1543"/>
      <c r="H171" s="1543"/>
      <c r="I171" s="1493" t="s">
        <v>49</v>
      </c>
      <c r="J171" s="1902" t="s">
        <v>984</v>
      </c>
      <c r="K171" s="1936" t="s">
        <v>9173</v>
      </c>
      <c r="L171" s="2543">
        <v>1516</v>
      </c>
      <c r="M171" s="2187" t="s">
        <v>9152</v>
      </c>
      <c r="N171" s="2263"/>
      <c r="O171" s="2565"/>
      <c r="P171" s="1790">
        <v>3</v>
      </c>
      <c r="Q171" s="2187"/>
      <c r="R171" s="2187"/>
      <c r="S171" s="2187"/>
      <c r="T171" s="2261"/>
      <c r="U171" s="2127"/>
      <c r="V171" s="2127"/>
      <c r="W171" s="2127"/>
      <c r="X171" s="2263"/>
      <c r="Y171" s="2263"/>
      <c r="Z171" s="2263"/>
    </row>
    <row r="172" spans="1:26" s="2150" customFormat="1" ht="58.6" customHeight="1">
      <c r="A172" s="3780">
        <v>41</v>
      </c>
      <c r="B172" s="2419" t="str">
        <f t="shared" si="5"/>
        <v>2000003113</v>
      </c>
      <c r="C172" s="1902" t="s">
        <v>231</v>
      </c>
      <c r="D172" s="2607">
        <v>4200</v>
      </c>
      <c r="E172" s="1921" t="s">
        <v>9174</v>
      </c>
      <c r="F172" s="1902" t="s">
        <v>16</v>
      </c>
      <c r="G172" s="1921" t="s">
        <v>9175</v>
      </c>
      <c r="H172" s="1921"/>
      <c r="I172" s="1902" t="s">
        <v>49</v>
      </c>
      <c r="J172" s="1921" t="s">
        <v>224</v>
      </c>
      <c r="K172" s="1911" t="s">
        <v>9176</v>
      </c>
      <c r="L172" s="2583">
        <v>3550</v>
      </c>
      <c r="M172" s="2196" t="s">
        <v>5222</v>
      </c>
      <c r="N172" s="1902"/>
      <c r="O172" s="1775"/>
      <c r="P172" s="1902">
        <v>3</v>
      </c>
      <c r="Q172" s="1921"/>
      <c r="R172" s="1921"/>
      <c r="S172" s="1921"/>
      <c r="T172" s="1909"/>
      <c r="X172" s="1902"/>
      <c r="Y172" s="1902"/>
      <c r="Z172" s="1902"/>
    </row>
    <row r="173" spans="1:26" s="2150" customFormat="1" ht="58.6" customHeight="1">
      <c r="A173" s="3780"/>
      <c r="B173" s="1900" t="str">
        <f t="shared" si="5"/>
        <v>2000003123</v>
      </c>
      <c r="C173" s="1493" t="s">
        <v>231</v>
      </c>
      <c r="D173" s="1494"/>
      <c r="E173" s="1495" t="s">
        <v>150</v>
      </c>
      <c r="F173" s="1493" t="s">
        <v>16</v>
      </c>
      <c r="G173" s="1495"/>
      <c r="H173" s="1495"/>
      <c r="I173" s="1493" t="s">
        <v>49</v>
      </c>
      <c r="J173" s="1495" t="s">
        <v>101</v>
      </c>
      <c r="K173" s="1600" t="s">
        <v>9177</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349999999999994" customHeight="1">
      <c r="A174" s="3774">
        <v>42</v>
      </c>
      <c r="B174" s="2419" t="str">
        <f t="shared" si="5"/>
        <v>2000003117</v>
      </c>
      <c r="C174" s="1902" t="s">
        <v>5412</v>
      </c>
      <c r="D174" s="2607">
        <v>3250</v>
      </c>
      <c r="E174" s="1921" t="s">
        <v>9178</v>
      </c>
      <c r="F174" s="1902" t="s">
        <v>18</v>
      </c>
      <c r="G174" s="1909" t="s">
        <v>9179</v>
      </c>
      <c r="H174" s="1921"/>
      <c r="I174" s="1902" t="s">
        <v>49</v>
      </c>
      <c r="J174" s="1902" t="s">
        <v>101</v>
      </c>
      <c r="K174" s="1916" t="s">
        <v>9180</v>
      </c>
      <c r="L174" s="2179">
        <v>2950</v>
      </c>
      <c r="M174" s="1921" t="s">
        <v>9181</v>
      </c>
      <c r="N174" s="1902" t="s">
        <v>9182</v>
      </c>
      <c r="O174" s="1775"/>
      <c r="P174" s="2429">
        <v>3</v>
      </c>
      <c r="Q174" s="1921"/>
      <c r="R174" s="1921"/>
      <c r="S174" s="1921"/>
      <c r="T174" s="1909"/>
      <c r="X174" s="1902"/>
      <c r="Y174" s="1902"/>
      <c r="Z174" s="1902"/>
    </row>
    <row r="175" spans="1:26" s="2150" customFormat="1" ht="71.349999999999994" customHeight="1">
      <c r="A175" s="3780"/>
      <c r="B175" s="1900" t="str">
        <f t="shared" si="5"/>
        <v>2200002079</v>
      </c>
      <c r="C175" s="1493" t="s">
        <v>5412</v>
      </c>
      <c r="D175" s="1494"/>
      <c r="E175" s="1495"/>
      <c r="F175" s="1493" t="s">
        <v>18</v>
      </c>
      <c r="G175" s="1909"/>
      <c r="H175" s="1921"/>
      <c r="I175" s="1493" t="s">
        <v>49</v>
      </c>
      <c r="J175" s="1495" t="s">
        <v>126</v>
      </c>
      <c r="K175" s="1770" t="s">
        <v>9183</v>
      </c>
      <c r="L175" s="2183">
        <v>300</v>
      </c>
      <c r="M175" s="1921" t="s">
        <v>9184</v>
      </c>
      <c r="N175" s="1902"/>
      <c r="O175" s="1775"/>
      <c r="P175" s="2429"/>
      <c r="Q175" s="1921"/>
      <c r="R175" s="1921"/>
      <c r="S175" s="1921"/>
      <c r="T175" s="1909"/>
      <c r="X175" s="1902"/>
      <c r="Y175" s="1902"/>
      <c r="Z175" s="1902"/>
    </row>
    <row r="176" spans="1:26" s="2167" customFormat="1" ht="69.8" customHeight="1">
      <c r="A176" s="3897"/>
      <c r="B176" s="111" t="str">
        <f t="shared" si="5"/>
        <v>2400001259</v>
      </c>
      <c r="C176" s="102"/>
      <c r="D176" s="2826"/>
      <c r="E176" s="1216"/>
      <c r="F176" s="102" t="s">
        <v>18</v>
      </c>
      <c r="G176" s="3894" t="s">
        <v>9185</v>
      </c>
      <c r="H176" s="109" t="s">
        <v>9186</v>
      </c>
      <c r="I176" s="109" t="s">
        <v>49</v>
      </c>
      <c r="J176" s="1853" t="s">
        <v>9187</v>
      </c>
      <c r="K176" s="143" t="s">
        <v>9188</v>
      </c>
      <c r="L176" s="2827">
        <v>150</v>
      </c>
      <c r="M176" s="1772" t="s">
        <v>9189</v>
      </c>
      <c r="N176" s="2542"/>
      <c r="O176" s="1216" t="s">
        <v>9190</v>
      </c>
      <c r="P176" s="1853">
        <v>3</v>
      </c>
      <c r="Q176" s="1216"/>
      <c r="R176" s="1216"/>
      <c r="S176" s="1216"/>
      <c r="T176" s="1216"/>
      <c r="U176" s="2783"/>
      <c r="V176" s="2783"/>
      <c r="W176" s="2783"/>
      <c r="X176" s="2542"/>
      <c r="Y176" s="2542"/>
      <c r="Z176" s="2542"/>
    </row>
    <row r="177" spans="1:26" s="2167" customFormat="1" ht="69.8" customHeight="1">
      <c r="A177" s="3897"/>
      <c r="B177" s="2013" t="str">
        <f t="shared" si="5"/>
        <v>2400001211</v>
      </c>
      <c r="C177" s="102"/>
      <c r="D177" s="2826"/>
      <c r="E177" s="1216"/>
      <c r="F177" s="102" t="s">
        <v>18</v>
      </c>
      <c r="G177" s="3895"/>
      <c r="H177" s="109" t="s">
        <v>9186</v>
      </c>
      <c r="I177" s="109" t="s">
        <v>49</v>
      </c>
      <c r="J177" s="1853" t="s">
        <v>9187</v>
      </c>
      <c r="K177" s="143" t="s">
        <v>9191</v>
      </c>
      <c r="L177" s="2827">
        <v>75</v>
      </c>
      <c r="M177" s="1772" t="s">
        <v>9189</v>
      </c>
      <c r="N177" s="2542"/>
      <c r="O177" s="1216"/>
      <c r="P177" s="1853">
        <v>3</v>
      </c>
      <c r="Q177" s="1216"/>
      <c r="R177" s="1216"/>
      <c r="S177" s="1216"/>
      <c r="T177" s="1216"/>
      <c r="U177" s="2783"/>
      <c r="V177" s="2783"/>
      <c r="W177" s="2783"/>
      <c r="X177" s="2542"/>
      <c r="Y177" s="2542"/>
      <c r="Z177" s="2542"/>
    </row>
    <row r="178" spans="1:26" s="2167" customFormat="1" ht="69.8" customHeight="1">
      <c r="A178" s="3898"/>
      <c r="B178" s="2013" t="str">
        <f t="shared" si="5"/>
        <v>2400001240</v>
      </c>
      <c r="C178" s="102"/>
      <c r="D178" s="2826"/>
      <c r="E178" s="1216"/>
      <c r="F178" s="102" t="s">
        <v>18</v>
      </c>
      <c r="G178" s="3896"/>
      <c r="H178" s="109" t="s">
        <v>9186</v>
      </c>
      <c r="I178" s="109" t="s">
        <v>49</v>
      </c>
      <c r="J178" s="1853" t="s">
        <v>9187</v>
      </c>
      <c r="K178" s="143" t="s">
        <v>9192</v>
      </c>
      <c r="L178" s="2827">
        <v>125</v>
      </c>
      <c r="M178" s="1772" t="s">
        <v>9189</v>
      </c>
      <c r="N178" s="2542"/>
      <c r="O178" s="1216"/>
      <c r="P178" s="1853">
        <v>3</v>
      </c>
      <c r="Q178" s="1216"/>
      <c r="R178" s="1216"/>
      <c r="S178" s="1216"/>
      <c r="T178" s="1216"/>
      <c r="U178" s="2783"/>
      <c r="V178" s="2783"/>
      <c r="W178" s="2783"/>
      <c r="X178" s="2542"/>
      <c r="Y178" s="2542"/>
      <c r="Z178" s="2542"/>
    </row>
    <row r="179" spans="1:26" s="1777" customFormat="1" ht="58.6"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6" customHeight="1">
      <c r="A180" s="2770"/>
      <c r="B180" s="2742" t="str">
        <f t="shared" si="6"/>
        <v>2000003031</v>
      </c>
      <c r="C180" s="2771" t="s">
        <v>2493</v>
      </c>
      <c r="D180" s="2772">
        <v>750</v>
      </c>
      <c r="E180" s="2742" t="s">
        <v>9193</v>
      </c>
      <c r="F180" s="2771" t="s">
        <v>19</v>
      </c>
      <c r="G180" s="2742"/>
      <c r="H180" s="2742"/>
      <c r="I180" s="2742" t="s">
        <v>49</v>
      </c>
      <c r="J180" s="2742" t="s">
        <v>259</v>
      </c>
      <c r="K180" s="2773" t="s">
        <v>9194</v>
      </c>
      <c r="L180" s="2774">
        <v>750</v>
      </c>
      <c r="M180" s="2787" t="s">
        <v>9195</v>
      </c>
      <c r="N180" s="2771"/>
      <c r="O180" s="2775"/>
      <c r="P180" s="2763">
        <v>2</v>
      </c>
      <c r="Q180" s="2742"/>
      <c r="R180" s="2742"/>
      <c r="S180" s="2742"/>
      <c r="T180" s="2777"/>
      <c r="U180" s="2776"/>
      <c r="V180" s="2776"/>
      <c r="W180" s="2776"/>
      <c r="X180" s="2771"/>
      <c r="Y180" s="2771"/>
      <c r="Z180" s="2771"/>
    </row>
    <row r="181" spans="1:26" s="1777" customFormat="1" ht="58.6" customHeight="1">
      <c r="A181" s="2770"/>
      <c r="B181" s="2742" t="str">
        <f t="shared" si="6"/>
        <v>2000003062</v>
      </c>
      <c r="C181" s="2771" t="s">
        <v>2493</v>
      </c>
      <c r="D181" s="2772">
        <v>750</v>
      </c>
      <c r="E181" s="2742"/>
      <c r="F181" s="2771" t="s">
        <v>19</v>
      </c>
      <c r="G181" s="2742"/>
      <c r="H181" s="2742"/>
      <c r="I181" s="2742" t="s">
        <v>49</v>
      </c>
      <c r="J181" s="2742" t="s">
        <v>259</v>
      </c>
      <c r="K181" s="2773" t="s">
        <v>9196</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6" customHeight="1">
      <c r="A182" s="2770"/>
      <c r="B182" s="2742" t="str">
        <f t="shared" ref="B182:B188" si="7">TEXT(LEFT(K182,10),"0000000000")</f>
        <v>2200002050</v>
      </c>
      <c r="C182" s="2771" t="s">
        <v>2493</v>
      </c>
      <c r="D182" s="2772">
        <v>6670</v>
      </c>
      <c r="E182" s="2742" t="s">
        <v>9197</v>
      </c>
      <c r="F182" s="2771" t="s">
        <v>19</v>
      </c>
      <c r="G182" s="2742"/>
      <c r="H182" s="2742"/>
      <c r="I182" s="2742" t="s">
        <v>49</v>
      </c>
      <c r="J182" s="2742" t="s">
        <v>259</v>
      </c>
      <c r="K182" s="2773" t="s">
        <v>9198</v>
      </c>
      <c r="L182" s="2774">
        <v>6670</v>
      </c>
      <c r="M182" s="2787" t="s">
        <v>9199</v>
      </c>
      <c r="N182" s="2771"/>
      <c r="O182" s="2775"/>
      <c r="P182" s="2763">
        <v>1</v>
      </c>
      <c r="Q182" s="2742"/>
      <c r="R182" s="2742"/>
      <c r="S182" s="2742"/>
      <c r="T182" s="2777"/>
      <c r="U182" s="2776"/>
      <c r="V182" s="2776"/>
      <c r="W182" s="2776"/>
      <c r="X182" s="2771"/>
      <c r="Y182" s="2771"/>
      <c r="Z182" s="2771"/>
    </row>
    <row r="183" spans="1:26" s="1777" customFormat="1" ht="58.6" customHeight="1">
      <c r="A183" s="2770"/>
      <c r="B183" s="2742" t="str">
        <f t="shared" si="7"/>
        <v>2000003020</v>
      </c>
      <c r="C183" s="2771" t="s">
        <v>2493</v>
      </c>
      <c r="D183" s="2772">
        <v>150</v>
      </c>
      <c r="E183" s="2742" t="s">
        <v>9200</v>
      </c>
      <c r="F183" s="2771" t="s">
        <v>19</v>
      </c>
      <c r="G183" s="2742"/>
      <c r="H183" s="2742"/>
      <c r="I183" s="2742" t="s">
        <v>49</v>
      </c>
      <c r="J183" s="2742" t="s">
        <v>1637</v>
      </c>
      <c r="K183" s="2773" t="s">
        <v>9201</v>
      </c>
      <c r="L183" s="2774">
        <v>150</v>
      </c>
      <c r="M183" s="2787" t="s">
        <v>9202</v>
      </c>
      <c r="N183" s="2771"/>
      <c r="O183" s="2775"/>
      <c r="P183" s="2763">
        <v>2</v>
      </c>
      <c r="Q183" s="2742"/>
      <c r="R183" s="2742"/>
      <c r="S183" s="2742"/>
      <c r="T183" s="2777"/>
      <c r="U183" s="2776"/>
      <c r="V183" s="2776"/>
      <c r="W183" s="2776"/>
      <c r="X183" s="2771"/>
      <c r="Y183" s="2771"/>
      <c r="Z183" s="2771"/>
    </row>
    <row r="184" spans="1:26" s="2740" customFormat="1" ht="58.6" customHeight="1">
      <c r="A184" s="2732"/>
      <c r="B184" s="2742" t="str">
        <f t="shared" si="7"/>
        <v>2200002013</v>
      </c>
      <c r="C184" s="2733" t="s">
        <v>2493</v>
      </c>
      <c r="D184" s="2734">
        <v>1350</v>
      </c>
      <c r="E184" s="2735" t="s">
        <v>9203</v>
      </c>
      <c r="F184" s="2771" t="s">
        <v>19</v>
      </c>
      <c r="G184" s="2735"/>
      <c r="H184" s="2735"/>
      <c r="I184" s="2733" t="s">
        <v>49</v>
      </c>
      <c r="J184" s="2735" t="s">
        <v>259</v>
      </c>
      <c r="K184" s="2736" t="s">
        <v>5527</v>
      </c>
      <c r="L184" s="2737">
        <v>1350</v>
      </c>
      <c r="M184" s="2735" t="s">
        <v>9204</v>
      </c>
      <c r="N184" s="2733"/>
      <c r="O184" s="2738"/>
      <c r="P184" s="2739">
        <v>2</v>
      </c>
      <c r="Q184" s="2735"/>
      <c r="R184" s="2735"/>
      <c r="S184" s="2735"/>
      <c r="T184" s="2741"/>
      <c r="X184" s="2733"/>
      <c r="Y184" s="2733"/>
      <c r="Z184" s="2733"/>
    </row>
    <row r="185" spans="1:26" s="2740" customFormat="1" ht="58.6" customHeight="1">
      <c r="A185" s="2732"/>
      <c r="B185" s="2742" t="str">
        <f t="shared" si="7"/>
        <v>2200002061</v>
      </c>
      <c r="C185" s="2733" t="s">
        <v>2493</v>
      </c>
      <c r="D185" s="2734">
        <v>3179</v>
      </c>
      <c r="E185" s="2735" t="s">
        <v>9205</v>
      </c>
      <c r="F185" s="2771" t="s">
        <v>19</v>
      </c>
      <c r="G185" s="2735"/>
      <c r="H185" s="2735"/>
      <c r="I185" s="2733" t="s">
        <v>49</v>
      </c>
      <c r="J185" s="2735" t="s">
        <v>259</v>
      </c>
      <c r="K185" s="2736" t="s">
        <v>9206</v>
      </c>
      <c r="L185" s="2737">
        <v>3179</v>
      </c>
      <c r="M185" s="2733" t="s">
        <v>5239</v>
      </c>
      <c r="N185" s="2733"/>
      <c r="O185" s="2738"/>
      <c r="P185" s="2739">
        <v>2</v>
      </c>
      <c r="Q185" s="2735"/>
      <c r="R185" s="2735"/>
      <c r="S185" s="2735"/>
      <c r="T185" s="2741"/>
      <c r="X185" s="2733"/>
      <c r="Y185" s="2733"/>
      <c r="Z185" s="2733"/>
    </row>
    <row r="186" spans="1:26" s="2740" customFormat="1" ht="58.6" customHeight="1">
      <c r="A186" s="2732"/>
      <c r="B186" s="2742" t="str">
        <f t="shared" si="7"/>
        <v>2000003072</v>
      </c>
      <c r="C186" s="2733" t="s">
        <v>2493</v>
      </c>
      <c r="D186" s="2734">
        <v>300</v>
      </c>
      <c r="E186" s="2735"/>
      <c r="F186" s="2771" t="s">
        <v>19</v>
      </c>
      <c r="G186" s="2735"/>
      <c r="H186" s="2735"/>
      <c r="I186" s="2735" t="s">
        <v>49</v>
      </c>
      <c r="J186" s="2735" t="s">
        <v>259</v>
      </c>
      <c r="K186" s="2736" t="s">
        <v>9207</v>
      </c>
      <c r="L186" s="2737">
        <v>300</v>
      </c>
      <c r="M186" s="2739" t="s">
        <v>9208</v>
      </c>
      <c r="N186" s="2733"/>
      <c r="O186" s="2738"/>
      <c r="P186" s="2739">
        <v>3</v>
      </c>
      <c r="Q186" s="2735"/>
      <c r="R186" s="2735"/>
      <c r="S186" s="2735"/>
      <c r="T186" s="2741"/>
      <c r="X186" s="2733"/>
      <c r="Y186" s="2733"/>
      <c r="Z186" s="2733"/>
    </row>
    <row r="187" spans="1:26" s="2740" customFormat="1" ht="58.6" customHeight="1">
      <c r="A187" s="2732"/>
      <c r="B187" s="2742" t="str">
        <f t="shared" si="7"/>
        <v>2200002068</v>
      </c>
      <c r="C187" s="2733" t="s">
        <v>2493</v>
      </c>
      <c r="D187" s="2734">
        <v>2322</v>
      </c>
      <c r="E187" s="2735" t="s">
        <v>9209</v>
      </c>
      <c r="F187" s="2771" t="s">
        <v>19</v>
      </c>
      <c r="G187" s="2735"/>
      <c r="H187" s="2735"/>
      <c r="I187" s="2735" t="s">
        <v>49</v>
      </c>
      <c r="J187" s="2735" t="s">
        <v>259</v>
      </c>
      <c r="K187" s="2736" t="s">
        <v>9210</v>
      </c>
      <c r="L187" s="2737">
        <v>2322</v>
      </c>
      <c r="M187" s="2739" t="s">
        <v>9211</v>
      </c>
      <c r="N187" s="2733"/>
      <c r="O187" s="2738"/>
      <c r="P187" s="2739">
        <v>3</v>
      </c>
      <c r="Q187" s="2735"/>
      <c r="R187" s="2735"/>
      <c r="S187" s="2735"/>
      <c r="T187" s="2741"/>
      <c r="X187" s="2733"/>
      <c r="Y187" s="2733"/>
      <c r="Z187" s="2733"/>
    </row>
    <row r="188" spans="1:26" s="2776" customFormat="1" ht="58.6" customHeight="1">
      <c r="A188" s="2770"/>
      <c r="B188" s="2742" t="str">
        <f t="shared" si="7"/>
        <v>2200002071</v>
      </c>
      <c r="C188" s="2771" t="s">
        <v>2493</v>
      </c>
      <c r="D188" s="2772">
        <v>3043</v>
      </c>
      <c r="E188" s="2742" t="s">
        <v>9212</v>
      </c>
      <c r="F188" s="2771" t="s">
        <v>19</v>
      </c>
      <c r="G188" s="2742"/>
      <c r="H188" s="2742"/>
      <c r="I188" s="2742" t="s">
        <v>49</v>
      </c>
      <c r="J188" s="2742" t="s">
        <v>259</v>
      </c>
      <c r="K188" s="2773" t="s">
        <v>9213</v>
      </c>
      <c r="L188" s="2774">
        <v>3043</v>
      </c>
      <c r="M188" s="2818" t="s">
        <v>9025</v>
      </c>
      <c r="N188" s="2771"/>
      <c r="O188" s="2775"/>
      <c r="P188" s="2763">
        <v>3</v>
      </c>
      <c r="Q188" s="2742"/>
      <c r="R188" s="2742"/>
      <c r="S188" s="2742"/>
      <c r="T188" s="2777"/>
      <c r="X188" s="2771"/>
      <c r="Y188" s="2771"/>
      <c r="Z188" s="2771"/>
    </row>
    <row r="189" spans="1:26" s="2740" customFormat="1" ht="58.6" customHeight="1">
      <c r="A189" s="2733"/>
      <c r="B189" s="2733" t="str">
        <f>TEXT(LEFT(K189,10),"0000000000")</f>
        <v>2200002080</v>
      </c>
      <c r="C189" s="2733" t="s">
        <v>2493</v>
      </c>
      <c r="D189" s="2816">
        <v>2045</v>
      </c>
      <c r="E189" s="2733" t="s">
        <v>9214</v>
      </c>
      <c r="F189" s="2733" t="s">
        <v>19</v>
      </c>
      <c r="G189" s="2733"/>
      <c r="H189" s="2733"/>
      <c r="I189" s="2733" t="s">
        <v>49</v>
      </c>
      <c r="J189" s="2733" t="s">
        <v>259</v>
      </c>
      <c r="K189" s="2736" t="s">
        <v>9215</v>
      </c>
      <c r="L189" s="2816">
        <v>2045</v>
      </c>
      <c r="M189" s="2817" t="s">
        <v>9216</v>
      </c>
      <c r="N189" s="2733"/>
      <c r="O189" s="2733"/>
      <c r="P189" s="2733">
        <v>3</v>
      </c>
      <c r="Q189" s="2733"/>
      <c r="R189" s="2733"/>
      <c r="S189" s="2733"/>
      <c r="T189" s="2733"/>
      <c r="U189" s="2733"/>
      <c r="V189" s="2733"/>
      <c r="W189" s="2733"/>
      <c r="X189" s="2733"/>
      <c r="Y189" s="2733"/>
      <c r="Z189" s="2733"/>
    </row>
    <row r="190" spans="1:26" s="2740" customFormat="1" ht="58.6" customHeight="1">
      <c r="A190" s="2733"/>
      <c r="B190" s="2733" t="str">
        <f>TEXT(LEFT(K190,10),"0000000000")</f>
        <v>2000003062</v>
      </c>
      <c r="C190" s="2733" t="s">
        <v>2493</v>
      </c>
      <c r="D190" s="2816">
        <v>400</v>
      </c>
      <c r="E190" s="2733" t="s">
        <v>9217</v>
      </c>
      <c r="F190" s="2733" t="s">
        <v>19</v>
      </c>
      <c r="G190" s="2733"/>
      <c r="H190" s="2733"/>
      <c r="I190" s="2733" t="s">
        <v>49</v>
      </c>
      <c r="J190" s="2733" t="s">
        <v>259</v>
      </c>
      <c r="K190" s="2736" t="s">
        <v>9218</v>
      </c>
      <c r="L190" s="2816">
        <v>400</v>
      </c>
      <c r="M190" s="2817" t="s">
        <v>9219</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375" style="271" customWidth="1"/>
    <col min="11" max="11" width="90.37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781" t="s">
        <v>9220</v>
      </c>
      <c r="B1" s="3781"/>
      <c r="C1" s="3781"/>
      <c r="D1" s="3781"/>
      <c r="E1" s="3781"/>
      <c r="F1" s="3781"/>
      <c r="G1" s="3781"/>
      <c r="H1" s="3781"/>
      <c r="I1" s="3781"/>
      <c r="J1" s="3781"/>
      <c r="K1" s="3781"/>
      <c r="L1" s="3781"/>
      <c r="M1" s="3781"/>
      <c r="N1" s="3781"/>
      <c r="O1" s="3781"/>
      <c r="P1" s="3781"/>
      <c r="Q1" s="2882"/>
    </row>
    <row r="2" spans="1:26" ht="58.6" customHeight="1">
      <c r="A2" s="3796" t="s">
        <v>5192</v>
      </c>
      <c r="B2" s="3796"/>
      <c r="C2" s="3796"/>
      <c r="D2" s="2215">
        <f>SUBTOTAL(9,D3:D335)</f>
        <v>413677</v>
      </c>
      <c r="E2" s="2820"/>
      <c r="F2" s="2092"/>
      <c r="G2" s="2269" t="s">
        <v>5193</v>
      </c>
      <c r="H2" s="1932"/>
      <c r="I2" s="1932"/>
      <c r="J2" s="2765"/>
      <c r="K2" s="2762">
        <f ca="1">TODAY()</f>
        <v>45987</v>
      </c>
      <c r="L2" s="2272">
        <f>SUBTOTAL(9,L4:L518)</f>
        <v>413456</v>
      </c>
      <c r="M2" s="2339" t="s">
        <v>7219</v>
      </c>
      <c r="N2" s="2272">
        <f>SUBTOTAL(9,N4:N518)</f>
        <v>0</v>
      </c>
      <c r="O2" s="2099" t="s">
        <v>5195</v>
      </c>
      <c r="P2" s="2786" t="s">
        <v>0</v>
      </c>
      <c r="Q2" s="2786"/>
    </row>
    <row r="3" spans="1:26" s="2709" customFormat="1" ht="58.6" customHeight="1">
      <c r="A3" s="2812" t="s">
        <v>32</v>
      </c>
      <c r="B3" s="2704" t="s">
        <v>5197</v>
      </c>
      <c r="C3" s="2707" t="s">
        <v>5198</v>
      </c>
      <c r="D3" s="2706" t="s">
        <v>5199</v>
      </c>
      <c r="E3" s="2707" t="s">
        <v>3414</v>
      </c>
      <c r="F3" s="2705" t="s">
        <v>36</v>
      </c>
      <c r="G3" s="2707" t="s">
        <v>3415</v>
      </c>
      <c r="H3" s="2707" t="s">
        <v>5200</v>
      </c>
      <c r="I3" s="2707" t="s">
        <v>39</v>
      </c>
      <c r="J3" s="2707" t="s">
        <v>40</v>
      </c>
      <c r="K3" s="2707" t="s">
        <v>8874</v>
      </c>
      <c r="L3" s="2711" t="s">
        <v>5202</v>
      </c>
      <c r="M3" s="2710" t="s">
        <v>5203</v>
      </c>
      <c r="N3" s="2755" t="s">
        <v>5204</v>
      </c>
      <c r="O3" s="2704" t="s">
        <v>42</v>
      </c>
      <c r="P3" s="2794" t="s">
        <v>5205</v>
      </c>
      <c r="Q3" s="2794"/>
    </row>
    <row r="4" spans="1:26" s="2643" customFormat="1" ht="58.6" customHeight="1">
      <c r="A4" s="1902">
        <v>1</v>
      </c>
      <c r="B4" s="1900" t="str">
        <f t="shared" ref="B4:B20" si="0">TEXT(LEFT(K4,10),"0000000000")</f>
        <v>2000003117</v>
      </c>
      <c r="C4" s="1902" t="s">
        <v>118</v>
      </c>
      <c r="D4" s="2179">
        <v>2950</v>
      </c>
      <c r="E4" s="1921" t="s">
        <v>9221</v>
      </c>
      <c r="F4" s="1902" t="s">
        <v>18</v>
      </c>
      <c r="G4" s="1921" t="s">
        <v>9222</v>
      </c>
      <c r="H4" s="1909" t="s">
        <v>9223</v>
      </c>
      <c r="I4" s="1902" t="s">
        <v>49</v>
      </c>
      <c r="J4" s="1902" t="s">
        <v>101</v>
      </c>
      <c r="K4" s="2150" t="s">
        <v>9224</v>
      </c>
      <c r="L4" s="2179">
        <v>2950</v>
      </c>
      <c r="M4" s="2429" t="s">
        <v>9225</v>
      </c>
      <c r="N4" s="2150"/>
      <c r="O4" s="1775"/>
      <c r="P4" s="1790">
        <v>1</v>
      </c>
      <c r="Q4" s="1790"/>
    </row>
    <row r="5" spans="1:26" s="2643" customFormat="1" ht="94.6" customHeight="1">
      <c r="A5" s="2436">
        <v>2</v>
      </c>
      <c r="B5" s="1900" t="str">
        <f t="shared" si="0"/>
        <v>2000003120</v>
      </c>
      <c r="C5" s="1902" t="s">
        <v>4808</v>
      </c>
      <c r="D5" s="2624">
        <v>5460</v>
      </c>
      <c r="E5" s="1921" t="s">
        <v>9226</v>
      </c>
      <c r="F5" s="1902" t="s">
        <v>13</v>
      </c>
      <c r="G5" s="1921" t="s">
        <v>9227</v>
      </c>
      <c r="H5" s="1921"/>
      <c r="I5" s="1902" t="s">
        <v>49</v>
      </c>
      <c r="J5" s="1921" t="s">
        <v>278</v>
      </c>
      <c r="K5" s="1845" t="s">
        <v>9228</v>
      </c>
      <c r="L5" s="2583">
        <v>5562</v>
      </c>
      <c r="M5" s="1921" t="s">
        <v>9229</v>
      </c>
      <c r="N5" s="1902"/>
      <c r="O5" s="1862" t="s">
        <v>9230</v>
      </c>
      <c r="P5" s="1790">
        <v>1</v>
      </c>
      <c r="Q5" s="1790"/>
    </row>
    <row r="6" spans="1:26" s="2643" customFormat="1" ht="58.6" customHeight="1">
      <c r="A6" s="3806">
        <v>3</v>
      </c>
      <c r="B6" s="1900" t="str">
        <f t="shared" si="0"/>
        <v>2000003117</v>
      </c>
      <c r="C6" s="1902" t="s">
        <v>3483</v>
      </c>
      <c r="D6" s="2179">
        <v>4000</v>
      </c>
      <c r="E6" s="1921" t="s">
        <v>9231</v>
      </c>
      <c r="F6" s="1902" t="s">
        <v>17</v>
      </c>
      <c r="G6" s="1902" t="s">
        <v>9232</v>
      </c>
      <c r="H6" s="1902" t="s">
        <v>9233</v>
      </c>
      <c r="I6" s="1902" t="s">
        <v>49</v>
      </c>
      <c r="J6" s="1902" t="s">
        <v>101</v>
      </c>
      <c r="K6" s="2150" t="s">
        <v>9234</v>
      </c>
      <c r="L6" s="2179">
        <v>3900</v>
      </c>
      <c r="M6" s="1909" t="s">
        <v>9235</v>
      </c>
      <c r="N6" s="2150"/>
      <c r="O6" s="1775"/>
      <c r="P6" s="1790">
        <v>1</v>
      </c>
      <c r="Q6" s="1790"/>
    </row>
    <row r="7" spans="1:26" s="1467" customFormat="1" ht="58.6" customHeight="1">
      <c r="A7" s="3806"/>
      <c r="B7" s="1900" t="str">
        <f t="shared" si="0"/>
        <v>2400001259</v>
      </c>
      <c r="C7" s="1493" t="s">
        <v>3483</v>
      </c>
      <c r="D7" s="2183"/>
      <c r="E7" s="1495"/>
      <c r="F7" s="1493" t="s">
        <v>17</v>
      </c>
      <c r="G7" s="1493"/>
      <c r="H7" s="1493"/>
      <c r="I7" s="1493" t="s">
        <v>49</v>
      </c>
      <c r="J7" s="1493" t="s">
        <v>148</v>
      </c>
      <c r="K7" s="1548" t="s">
        <v>9236</v>
      </c>
      <c r="L7" s="2183">
        <v>50</v>
      </c>
      <c r="M7" s="1493" t="s">
        <v>5376</v>
      </c>
      <c r="N7" s="1548"/>
      <c r="O7" s="1859"/>
      <c r="P7" s="1790">
        <v>1</v>
      </c>
      <c r="Q7" s="1790"/>
    </row>
    <row r="8" spans="1:26" s="1467" customFormat="1" ht="58.6" customHeight="1">
      <c r="A8" s="3806"/>
      <c r="B8" s="1900" t="str">
        <f t="shared" si="0"/>
        <v>2400001258</v>
      </c>
      <c r="C8" s="1493" t="s">
        <v>3483</v>
      </c>
      <c r="D8" s="2183"/>
      <c r="E8" s="1495"/>
      <c r="F8" s="1493" t="s">
        <v>17</v>
      </c>
      <c r="G8" s="1493"/>
      <c r="H8" s="1493"/>
      <c r="I8" s="1493" t="s">
        <v>49</v>
      </c>
      <c r="J8" s="1493" t="s">
        <v>148</v>
      </c>
      <c r="K8" s="1548" t="s">
        <v>9237</v>
      </c>
      <c r="L8" s="2183">
        <v>50</v>
      </c>
      <c r="M8" s="1493" t="s">
        <v>5376</v>
      </c>
      <c r="N8" s="1548"/>
      <c r="O8" s="1859"/>
      <c r="P8" s="1790">
        <v>1</v>
      </c>
      <c r="Q8" s="1790"/>
    </row>
    <row r="9" spans="1:26" s="2643" customFormat="1" ht="68.3" customHeight="1">
      <c r="A9" s="3775">
        <v>4</v>
      </c>
      <c r="B9" s="1900" t="str">
        <f t="shared" si="0"/>
        <v>2000003133</v>
      </c>
      <c r="C9" s="2263" t="s">
        <v>137</v>
      </c>
      <c r="D9" s="2624">
        <v>9400</v>
      </c>
      <c r="E9" s="1921" t="s">
        <v>9238</v>
      </c>
      <c r="F9" s="1902" t="s">
        <v>18</v>
      </c>
      <c r="G9" s="1921" t="s">
        <v>9239</v>
      </c>
      <c r="H9" s="1921"/>
      <c r="I9" s="1902" t="s">
        <v>49</v>
      </c>
      <c r="J9" s="1921" t="s">
        <v>1163</v>
      </c>
      <c r="K9" s="1911" t="s">
        <v>9240</v>
      </c>
      <c r="L9" s="2583">
        <v>4800</v>
      </c>
      <c r="M9" s="1921" t="s">
        <v>5376</v>
      </c>
      <c r="N9" s="1902"/>
      <c r="O9" s="1859"/>
      <c r="P9" s="1790">
        <v>1</v>
      </c>
      <c r="Q9" s="1790"/>
    </row>
    <row r="10" spans="1:26" s="2643" customFormat="1" ht="68.3" customHeight="1">
      <c r="A10" s="3775"/>
      <c r="B10" s="1900" t="str">
        <f t="shared" si="0"/>
        <v>2200002074</v>
      </c>
      <c r="C10" s="1545" t="s">
        <v>137</v>
      </c>
      <c r="D10" s="2183"/>
      <c r="E10" s="1493" t="s">
        <v>150</v>
      </c>
      <c r="F10" s="1493" t="s">
        <v>18</v>
      </c>
      <c r="G10" s="1493"/>
      <c r="H10" s="1493"/>
      <c r="I10" s="1493" t="s">
        <v>49</v>
      </c>
      <c r="J10" s="1495" t="s">
        <v>1163</v>
      </c>
      <c r="K10" s="1548" t="s">
        <v>9241</v>
      </c>
      <c r="L10" s="2183">
        <v>2150</v>
      </c>
      <c r="M10" s="2196" t="s">
        <v>5214</v>
      </c>
      <c r="N10" s="1548"/>
      <c r="O10" s="1548"/>
      <c r="P10" s="1790">
        <v>1</v>
      </c>
      <c r="Q10" s="1790"/>
      <c r="R10" s="1548"/>
      <c r="S10" s="1548"/>
      <c r="T10" s="1548"/>
      <c r="U10" s="1548"/>
      <c r="V10" s="1548"/>
      <c r="W10" s="1548"/>
      <c r="X10" s="1548"/>
      <c r="Y10" s="1548"/>
      <c r="Z10" s="1548"/>
    </row>
    <row r="11" spans="1:26" s="2643" customFormat="1" ht="68.3" customHeight="1">
      <c r="A11" s="3775"/>
      <c r="B11" s="1900" t="str">
        <f t="shared" si="0"/>
        <v>2200002083</v>
      </c>
      <c r="C11" s="1545" t="s">
        <v>137</v>
      </c>
      <c r="D11" s="2183"/>
      <c r="E11" s="1493"/>
      <c r="F11" s="1493" t="s">
        <v>18</v>
      </c>
      <c r="G11" s="1493"/>
      <c r="H11" s="1493"/>
      <c r="I11" s="1493" t="s">
        <v>49</v>
      </c>
      <c r="J11" s="1495" t="s">
        <v>1163</v>
      </c>
      <c r="K11" s="1548" t="s">
        <v>9242</v>
      </c>
      <c r="L11" s="2183">
        <v>2330</v>
      </c>
      <c r="M11" s="1790" t="s">
        <v>7489</v>
      </c>
      <c r="N11" s="1548"/>
      <c r="O11" s="1548"/>
      <c r="P11" s="1790">
        <v>1</v>
      </c>
      <c r="Q11" s="1790"/>
      <c r="R11" s="1548"/>
      <c r="S11" s="1548"/>
      <c r="T11" s="1548"/>
      <c r="U11" s="1548"/>
      <c r="V11" s="1548"/>
      <c r="W11" s="1548"/>
      <c r="X11" s="1548"/>
      <c r="Y11" s="1548"/>
      <c r="Z11" s="1548"/>
    </row>
    <row r="12" spans="1:26" s="2643" customFormat="1" ht="68.3" customHeight="1">
      <c r="A12" s="3772">
        <v>5</v>
      </c>
      <c r="B12" s="1900" t="str">
        <f t="shared" si="0"/>
        <v>2000003121</v>
      </c>
      <c r="C12" s="1902" t="s">
        <v>3522</v>
      </c>
      <c r="D12" s="2656">
        <v>8800</v>
      </c>
      <c r="E12" s="2118" t="s">
        <v>9243</v>
      </c>
      <c r="F12" s="1902" t="s">
        <v>15</v>
      </c>
      <c r="G12" s="2118" t="s">
        <v>9244</v>
      </c>
      <c r="H12" s="2118"/>
      <c r="I12" s="1902" t="s">
        <v>49</v>
      </c>
      <c r="J12" s="1921" t="s">
        <v>148</v>
      </c>
      <c r="K12" s="1845" t="s">
        <v>9245</v>
      </c>
      <c r="L12" s="2583">
        <v>2763</v>
      </c>
      <c r="M12" s="2196" t="s">
        <v>5214</v>
      </c>
      <c r="N12" s="1902"/>
      <c r="O12" s="1775"/>
      <c r="P12" s="1790">
        <v>1</v>
      </c>
      <c r="Q12" s="1790"/>
      <c r="R12" s="1467"/>
      <c r="S12" s="1467"/>
      <c r="T12" s="1467"/>
      <c r="U12" s="1467"/>
      <c r="V12" s="1467"/>
      <c r="W12" s="1467"/>
      <c r="X12" s="1467"/>
      <c r="Y12" s="1467"/>
      <c r="Z12" s="1467"/>
    </row>
    <row r="13" spans="1:26" s="2643" customFormat="1" ht="68.3" customHeight="1">
      <c r="A13" s="3772"/>
      <c r="B13" s="1900" t="str">
        <f t="shared" si="0"/>
        <v>2000003129</v>
      </c>
      <c r="C13" s="1493" t="s">
        <v>3522</v>
      </c>
      <c r="D13" s="2183"/>
      <c r="E13" s="1493"/>
      <c r="F13" s="1493" t="s">
        <v>15</v>
      </c>
      <c r="G13" s="1493"/>
      <c r="H13" s="1493"/>
      <c r="I13" s="1493" t="s">
        <v>49</v>
      </c>
      <c r="J13" s="1493" t="s">
        <v>90</v>
      </c>
      <c r="K13" s="1770" t="s">
        <v>9246</v>
      </c>
      <c r="L13" s="2183">
        <v>2138</v>
      </c>
      <c r="M13" s="1748" t="s">
        <v>5376</v>
      </c>
      <c r="N13" s="1548"/>
      <c r="O13" s="1548"/>
      <c r="P13" s="1493">
        <v>1</v>
      </c>
      <c r="Q13" s="1493"/>
    </row>
    <row r="14" spans="1:26" s="2643" customFormat="1" ht="68.3" customHeight="1">
      <c r="A14" s="3772"/>
      <c r="B14" s="1900" t="str">
        <f t="shared" si="0"/>
        <v>2000003144</v>
      </c>
      <c r="C14" s="1493" t="s">
        <v>3522</v>
      </c>
      <c r="D14" s="2183"/>
      <c r="E14" s="1493"/>
      <c r="F14" s="1493" t="s">
        <v>15</v>
      </c>
      <c r="G14" s="1493"/>
      <c r="H14" s="1493"/>
      <c r="I14" s="1493" t="s">
        <v>49</v>
      </c>
      <c r="J14" s="1493" t="s">
        <v>90</v>
      </c>
      <c r="K14" s="1770" t="s">
        <v>9247</v>
      </c>
      <c r="L14" s="2183">
        <v>650</v>
      </c>
      <c r="M14" s="1748" t="s">
        <v>5376</v>
      </c>
      <c r="N14" s="1548"/>
      <c r="O14" s="1548"/>
      <c r="P14" s="1493">
        <v>1</v>
      </c>
      <c r="Q14" s="1493"/>
    </row>
    <row r="15" spans="1:26" s="2643" customFormat="1" ht="68.3" customHeight="1">
      <c r="A15" s="3772"/>
      <c r="B15" s="1900" t="str">
        <f t="shared" si="0"/>
        <v>2000003130</v>
      </c>
      <c r="C15" s="1493" t="s">
        <v>3522</v>
      </c>
      <c r="D15" s="2183"/>
      <c r="E15" s="1493"/>
      <c r="F15" s="1493" t="s">
        <v>15</v>
      </c>
      <c r="G15" s="1493"/>
      <c r="H15" s="1493"/>
      <c r="I15" s="1493" t="s">
        <v>49</v>
      </c>
      <c r="J15" s="1493" t="s">
        <v>90</v>
      </c>
      <c r="K15" s="1770" t="s">
        <v>9248</v>
      </c>
      <c r="L15" s="2183">
        <v>2600</v>
      </c>
      <c r="M15" s="2196" t="s">
        <v>9249</v>
      </c>
      <c r="N15" s="1548"/>
      <c r="O15" s="1548"/>
      <c r="P15" s="1493">
        <v>1</v>
      </c>
      <c r="Q15" s="1493"/>
    </row>
    <row r="16" spans="1:26" s="2643" customFormat="1" ht="68.3" customHeight="1">
      <c r="A16" s="3772"/>
      <c r="B16" s="1900" t="str">
        <f t="shared" si="0"/>
        <v>2000003157</v>
      </c>
      <c r="C16" s="1493" t="s">
        <v>3522</v>
      </c>
      <c r="D16" s="1826"/>
      <c r="E16" s="1495"/>
      <c r="F16" s="1493" t="s">
        <v>15</v>
      </c>
      <c r="G16" s="1495"/>
      <c r="H16" s="1495"/>
      <c r="I16" s="2844" t="s">
        <v>49</v>
      </c>
      <c r="J16" s="1495" t="s">
        <v>90</v>
      </c>
      <c r="K16" s="1771" t="s">
        <v>9250</v>
      </c>
      <c r="L16" s="2357">
        <v>717</v>
      </c>
      <c r="M16" s="2196" t="s">
        <v>5214</v>
      </c>
      <c r="N16" s="1493"/>
      <c r="O16" s="1859"/>
      <c r="P16" s="1790">
        <v>1</v>
      </c>
      <c r="Q16" s="1790"/>
      <c r="R16" s="1467"/>
      <c r="S16" s="1467"/>
      <c r="T16" s="1467"/>
      <c r="U16" s="1467"/>
      <c r="V16" s="1467"/>
      <c r="W16" s="1467"/>
      <c r="X16" s="1467"/>
      <c r="Y16" s="1467"/>
      <c r="Z16" s="1467"/>
    </row>
    <row r="17" spans="1:26" s="2643" customFormat="1" ht="68.3" customHeight="1">
      <c r="A17" s="2436">
        <v>6</v>
      </c>
      <c r="B17" s="1900" t="str">
        <f t="shared" si="0"/>
        <v>2200002072</v>
      </c>
      <c r="C17" s="1921" t="s">
        <v>9251</v>
      </c>
      <c r="D17" s="2607">
        <v>1400</v>
      </c>
      <c r="E17" s="1921" t="s">
        <v>9252</v>
      </c>
      <c r="F17" s="1902" t="s">
        <v>19</v>
      </c>
      <c r="G17" s="1921" t="s">
        <v>9253</v>
      </c>
      <c r="H17" s="1921" t="s">
        <v>9254</v>
      </c>
      <c r="I17" s="1902" t="s">
        <v>49</v>
      </c>
      <c r="J17" s="1921" t="s">
        <v>126</v>
      </c>
      <c r="K17" s="2845" t="s">
        <v>9255</v>
      </c>
      <c r="L17" s="2583">
        <v>1400</v>
      </c>
      <c r="M17" s="2196" t="s">
        <v>9025</v>
      </c>
      <c r="N17" s="1902"/>
      <c r="O17" s="1775"/>
      <c r="P17" s="1790">
        <v>1</v>
      </c>
      <c r="Q17" s="1790"/>
      <c r="R17" s="1921"/>
      <c r="S17" s="1921"/>
      <c r="T17" s="1909"/>
      <c r="U17" s="2150"/>
      <c r="V17" s="2150"/>
      <c r="W17" s="2150"/>
      <c r="X17" s="1902"/>
      <c r="Y17" s="1902"/>
      <c r="Z17" s="1902"/>
    </row>
    <row r="18" spans="1:26" s="2643" customFormat="1" ht="58.6" customHeight="1">
      <c r="A18" s="3772">
        <v>7</v>
      </c>
      <c r="B18" s="1900" t="str">
        <f t="shared" si="0"/>
        <v>2400001229</v>
      </c>
      <c r="C18" s="1902" t="s">
        <v>9256</v>
      </c>
      <c r="D18" s="2624">
        <v>35000</v>
      </c>
      <c r="E18" s="1921" t="s">
        <v>9257</v>
      </c>
      <c r="F18" s="1902" t="s">
        <v>23</v>
      </c>
      <c r="G18" s="1921" t="s">
        <v>9258</v>
      </c>
      <c r="H18" s="1921"/>
      <c r="I18" s="1921" t="s">
        <v>49</v>
      </c>
      <c r="J18" s="1921" t="s">
        <v>9259</v>
      </c>
      <c r="K18" s="1911" t="s">
        <v>9260</v>
      </c>
      <c r="L18" s="2583">
        <v>4500</v>
      </c>
      <c r="M18" s="2196" t="s">
        <v>9261</v>
      </c>
      <c r="N18" s="1902" t="s">
        <v>9262</v>
      </c>
      <c r="O18" s="1775" t="s">
        <v>9263</v>
      </c>
      <c r="P18" s="1790">
        <v>1</v>
      </c>
      <c r="Q18" s="1790"/>
      <c r="R18" s="1921"/>
      <c r="S18" s="1921"/>
      <c r="T18" s="1909"/>
      <c r="U18" s="2150"/>
      <c r="V18" s="2150"/>
      <c r="W18" s="2150"/>
      <c r="X18" s="1902"/>
      <c r="Y18" s="1902"/>
      <c r="Z18" s="1902"/>
    </row>
    <row r="19" spans="1:26" s="2643" customFormat="1" ht="58.6" customHeight="1">
      <c r="A19" s="3772"/>
      <c r="B19" s="1900" t="str">
        <f t="shared" si="0"/>
        <v>2400001237</v>
      </c>
      <c r="C19" s="1493" t="s">
        <v>9256</v>
      </c>
      <c r="D19" s="1826"/>
      <c r="E19" s="1495"/>
      <c r="F19" s="1493" t="s">
        <v>23</v>
      </c>
      <c r="G19" s="1495"/>
      <c r="H19" s="1495"/>
      <c r="I19" s="1495" t="s">
        <v>49</v>
      </c>
      <c r="J19" s="1495" t="s">
        <v>9259</v>
      </c>
      <c r="K19" s="1547" t="s">
        <v>9264</v>
      </c>
      <c r="L19" s="2357">
        <v>4000</v>
      </c>
      <c r="M19" s="2825" t="s">
        <v>5376</v>
      </c>
      <c r="N19" s="1493" t="s">
        <v>9262</v>
      </c>
      <c r="O19" s="1843" t="s">
        <v>9263</v>
      </c>
      <c r="P19" s="1790">
        <v>1</v>
      </c>
      <c r="Q19" s="1790"/>
      <c r="R19" s="1495"/>
      <c r="S19" s="1495"/>
      <c r="T19" s="1909"/>
      <c r="U19" s="1548"/>
      <c r="V19" s="1548"/>
      <c r="W19" s="1548"/>
      <c r="X19" s="1493"/>
      <c r="Y19" s="1493"/>
      <c r="Z19" s="1493"/>
    </row>
    <row r="20" spans="1:26" s="2643" customFormat="1" ht="58.6" customHeight="1">
      <c r="A20" s="3772"/>
      <c r="B20" s="1900" t="str">
        <f t="shared" si="0"/>
        <v>2400001230</v>
      </c>
      <c r="C20" s="1493" t="s">
        <v>9256</v>
      </c>
      <c r="D20" s="1826"/>
      <c r="E20" s="1495"/>
      <c r="F20" s="1493" t="s">
        <v>23</v>
      </c>
      <c r="G20" s="1495"/>
      <c r="H20" s="1495"/>
      <c r="I20" s="1495" t="s">
        <v>49</v>
      </c>
      <c r="J20" s="1495" t="s">
        <v>9259</v>
      </c>
      <c r="K20" s="1547" t="s">
        <v>9265</v>
      </c>
      <c r="L20" s="2357">
        <f>35000-8500</f>
        <v>26500</v>
      </c>
      <c r="M20" s="2825" t="s">
        <v>9266</v>
      </c>
      <c r="N20" s="1493" t="s">
        <v>9262</v>
      </c>
      <c r="O20" s="1859"/>
      <c r="P20" s="1790">
        <v>1</v>
      </c>
      <c r="Q20" s="1790"/>
      <c r="R20" s="1495"/>
      <c r="S20" s="1495"/>
      <c r="T20" s="1909"/>
      <c r="U20" s="1548"/>
      <c r="V20" s="1548"/>
      <c r="W20" s="1548"/>
      <c r="X20" s="1493"/>
      <c r="Y20" s="1493"/>
      <c r="Z20" s="1493"/>
    </row>
    <row r="21" spans="1:26" s="2643" customFormat="1" ht="58.6" customHeight="1">
      <c r="A21" s="3775">
        <v>8</v>
      </c>
      <c r="B21" s="1900">
        <v>2200002083</v>
      </c>
      <c r="C21" s="1921" t="s">
        <v>7708</v>
      </c>
      <c r="D21" s="2179">
        <v>4450</v>
      </c>
      <c r="E21" s="1921" t="s">
        <v>9267</v>
      </c>
      <c r="F21" s="1902" t="s">
        <v>20</v>
      </c>
      <c r="G21" s="1902" t="s">
        <v>9268</v>
      </c>
      <c r="H21" s="1902"/>
      <c r="I21" s="1902" t="s">
        <v>49</v>
      </c>
      <c r="J21" s="1902" t="s">
        <v>984</v>
      </c>
      <c r="K21" s="2150" t="s">
        <v>9242</v>
      </c>
      <c r="L21" s="2846">
        <v>570</v>
      </c>
      <c r="M21" s="2429" t="s">
        <v>7489</v>
      </c>
      <c r="N21" s="2150"/>
      <c r="O21" s="1548"/>
      <c r="P21" s="1790">
        <v>1</v>
      </c>
      <c r="Q21" s="1790"/>
      <c r="R21" s="1467"/>
      <c r="S21" s="1467"/>
      <c r="T21" s="1467"/>
      <c r="U21" s="1467"/>
      <c r="V21" s="1467"/>
      <c r="W21" s="1467"/>
      <c r="X21" s="1467"/>
      <c r="Y21" s="1467"/>
      <c r="Z21" s="1467"/>
    </row>
    <row r="22" spans="1:26" s="2643" customFormat="1" ht="58.6" customHeight="1">
      <c r="A22" s="3775"/>
      <c r="B22" s="1900">
        <v>2200002086</v>
      </c>
      <c r="C22" s="1495" t="s">
        <v>7708</v>
      </c>
      <c r="D22" s="2183"/>
      <c r="E22" s="1493"/>
      <c r="F22" s="1493" t="s">
        <v>20</v>
      </c>
      <c r="G22" s="1493"/>
      <c r="H22" s="1493"/>
      <c r="I22" s="1493" t="s">
        <v>49</v>
      </c>
      <c r="J22" s="1493" t="s">
        <v>984</v>
      </c>
      <c r="K22" s="1774" t="s">
        <v>9269</v>
      </c>
      <c r="L22" s="2847">
        <v>2827</v>
      </c>
      <c r="M22" s="2196" t="s">
        <v>5214</v>
      </c>
      <c r="N22" s="1548"/>
      <c r="O22" s="1548"/>
      <c r="P22" s="1790">
        <v>1</v>
      </c>
      <c r="Q22" s="1790"/>
      <c r="R22" s="1467"/>
      <c r="S22" s="1467"/>
      <c r="T22" s="1467"/>
      <c r="U22" s="1467"/>
      <c r="V22" s="1467"/>
      <c r="W22" s="1467"/>
      <c r="X22" s="1467"/>
      <c r="Y22" s="1467"/>
      <c r="Z22" s="1467"/>
    </row>
    <row r="23" spans="1:26" s="2643" customFormat="1" ht="102.1" customHeight="1">
      <c r="A23" s="3775"/>
      <c r="B23" s="1900">
        <v>2200002065</v>
      </c>
      <c r="C23" s="1495" t="s">
        <v>7708</v>
      </c>
      <c r="D23" s="2183"/>
      <c r="E23" s="1493"/>
      <c r="F23" s="1493" t="s">
        <v>20</v>
      </c>
      <c r="G23" s="1493"/>
      <c r="H23" s="1493"/>
      <c r="I23" s="1493" t="s">
        <v>49</v>
      </c>
      <c r="J23" s="1493" t="s">
        <v>984</v>
      </c>
      <c r="K23" s="1774" t="s">
        <v>9270</v>
      </c>
      <c r="L23" s="2847">
        <v>758</v>
      </c>
      <c r="M23" s="2848" t="s">
        <v>5376</v>
      </c>
      <c r="N23" s="1548"/>
      <c r="O23" s="1548"/>
      <c r="P23" s="1790">
        <v>1</v>
      </c>
      <c r="Q23" s="1790"/>
      <c r="R23" s="1467"/>
      <c r="S23" s="1467"/>
      <c r="T23" s="1467"/>
      <c r="U23" s="1467"/>
      <c r="V23" s="1467"/>
      <c r="W23" s="1467"/>
      <c r="X23" s="1467"/>
      <c r="Y23" s="1467"/>
      <c r="Z23" s="1467"/>
    </row>
    <row r="24" spans="1:26" s="2643" customFormat="1" ht="58.6" customHeight="1">
      <c r="A24" s="3775"/>
      <c r="B24" s="1900">
        <v>2200002066</v>
      </c>
      <c r="C24" s="1495" t="s">
        <v>7708</v>
      </c>
      <c r="D24" s="2849"/>
      <c r="E24" s="1493"/>
      <c r="F24" s="1493" t="s">
        <v>20</v>
      </c>
      <c r="G24" s="1493"/>
      <c r="H24" s="1495"/>
      <c r="I24" s="1493" t="s">
        <v>49</v>
      </c>
      <c r="J24" s="1493" t="s">
        <v>984</v>
      </c>
      <c r="K24" s="1821" t="s">
        <v>9271</v>
      </c>
      <c r="L24" s="2847">
        <v>178</v>
      </c>
      <c r="M24" s="2055" t="s">
        <v>9272</v>
      </c>
      <c r="N24" s="1548"/>
      <c r="O24" s="1548"/>
      <c r="P24" s="1790">
        <v>1</v>
      </c>
      <c r="Q24" s="1790"/>
      <c r="R24" s="1467"/>
      <c r="S24" s="1467"/>
      <c r="T24" s="1467"/>
      <c r="U24" s="1467"/>
      <c r="V24" s="1467"/>
      <c r="W24" s="1467"/>
      <c r="X24" s="1467"/>
      <c r="Y24" s="1467"/>
      <c r="Z24" s="1467"/>
    </row>
    <row r="25" spans="1:26" s="2643" customFormat="1" ht="58.6" customHeight="1">
      <c r="A25" s="3775"/>
      <c r="B25" s="1900">
        <v>2200002069</v>
      </c>
      <c r="C25" s="1495" t="s">
        <v>7708</v>
      </c>
      <c r="D25" s="2849"/>
      <c r="E25" s="1493"/>
      <c r="F25" s="1493" t="s">
        <v>20</v>
      </c>
      <c r="G25" s="1493"/>
      <c r="H25" s="1495"/>
      <c r="I25" s="1493" t="s">
        <v>49</v>
      </c>
      <c r="J25" s="1493" t="s">
        <v>984</v>
      </c>
      <c r="K25" s="2871" t="s">
        <v>9273</v>
      </c>
      <c r="L25" s="2183">
        <v>110</v>
      </c>
      <c r="M25" s="2055" t="s">
        <v>9272</v>
      </c>
      <c r="N25" s="1548"/>
      <c r="O25" s="1548"/>
      <c r="P25" s="1790">
        <v>1</v>
      </c>
      <c r="Q25" s="1790"/>
      <c r="R25" s="1467"/>
      <c r="S25" s="1467"/>
      <c r="T25" s="1467"/>
      <c r="U25" s="1467"/>
      <c r="V25" s="1467"/>
      <c r="W25" s="1467"/>
      <c r="X25" s="1467"/>
      <c r="Y25" s="1467"/>
      <c r="Z25" s="1467"/>
    </row>
    <row r="26" spans="1:26" s="2643" customFormat="1" ht="54" customHeight="1">
      <c r="A26" s="3772">
        <v>9</v>
      </c>
      <c r="B26" s="1900" t="str">
        <f>TEXT(LEFT(K26,10),"0000000000")</f>
        <v>2000003103</v>
      </c>
      <c r="C26" s="1902" t="s">
        <v>5880</v>
      </c>
      <c r="D26" s="2624">
        <v>11900</v>
      </c>
      <c r="E26" s="1921" t="s">
        <v>9274</v>
      </c>
      <c r="F26" s="1902" t="s">
        <v>15</v>
      </c>
      <c r="G26" s="1921" t="s">
        <v>9275</v>
      </c>
      <c r="H26" s="1921"/>
      <c r="I26" s="1921" t="s">
        <v>49</v>
      </c>
      <c r="J26" s="1561" t="s">
        <v>148</v>
      </c>
      <c r="K26" s="2402" t="s">
        <v>9276</v>
      </c>
      <c r="L26" s="2508">
        <v>1110</v>
      </c>
      <c r="M26" s="2196" t="s">
        <v>5214</v>
      </c>
      <c r="N26" s="1495"/>
      <c r="O26" s="1859"/>
      <c r="P26" s="1790">
        <v>1</v>
      </c>
      <c r="Q26" s="1790"/>
      <c r="R26" s="1467"/>
      <c r="S26" s="1467"/>
      <c r="T26" s="1467"/>
      <c r="U26" s="1467"/>
      <c r="V26" s="1467"/>
      <c r="W26" s="1467"/>
      <c r="X26" s="1467"/>
      <c r="Y26" s="1467"/>
      <c r="Z26" s="1467"/>
    </row>
    <row r="27" spans="1:26" s="2643" customFormat="1" ht="50.3" customHeight="1">
      <c r="A27" s="3772"/>
      <c r="B27" s="1900" t="str">
        <f>TEXT(LEFT(K27,10),"0000000000")</f>
        <v>2200002098</v>
      </c>
      <c r="C27" s="1493" t="s">
        <v>5880</v>
      </c>
      <c r="D27" s="1826"/>
      <c r="E27" s="1495"/>
      <c r="F27" s="1493" t="s">
        <v>15</v>
      </c>
      <c r="G27" s="1495"/>
      <c r="H27" s="1851"/>
      <c r="I27" s="1495" t="s">
        <v>49</v>
      </c>
      <c r="J27" s="1495" t="s">
        <v>90</v>
      </c>
      <c r="K27" s="1605" t="s">
        <v>9277</v>
      </c>
      <c r="L27" s="2543">
        <v>185</v>
      </c>
      <c r="M27" s="1748" t="s">
        <v>9278</v>
      </c>
      <c r="N27" s="1493"/>
      <c r="O27" s="1859"/>
      <c r="P27" s="1790">
        <v>1</v>
      </c>
      <c r="Q27" s="1790"/>
      <c r="R27" s="1467"/>
      <c r="S27" s="1467"/>
      <c r="T27" s="1467"/>
      <c r="U27" s="1467"/>
      <c r="V27" s="1467"/>
      <c r="W27" s="1467"/>
      <c r="X27" s="1467"/>
      <c r="Y27" s="1467"/>
      <c r="Z27" s="1467"/>
    </row>
    <row r="28" spans="1:26" s="2643" customFormat="1" ht="58.6" customHeight="1">
      <c r="A28" s="3772"/>
      <c r="B28" s="1900">
        <v>2000003136</v>
      </c>
      <c r="C28" s="1493" t="s">
        <v>5880</v>
      </c>
      <c r="D28" s="1826"/>
      <c r="E28" s="1495"/>
      <c r="F28" s="1493" t="s">
        <v>15</v>
      </c>
      <c r="G28" s="1495"/>
      <c r="H28" s="1495"/>
      <c r="I28" s="1493" t="s">
        <v>49</v>
      </c>
      <c r="J28" s="1495" t="s">
        <v>90</v>
      </c>
      <c r="K28" s="1600" t="s">
        <v>9279</v>
      </c>
      <c r="L28" s="2357">
        <v>4812</v>
      </c>
      <c r="M28" s="1495" t="s">
        <v>9280</v>
      </c>
      <c r="N28" s="1493"/>
      <c r="O28" s="1859"/>
      <c r="P28" s="1790">
        <v>1</v>
      </c>
      <c r="Q28" s="1790"/>
      <c r="R28" s="1467"/>
      <c r="S28" s="1467"/>
      <c r="T28" s="1467"/>
      <c r="U28" s="1467"/>
      <c r="V28" s="1467"/>
      <c r="W28" s="1467"/>
      <c r="X28" s="1467"/>
      <c r="Y28" s="1467"/>
      <c r="Z28" s="1467"/>
    </row>
    <row r="29" spans="1:26" s="2643" customFormat="1" ht="58.6" customHeight="1">
      <c r="A29" s="3772"/>
      <c r="B29" s="1900" t="str">
        <f t="shared" ref="B29:B60" si="1">TEXT(LEFT(K29,10),"0000000000")</f>
        <v>2000003081</v>
      </c>
      <c r="C29" s="1493" t="s">
        <v>5880</v>
      </c>
      <c r="D29" s="1826"/>
      <c r="E29" s="1495"/>
      <c r="F29" s="1493" t="s">
        <v>15</v>
      </c>
      <c r="G29" s="1495"/>
      <c r="H29" s="1495"/>
      <c r="I29" s="1495" t="s">
        <v>49</v>
      </c>
      <c r="J29" s="1495" t="s">
        <v>90</v>
      </c>
      <c r="K29" s="1600" t="s">
        <v>9281</v>
      </c>
      <c r="L29" s="2357">
        <v>4412</v>
      </c>
      <c r="M29" s="1748" t="s">
        <v>9282</v>
      </c>
      <c r="N29" s="1493"/>
      <c r="O29" s="1859"/>
      <c r="P29" s="1790">
        <v>1</v>
      </c>
      <c r="Q29" s="1790"/>
      <c r="R29" s="1467"/>
      <c r="S29" s="1467"/>
      <c r="T29" s="1467"/>
      <c r="U29" s="1467"/>
      <c r="V29" s="1467"/>
      <c r="W29" s="1467"/>
      <c r="X29" s="1467"/>
      <c r="Y29" s="1467"/>
      <c r="Z29" s="1467"/>
    </row>
    <row r="30" spans="1:26" s="2643" customFormat="1" ht="58.6" customHeight="1">
      <c r="A30" s="3772"/>
      <c r="B30" s="1900" t="str">
        <f t="shared" si="1"/>
        <v>2000003145</v>
      </c>
      <c r="C30" s="1493" t="s">
        <v>5880</v>
      </c>
      <c r="D30" s="1826"/>
      <c r="E30" s="1495"/>
      <c r="F30" s="1493" t="s">
        <v>15</v>
      </c>
      <c r="G30" s="1495"/>
      <c r="H30" s="1495"/>
      <c r="I30" s="1495" t="s">
        <v>49</v>
      </c>
      <c r="J30" s="1495" t="s">
        <v>90</v>
      </c>
      <c r="K30" s="1600" t="s">
        <v>9283</v>
      </c>
      <c r="L30" s="2357">
        <v>92</v>
      </c>
      <c r="M30" s="1748" t="s">
        <v>5376</v>
      </c>
      <c r="N30" s="1493"/>
      <c r="O30" s="1859"/>
      <c r="P30" s="1790">
        <v>1</v>
      </c>
      <c r="Q30" s="1790"/>
      <c r="R30" s="1467"/>
      <c r="S30" s="1467"/>
      <c r="T30" s="1467"/>
      <c r="U30" s="1467"/>
      <c r="V30" s="1467"/>
      <c r="W30" s="1467"/>
      <c r="X30" s="1467"/>
      <c r="Y30" s="1467"/>
      <c r="Z30" s="1467"/>
    </row>
    <row r="31" spans="1:26" s="2643" customFormat="1" ht="58.6" customHeight="1">
      <c r="A31" s="3772"/>
      <c r="B31" s="1900" t="str">
        <f t="shared" si="1"/>
        <v>2000003174</v>
      </c>
      <c r="C31" s="1493" t="s">
        <v>5880</v>
      </c>
      <c r="D31" s="1826"/>
      <c r="E31" s="1495"/>
      <c r="F31" s="1493" t="s">
        <v>15</v>
      </c>
      <c r="G31" s="1495"/>
      <c r="H31" s="1495"/>
      <c r="I31" s="1495" t="s">
        <v>49</v>
      </c>
      <c r="J31" s="1495" t="s">
        <v>90</v>
      </c>
      <c r="K31" s="1600" t="s">
        <v>9284</v>
      </c>
      <c r="L31" s="2357">
        <v>506</v>
      </c>
      <c r="M31" s="1748" t="s">
        <v>7489</v>
      </c>
      <c r="N31" s="1493"/>
      <c r="O31" s="1859"/>
      <c r="P31" s="1790">
        <v>1</v>
      </c>
      <c r="Q31" s="1790"/>
      <c r="R31" s="1467"/>
      <c r="S31" s="1467"/>
      <c r="T31" s="1467"/>
      <c r="U31" s="1467"/>
      <c r="V31" s="1467"/>
      <c r="W31" s="1467"/>
      <c r="X31" s="1467"/>
      <c r="Y31" s="1467"/>
      <c r="Z31" s="1467"/>
    </row>
    <row r="32" spans="1:26" s="2643" customFormat="1" ht="58.6" customHeight="1">
      <c r="A32" s="3772"/>
      <c r="B32" s="1900" t="str">
        <f t="shared" si="1"/>
        <v>2000003084</v>
      </c>
      <c r="C32" s="1493" t="s">
        <v>5880</v>
      </c>
      <c r="D32" s="1826"/>
      <c r="E32" s="1495"/>
      <c r="F32" s="1493" t="s">
        <v>15</v>
      </c>
      <c r="G32" s="1495"/>
      <c r="H32" s="1495"/>
      <c r="I32" s="1495" t="s">
        <v>49</v>
      </c>
      <c r="J32" s="1495" t="s">
        <v>90</v>
      </c>
      <c r="K32" s="1600" t="s">
        <v>9285</v>
      </c>
      <c r="L32" s="2357">
        <v>14</v>
      </c>
      <c r="M32" s="1790" t="s">
        <v>9286</v>
      </c>
      <c r="N32" s="1493"/>
      <c r="O32" s="1859"/>
      <c r="P32" s="1790">
        <v>1</v>
      </c>
      <c r="Q32" s="1790"/>
      <c r="R32" s="1467"/>
      <c r="S32" s="1467"/>
      <c r="T32" s="1467"/>
      <c r="U32" s="1467"/>
      <c r="V32" s="1467"/>
      <c r="W32" s="1467"/>
      <c r="X32" s="1467"/>
      <c r="Y32" s="1467"/>
      <c r="Z32" s="1467"/>
    </row>
    <row r="33" spans="1:26" s="2643" customFormat="1" ht="58.6" customHeight="1">
      <c r="A33" s="3772"/>
      <c r="B33" s="1900" t="str">
        <f t="shared" si="1"/>
        <v>2000003172</v>
      </c>
      <c r="C33" s="1493" t="s">
        <v>5880</v>
      </c>
      <c r="D33" s="1826"/>
      <c r="E33" s="1495"/>
      <c r="F33" s="1493" t="s">
        <v>15</v>
      </c>
      <c r="G33" s="1495"/>
      <c r="H33" s="1495"/>
      <c r="I33" s="1495" t="s">
        <v>49</v>
      </c>
      <c r="J33" s="1495" t="s">
        <v>90</v>
      </c>
      <c r="K33" s="1600" t="s">
        <v>9287</v>
      </c>
      <c r="L33" s="2357">
        <v>43</v>
      </c>
      <c r="M33" s="1790" t="s">
        <v>5376</v>
      </c>
      <c r="N33" s="1493"/>
      <c r="O33" s="1859"/>
      <c r="P33" s="1790">
        <v>1</v>
      </c>
      <c r="Q33" s="1790"/>
      <c r="R33" s="1467"/>
      <c r="S33" s="1467"/>
      <c r="T33" s="1467"/>
      <c r="U33" s="1467"/>
      <c r="V33" s="1467"/>
      <c r="W33" s="1467"/>
      <c r="X33" s="1467"/>
      <c r="Y33" s="1467"/>
      <c r="Z33" s="1467"/>
    </row>
    <row r="34" spans="1:26" s="2643" customFormat="1" ht="58.6" customHeight="1">
      <c r="A34" s="3772"/>
      <c r="B34" s="1900" t="str">
        <f t="shared" si="1"/>
        <v>2200002094</v>
      </c>
      <c r="C34" s="1493" t="s">
        <v>5880</v>
      </c>
      <c r="D34" s="1826"/>
      <c r="E34" s="1495"/>
      <c r="F34" s="1493" t="s">
        <v>15</v>
      </c>
      <c r="G34" s="1495"/>
      <c r="H34" s="1495"/>
      <c r="I34" s="1495" t="s">
        <v>49</v>
      </c>
      <c r="J34" s="1495" t="s">
        <v>90</v>
      </c>
      <c r="K34" s="1605" t="s">
        <v>9288</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772"/>
      <c r="B35" s="1900" t="str">
        <f t="shared" si="1"/>
        <v>2000003150</v>
      </c>
      <c r="C35" s="1493" t="s">
        <v>5880</v>
      </c>
      <c r="D35" s="1868"/>
      <c r="E35" s="1851"/>
      <c r="F35" s="1493" t="s">
        <v>15</v>
      </c>
      <c r="G35" s="1851"/>
      <c r="H35" s="1851"/>
      <c r="I35" s="1495" t="s">
        <v>49</v>
      </c>
      <c r="J35" s="1495" t="s">
        <v>90</v>
      </c>
      <c r="K35" s="1774" t="s">
        <v>9289</v>
      </c>
      <c r="L35" s="2847">
        <v>500</v>
      </c>
      <c r="M35" s="1748" t="s">
        <v>5376</v>
      </c>
      <c r="N35" s="1493"/>
      <c r="O35" s="1859"/>
      <c r="P35" s="1790">
        <v>1</v>
      </c>
      <c r="Q35" s="1790"/>
      <c r="R35" s="1467"/>
      <c r="S35" s="1467"/>
      <c r="T35" s="1467"/>
      <c r="U35" s="1467"/>
      <c r="V35" s="1467"/>
      <c r="W35" s="1467"/>
      <c r="X35" s="1467"/>
      <c r="Y35" s="1467"/>
      <c r="Z35" s="1467"/>
    </row>
    <row r="36" spans="1:26" s="1467" customFormat="1" ht="58.6" customHeight="1">
      <c r="A36" s="3772">
        <v>10</v>
      </c>
      <c r="B36" s="1900" t="str">
        <f t="shared" si="1"/>
        <v>2000003156</v>
      </c>
      <c r="C36" s="1902" t="s">
        <v>3652</v>
      </c>
      <c r="D36" s="2624">
        <v>24000</v>
      </c>
      <c r="E36" s="1921" t="s">
        <v>9290</v>
      </c>
      <c r="F36" s="1902" t="s">
        <v>13</v>
      </c>
      <c r="G36" s="1561" t="s">
        <v>9291</v>
      </c>
      <c r="H36" s="2861"/>
      <c r="I36" s="2279" t="s">
        <v>49</v>
      </c>
      <c r="J36" s="1561" t="s">
        <v>50</v>
      </c>
      <c r="K36" s="1845" t="s">
        <v>9292</v>
      </c>
      <c r="L36" s="2583">
        <v>9600</v>
      </c>
      <c r="M36" s="2196" t="s">
        <v>5214</v>
      </c>
      <c r="N36" s="1921"/>
      <c r="O36" s="1859"/>
      <c r="P36" s="1790">
        <v>1</v>
      </c>
      <c r="Q36" s="1790"/>
    </row>
    <row r="37" spans="1:26" s="2643" customFormat="1" ht="58.6" customHeight="1">
      <c r="A37" s="3772"/>
      <c r="B37" s="1900" t="str">
        <f t="shared" si="1"/>
        <v>2200002085</v>
      </c>
      <c r="C37" s="1493" t="s">
        <v>3652</v>
      </c>
      <c r="D37" s="2183"/>
      <c r="E37" s="1493"/>
      <c r="F37" s="1493" t="s">
        <v>13</v>
      </c>
      <c r="G37" s="1769"/>
      <c r="H37" s="2861"/>
      <c r="I37" s="1626" t="s">
        <v>49</v>
      </c>
      <c r="J37" s="1493" t="s">
        <v>984</v>
      </c>
      <c r="K37" s="1770" t="s">
        <v>9293</v>
      </c>
      <c r="L37" s="2183">
        <v>3500</v>
      </c>
      <c r="M37" s="1748" t="s">
        <v>5376</v>
      </c>
      <c r="N37" s="1548"/>
      <c r="O37" s="1770" t="s">
        <v>9294</v>
      </c>
      <c r="P37" s="1790">
        <v>1</v>
      </c>
      <c r="Q37" s="1790"/>
      <c r="R37" s="1548"/>
      <c r="S37" s="1548"/>
      <c r="T37" s="1548"/>
      <c r="U37" s="1548"/>
      <c r="V37" s="1548"/>
      <c r="W37" s="1548"/>
      <c r="X37" s="1548"/>
      <c r="Y37" s="1548"/>
      <c r="Z37" s="1548"/>
    </row>
    <row r="38" spans="1:26" s="2643" customFormat="1" ht="72" customHeight="1">
      <c r="A38" s="3772"/>
      <c r="B38" s="1900" t="str">
        <f t="shared" si="1"/>
        <v>2200002065</v>
      </c>
      <c r="C38" s="1493" t="s">
        <v>3652</v>
      </c>
      <c r="D38" s="1855"/>
      <c r="E38" s="1495"/>
      <c r="F38" s="1493" t="s">
        <v>13</v>
      </c>
      <c r="G38" s="1773"/>
      <c r="H38" s="2861"/>
      <c r="I38" s="1626" t="s">
        <v>49</v>
      </c>
      <c r="J38" s="1493" t="s">
        <v>984</v>
      </c>
      <c r="K38" s="1600" t="s">
        <v>9295</v>
      </c>
      <c r="L38" s="2357">
        <v>4800</v>
      </c>
      <c r="M38" s="1748" t="s">
        <v>5376</v>
      </c>
      <c r="N38" s="1493"/>
      <c r="O38" s="1859" t="s">
        <v>9296</v>
      </c>
      <c r="P38" s="1790">
        <v>1</v>
      </c>
      <c r="Q38" s="1790"/>
    </row>
    <row r="39" spans="1:26" s="2643" customFormat="1" ht="58.6" customHeight="1">
      <c r="A39" s="3772"/>
      <c r="B39" s="1900" t="str">
        <f t="shared" si="1"/>
        <v>2200002086</v>
      </c>
      <c r="C39" s="1493" t="s">
        <v>3652</v>
      </c>
      <c r="D39" s="1855"/>
      <c r="E39" s="1495"/>
      <c r="F39" s="1493" t="s">
        <v>13</v>
      </c>
      <c r="G39" s="1773"/>
      <c r="H39" s="2861"/>
      <c r="I39" s="1626" t="s">
        <v>49</v>
      </c>
      <c r="J39" s="1493" t="s">
        <v>984</v>
      </c>
      <c r="K39" s="1774" t="s">
        <v>9154</v>
      </c>
      <c r="L39" s="2847">
        <v>758</v>
      </c>
      <c r="M39" s="2196" t="s">
        <v>9025</v>
      </c>
      <c r="N39" s="1493"/>
      <c r="O39" s="1859"/>
      <c r="P39" s="1790">
        <v>1</v>
      </c>
      <c r="Q39" s="1790"/>
    </row>
    <row r="40" spans="1:26" s="2643" customFormat="1" ht="91.55" customHeight="1">
      <c r="A40" s="3772"/>
      <c r="B40" s="1900" t="str">
        <f t="shared" si="1"/>
        <v>2000003132</v>
      </c>
      <c r="C40" s="1493" t="s">
        <v>3652</v>
      </c>
      <c r="D40" s="1826"/>
      <c r="E40" s="1495"/>
      <c r="F40" s="1493" t="s">
        <v>13</v>
      </c>
      <c r="G40" s="1773"/>
      <c r="H40" s="2861"/>
      <c r="I40" s="1626" t="s">
        <v>49</v>
      </c>
      <c r="J40" s="1493" t="s">
        <v>984</v>
      </c>
      <c r="K40" s="1600" t="s">
        <v>9297</v>
      </c>
      <c r="L40" s="2357">
        <v>5334</v>
      </c>
      <c r="M40" s="2196" t="s">
        <v>9298</v>
      </c>
      <c r="N40" s="1493"/>
      <c r="O40" s="1859"/>
      <c r="P40" s="1790">
        <v>1</v>
      </c>
      <c r="Q40" s="1790"/>
      <c r="R40" s="1467"/>
      <c r="S40" s="1467"/>
      <c r="T40" s="1467"/>
      <c r="U40" s="1467"/>
      <c r="V40" s="1467"/>
      <c r="W40" s="1467"/>
      <c r="X40" s="1467"/>
      <c r="Y40" s="1467"/>
      <c r="Z40" s="1467"/>
    </row>
    <row r="41" spans="1:26" s="2643" customFormat="1" ht="66.75" customHeight="1">
      <c r="A41" s="3772">
        <v>11</v>
      </c>
      <c r="B41" s="1900" t="str">
        <f t="shared" si="1"/>
        <v>2000003149</v>
      </c>
      <c r="C41" s="1902" t="s">
        <v>3947</v>
      </c>
      <c r="D41" s="2624">
        <v>7200</v>
      </c>
      <c r="E41" s="1921" t="s">
        <v>9299</v>
      </c>
      <c r="F41" s="1902" t="s">
        <v>15</v>
      </c>
      <c r="G41" s="1495" t="s">
        <v>9300</v>
      </c>
      <c r="H41" s="1921"/>
      <c r="I41" s="1902" t="s">
        <v>49</v>
      </c>
      <c r="J41" s="1921" t="s">
        <v>148</v>
      </c>
      <c r="K41" s="1845" t="s">
        <v>9301</v>
      </c>
      <c r="L41" s="2583">
        <v>2200</v>
      </c>
      <c r="M41" s="2196" t="s">
        <v>5214</v>
      </c>
      <c r="N41" s="1493"/>
      <c r="O41" s="1859"/>
      <c r="P41" s="1790">
        <v>1</v>
      </c>
      <c r="Q41" s="1790"/>
      <c r="R41" s="1467"/>
      <c r="S41" s="1467"/>
      <c r="T41" s="1467"/>
      <c r="U41" s="1467"/>
      <c r="V41" s="1467"/>
      <c r="W41" s="1467"/>
      <c r="X41" s="1467"/>
      <c r="Y41" s="1467"/>
      <c r="Z41" s="1467"/>
    </row>
    <row r="42" spans="1:26" s="2643" customFormat="1" ht="59.95" customHeight="1">
      <c r="A42" s="3772"/>
      <c r="B42" s="1900" t="str">
        <f t="shared" si="1"/>
        <v>2000003153</v>
      </c>
      <c r="C42" s="1493" t="s">
        <v>3947</v>
      </c>
      <c r="D42" s="1826"/>
      <c r="E42" s="1495"/>
      <c r="F42" s="1493" t="s">
        <v>15</v>
      </c>
      <c r="H42" s="1495"/>
      <c r="I42" s="1495" t="s">
        <v>49</v>
      </c>
      <c r="J42" s="1773" t="s">
        <v>148</v>
      </c>
      <c r="K42" s="1547" t="s">
        <v>9302</v>
      </c>
      <c r="L42" s="2357">
        <v>5000</v>
      </c>
      <c r="M42" s="2584" t="s">
        <v>9303</v>
      </c>
      <c r="N42" s="1493"/>
      <c r="O42" s="1859"/>
      <c r="P42" s="1790">
        <v>1</v>
      </c>
      <c r="Q42" s="1790"/>
      <c r="R42" s="1467"/>
      <c r="S42" s="1467"/>
      <c r="T42" s="1467"/>
      <c r="U42" s="1467"/>
      <c r="V42" s="1467"/>
      <c r="W42" s="1467"/>
      <c r="X42" s="1467"/>
      <c r="Y42" s="1467"/>
      <c r="Z42" s="1467"/>
    </row>
    <row r="43" spans="1:26" s="2643" customFormat="1" ht="59.95" customHeight="1">
      <c r="A43" s="3772">
        <v>12</v>
      </c>
      <c r="B43" s="1900" t="str">
        <f t="shared" si="1"/>
        <v>2200002092</v>
      </c>
      <c r="C43" s="1902" t="s">
        <v>6877</v>
      </c>
      <c r="D43" s="2624">
        <v>4150</v>
      </c>
      <c r="E43" s="1921" t="s">
        <v>9274</v>
      </c>
      <c r="F43" s="1902" t="s">
        <v>19</v>
      </c>
      <c r="G43" s="1921" t="s">
        <v>9304</v>
      </c>
      <c r="H43" s="1909"/>
      <c r="I43" s="2601" t="s">
        <v>49</v>
      </c>
      <c r="J43" s="1561" t="s">
        <v>1163</v>
      </c>
      <c r="K43" s="1845" t="s">
        <v>9305</v>
      </c>
      <c r="L43" s="2850">
        <v>429</v>
      </c>
      <c r="M43" s="1909" t="s">
        <v>5376</v>
      </c>
      <c r="N43" s="1902" t="s">
        <v>5308</v>
      </c>
      <c r="O43" s="1909" t="s">
        <v>9306</v>
      </c>
      <c r="P43" s="1790">
        <v>1</v>
      </c>
      <c r="Q43" s="1790"/>
    </row>
    <row r="44" spans="1:26" s="2643" customFormat="1" ht="59.95" customHeight="1">
      <c r="A44" s="3772"/>
      <c r="B44" s="1900" t="str">
        <f t="shared" si="1"/>
        <v>2200002093</v>
      </c>
      <c r="C44" s="1493" t="s">
        <v>6877</v>
      </c>
      <c r="D44" s="1826"/>
      <c r="E44" s="1495"/>
      <c r="F44" s="1493" t="s">
        <v>19</v>
      </c>
      <c r="G44" s="1495"/>
      <c r="H44" s="1748"/>
      <c r="I44" s="1601" t="s">
        <v>49</v>
      </c>
      <c r="J44" s="1773" t="s">
        <v>1163</v>
      </c>
      <c r="K44" s="1600" t="s">
        <v>9307</v>
      </c>
      <c r="L44" s="2796">
        <v>666</v>
      </c>
      <c r="M44" s="1748" t="s">
        <v>9308</v>
      </c>
      <c r="N44" s="1493"/>
      <c r="O44" s="1748" t="s">
        <v>9306</v>
      </c>
      <c r="P44" s="1790">
        <v>1</v>
      </c>
      <c r="Q44" s="1790"/>
      <c r="R44" s="1467"/>
      <c r="S44" s="1467"/>
      <c r="T44" s="1467"/>
      <c r="U44" s="1467"/>
      <c r="V44" s="1467"/>
      <c r="W44" s="1467"/>
      <c r="X44" s="1467"/>
      <c r="Y44" s="1467"/>
      <c r="Z44" s="1467"/>
    </row>
    <row r="45" spans="1:26" s="2643" customFormat="1" ht="59.95" customHeight="1">
      <c r="A45" s="3772"/>
      <c r="B45" s="1900" t="str">
        <f t="shared" si="1"/>
        <v>2200002099</v>
      </c>
      <c r="C45" s="1493" t="s">
        <v>6877</v>
      </c>
      <c r="D45" s="1826"/>
      <c r="E45" s="1495"/>
      <c r="F45" s="1493" t="s">
        <v>19</v>
      </c>
      <c r="G45" s="1748"/>
      <c r="H45" s="1495"/>
      <c r="I45" s="1601" t="s">
        <v>49</v>
      </c>
      <c r="J45" s="1773" t="s">
        <v>1163</v>
      </c>
      <c r="K45" s="1496" t="s">
        <v>9309</v>
      </c>
      <c r="L45" s="2357">
        <v>2205</v>
      </c>
      <c r="M45" s="2196" t="s">
        <v>9310</v>
      </c>
      <c r="N45" s="1493"/>
      <c r="O45" s="1859"/>
      <c r="P45" s="1790">
        <v>1</v>
      </c>
      <c r="Q45" s="1790"/>
      <c r="R45" s="1467"/>
      <c r="S45" s="1467"/>
      <c r="T45" s="1467"/>
      <c r="U45" s="1467"/>
      <c r="V45" s="1467"/>
      <c r="W45" s="1467"/>
      <c r="X45" s="1467"/>
      <c r="Y45" s="1467"/>
      <c r="Z45" s="1467"/>
    </row>
    <row r="46" spans="1:26" s="2643" customFormat="1" ht="59.95" customHeight="1">
      <c r="A46" s="3772"/>
      <c r="B46" s="1900" t="str">
        <f t="shared" si="1"/>
        <v>2200002100</v>
      </c>
      <c r="C46" s="1493" t="s">
        <v>6877</v>
      </c>
      <c r="D46" s="1826"/>
      <c r="E46" s="1495"/>
      <c r="F46" s="1493" t="s">
        <v>19</v>
      </c>
      <c r="G46" s="1748"/>
      <c r="H46" s="1495"/>
      <c r="I46" s="1601" t="s">
        <v>49</v>
      </c>
      <c r="J46" s="1773" t="s">
        <v>1163</v>
      </c>
      <c r="K46" s="1496" t="s">
        <v>9311</v>
      </c>
      <c r="L46" s="2361">
        <v>850</v>
      </c>
      <c r="M46" s="2196" t="s">
        <v>9310</v>
      </c>
      <c r="N46" s="1493"/>
      <c r="O46" s="1859"/>
      <c r="P46" s="1790">
        <v>1</v>
      </c>
      <c r="Q46" s="1790"/>
      <c r="R46" s="1467"/>
      <c r="S46" s="1467"/>
      <c r="T46" s="1467"/>
      <c r="U46" s="1467"/>
      <c r="V46" s="1467"/>
      <c r="W46" s="1467"/>
      <c r="X46" s="1467"/>
      <c r="Y46" s="1467"/>
      <c r="Z46" s="1467"/>
    </row>
    <row r="47" spans="1:26" s="2643" customFormat="1" ht="59.3" customHeight="1">
      <c r="A47" s="3772">
        <v>13</v>
      </c>
      <c r="B47" s="1900" t="str">
        <f t="shared" si="1"/>
        <v>2000003128</v>
      </c>
      <c r="C47" s="1902" t="s">
        <v>5319</v>
      </c>
      <c r="D47" s="2624">
        <v>4300</v>
      </c>
      <c r="E47" s="1921" t="s">
        <v>9312</v>
      </c>
      <c r="F47" s="1902" t="s">
        <v>19</v>
      </c>
      <c r="G47" s="1495" t="s">
        <v>9313</v>
      </c>
      <c r="H47" s="2187"/>
      <c r="I47" s="2851" t="s">
        <v>49</v>
      </c>
      <c r="J47" s="1921" t="s">
        <v>148</v>
      </c>
      <c r="K47" s="2852" t="s">
        <v>9314</v>
      </c>
      <c r="L47" s="2583">
        <v>2000</v>
      </c>
      <c r="M47" s="2506" t="s">
        <v>5685</v>
      </c>
      <c r="N47" s="1493"/>
      <c r="O47" s="1859"/>
      <c r="P47" s="1790">
        <v>1</v>
      </c>
      <c r="Q47" s="1790"/>
      <c r="R47" s="1467"/>
      <c r="S47" s="1467"/>
      <c r="T47" s="1467"/>
      <c r="U47" s="1467"/>
      <c r="V47" s="1467"/>
      <c r="W47" s="1467"/>
      <c r="X47" s="1467"/>
      <c r="Y47" s="1467"/>
      <c r="Z47" s="1467"/>
    </row>
    <row r="48" spans="1:26" s="2643" customFormat="1" ht="59.3" customHeight="1">
      <c r="A48" s="3772"/>
      <c r="B48" s="1900" t="str">
        <f t="shared" si="1"/>
        <v>2000003103</v>
      </c>
      <c r="C48" s="1545" t="s">
        <v>5319</v>
      </c>
      <c r="D48" s="1827"/>
      <c r="E48" s="1543"/>
      <c r="F48" s="1493" t="s">
        <v>19</v>
      </c>
      <c r="G48" s="1899"/>
      <c r="H48" s="1495"/>
      <c r="I48" s="2844" t="s">
        <v>49</v>
      </c>
      <c r="J48" s="1899" t="s">
        <v>148</v>
      </c>
      <c r="K48" s="1990" t="s">
        <v>9315</v>
      </c>
      <c r="L48" s="2543">
        <v>2500</v>
      </c>
      <c r="M48" s="2196" t="s">
        <v>5214</v>
      </c>
      <c r="N48" s="1493"/>
      <c r="O48" s="1859"/>
      <c r="P48" s="1790">
        <v>1</v>
      </c>
      <c r="Q48" s="1790"/>
    </row>
    <row r="49" spans="1:26" s="2643" customFormat="1" ht="59.3" customHeight="1">
      <c r="A49" s="3772">
        <v>14</v>
      </c>
      <c r="B49" s="1900" t="str">
        <f t="shared" si="1"/>
        <v>2000003164</v>
      </c>
      <c r="C49" s="1902" t="s">
        <v>4808</v>
      </c>
      <c r="D49" s="2624">
        <v>5820</v>
      </c>
      <c r="E49" s="1921" t="s">
        <v>9316</v>
      </c>
      <c r="F49" s="1902" t="s">
        <v>13</v>
      </c>
      <c r="G49" s="1909" t="s">
        <v>9317</v>
      </c>
      <c r="H49" s="1921"/>
      <c r="I49" s="2601" t="s">
        <v>49</v>
      </c>
      <c r="J49" s="1561" t="s">
        <v>1163</v>
      </c>
      <c r="K49" s="2686" t="s">
        <v>9318</v>
      </c>
      <c r="L49" s="2583">
        <v>2641</v>
      </c>
      <c r="M49" s="2848" t="s">
        <v>5376</v>
      </c>
      <c r="N49" s="1902" t="s">
        <v>5304</v>
      </c>
      <c r="O49" s="1775"/>
      <c r="P49" s="1790">
        <v>1</v>
      </c>
      <c r="Q49" s="1790"/>
    </row>
    <row r="50" spans="1:26" s="2643" customFormat="1" ht="59.3" customHeight="1">
      <c r="A50" s="3772"/>
      <c r="B50" s="1900" t="str">
        <f t="shared" si="1"/>
        <v>2200002100</v>
      </c>
      <c r="C50" s="1493" t="s">
        <v>4808</v>
      </c>
      <c r="D50" s="1826"/>
      <c r="E50" s="1495"/>
      <c r="F50" s="1493" t="s">
        <v>13</v>
      </c>
      <c r="G50" s="1748"/>
      <c r="H50" s="1543"/>
      <c r="I50" s="1601" t="s">
        <v>49</v>
      </c>
      <c r="J50" s="1773" t="s">
        <v>1163</v>
      </c>
      <c r="K50" s="1496" t="s">
        <v>9311</v>
      </c>
      <c r="L50" s="2361">
        <v>1175</v>
      </c>
      <c r="M50" s="2196" t="s">
        <v>9310</v>
      </c>
      <c r="N50" s="1902"/>
      <c r="O50" s="1775"/>
      <c r="P50" s="1790">
        <v>1</v>
      </c>
      <c r="Q50" s="1790"/>
    </row>
    <row r="51" spans="1:26" s="2643" customFormat="1" ht="59.3" customHeight="1">
      <c r="A51" s="3772"/>
      <c r="B51" s="1900" t="str">
        <f t="shared" si="1"/>
        <v>2200002101</v>
      </c>
      <c r="C51" s="1493" t="s">
        <v>4808</v>
      </c>
      <c r="D51" s="1826"/>
      <c r="E51" s="1495"/>
      <c r="F51" s="1493" t="s">
        <v>13</v>
      </c>
      <c r="G51" s="2208"/>
      <c r="H51" s="1495"/>
      <c r="I51" s="1601" t="s">
        <v>49</v>
      </c>
      <c r="J51" s="1773" t="s">
        <v>1163</v>
      </c>
      <c r="K51" s="1496" t="s">
        <v>9319</v>
      </c>
      <c r="L51" s="2361">
        <v>1781</v>
      </c>
      <c r="M51" s="2196" t="s">
        <v>9310</v>
      </c>
      <c r="N51" s="1902"/>
      <c r="O51" s="1775"/>
      <c r="P51" s="1790">
        <v>1</v>
      </c>
      <c r="Q51" s="1790"/>
    </row>
    <row r="52" spans="1:26" s="2643" customFormat="1" ht="59.3" customHeight="1">
      <c r="A52" s="3772"/>
      <c r="B52" s="1900" t="str">
        <f t="shared" si="1"/>
        <v>2200002104</v>
      </c>
      <c r="C52" s="1493" t="s">
        <v>4808</v>
      </c>
      <c r="D52" s="1826"/>
      <c r="E52" s="1495"/>
      <c r="F52" s="1493" t="s">
        <v>13</v>
      </c>
      <c r="G52" s="2208"/>
      <c r="H52" s="1773"/>
      <c r="I52" s="1493" t="s">
        <v>49</v>
      </c>
      <c r="J52" s="1937" t="s">
        <v>1163</v>
      </c>
      <c r="K52" s="1496" t="s">
        <v>9320</v>
      </c>
      <c r="L52" s="2361">
        <v>355</v>
      </c>
      <c r="M52" s="2385" t="s">
        <v>9321</v>
      </c>
      <c r="N52" s="1902"/>
      <c r="O52" s="1775"/>
      <c r="P52" s="1790">
        <v>1</v>
      </c>
      <c r="Q52" s="1790"/>
    </row>
    <row r="53" spans="1:26" s="2643" customFormat="1" ht="59.3" customHeight="1">
      <c r="A53" s="3772">
        <v>15</v>
      </c>
      <c r="B53" s="1900" t="str">
        <f t="shared" si="1"/>
        <v>2000003165</v>
      </c>
      <c r="C53" s="1902" t="s">
        <v>3492</v>
      </c>
      <c r="D53" s="2656">
        <v>4280</v>
      </c>
      <c r="E53" s="2118" t="s">
        <v>9322</v>
      </c>
      <c r="F53" s="2391" t="s">
        <v>16</v>
      </c>
      <c r="G53" s="1632" t="s">
        <v>9323</v>
      </c>
      <c r="H53" s="2118"/>
      <c r="I53" s="2118" t="s">
        <v>49</v>
      </c>
      <c r="J53" s="1773" t="s">
        <v>101</v>
      </c>
      <c r="K53" s="2422" t="s">
        <v>9324</v>
      </c>
      <c r="L53" s="2860">
        <v>3600</v>
      </c>
      <c r="M53" s="2506" t="s">
        <v>5685</v>
      </c>
      <c r="N53" s="1493"/>
      <c r="O53" s="1859"/>
      <c r="P53" s="1790">
        <v>1</v>
      </c>
      <c r="Q53" s="1790"/>
      <c r="R53" s="1467"/>
      <c r="S53" s="1467"/>
      <c r="T53" s="1467"/>
      <c r="U53" s="1467"/>
      <c r="V53" s="1467"/>
      <c r="W53" s="1467"/>
      <c r="X53" s="1467"/>
      <c r="Y53" s="1467"/>
      <c r="Z53" s="1467"/>
    </row>
    <row r="54" spans="1:26" s="2643" customFormat="1" ht="59.3" customHeight="1">
      <c r="A54" s="3772"/>
      <c r="B54" s="1900" t="str">
        <f t="shared" si="1"/>
        <v>2000003166</v>
      </c>
      <c r="C54" s="1630" t="s">
        <v>3492</v>
      </c>
      <c r="D54" s="2624"/>
      <c r="E54" s="1921"/>
      <c r="F54" s="1630" t="s">
        <v>16</v>
      </c>
      <c r="G54" s="1921"/>
      <c r="H54" s="1921"/>
      <c r="I54" s="1543" t="s">
        <v>49</v>
      </c>
      <c r="J54" s="1773" t="s">
        <v>101</v>
      </c>
      <c r="K54" s="1995" t="s">
        <v>9325</v>
      </c>
      <c r="L54" s="2610">
        <v>680</v>
      </c>
      <c r="M54" s="2506" t="s">
        <v>5214</v>
      </c>
      <c r="N54" s="2563"/>
      <c r="O54" s="1775"/>
      <c r="P54" s="1790">
        <v>1</v>
      </c>
      <c r="Q54" s="1790"/>
    </row>
    <row r="55" spans="1:26" s="1467" customFormat="1" ht="58.6" customHeight="1">
      <c r="A55" s="3772">
        <v>16</v>
      </c>
      <c r="B55" s="1900" t="str">
        <f t="shared" si="1"/>
        <v>2000003156</v>
      </c>
      <c r="C55" s="1902" t="s">
        <v>3731</v>
      </c>
      <c r="D55" s="2624">
        <v>5800</v>
      </c>
      <c r="E55" s="1921" t="s">
        <v>9326</v>
      </c>
      <c r="F55" s="1902" t="s">
        <v>13</v>
      </c>
      <c r="G55" s="1921" t="s">
        <v>9327</v>
      </c>
      <c r="H55" s="2118"/>
      <c r="I55" s="1921" t="s">
        <v>49</v>
      </c>
      <c r="J55" s="1561" t="s">
        <v>50</v>
      </c>
      <c r="K55" s="2617" t="s">
        <v>9328</v>
      </c>
      <c r="L55" s="2583">
        <v>4800</v>
      </c>
      <c r="M55" s="2196" t="s">
        <v>9329</v>
      </c>
      <c r="N55" s="1921"/>
      <c r="O55" s="1859"/>
      <c r="P55" s="1790">
        <v>1</v>
      </c>
      <c r="Q55" s="1790"/>
    </row>
    <row r="56" spans="1:26" s="2643" customFormat="1" ht="58.6" customHeight="1">
      <c r="A56" s="3772"/>
      <c r="B56" s="1900" t="str">
        <f t="shared" si="1"/>
        <v>2000003158</v>
      </c>
      <c r="C56" s="1493" t="s">
        <v>3731</v>
      </c>
      <c r="D56" s="1827"/>
      <c r="E56" s="1543"/>
      <c r="F56" s="1493" t="s">
        <v>13</v>
      </c>
      <c r="G56" s="1543"/>
      <c r="H56" s="1543"/>
      <c r="I56" s="1543" t="s">
        <v>49</v>
      </c>
      <c r="J56" s="1773" t="s">
        <v>50</v>
      </c>
      <c r="K56" s="1600" t="s">
        <v>9330</v>
      </c>
      <c r="L56" s="2636">
        <v>1000</v>
      </c>
      <c r="M56" s="2506" t="s">
        <v>9331</v>
      </c>
      <c r="N56" s="2263"/>
      <c r="O56" s="2565"/>
      <c r="P56" s="1852">
        <v>1</v>
      </c>
      <c r="Q56" s="1852"/>
    </row>
    <row r="57" spans="1:26" s="2643" customFormat="1" ht="58.6" customHeight="1">
      <c r="A57" s="3772">
        <v>17</v>
      </c>
      <c r="B57" s="1900" t="str">
        <f t="shared" si="1"/>
        <v>2000003159</v>
      </c>
      <c r="C57" s="1921" t="s">
        <v>5262</v>
      </c>
      <c r="D57" s="2857">
        <v>4350</v>
      </c>
      <c r="E57" s="1921" t="s">
        <v>9332</v>
      </c>
      <c r="F57" s="2563" t="s">
        <v>16</v>
      </c>
      <c r="G57" s="1921" t="s">
        <v>9333</v>
      </c>
      <c r="H57" s="1921"/>
      <c r="I57" s="2851" t="s">
        <v>49</v>
      </c>
      <c r="J57" s="1561" t="s">
        <v>1163</v>
      </c>
      <c r="K57" s="2858" t="s">
        <v>9334</v>
      </c>
      <c r="L57" s="2583">
        <v>1066</v>
      </c>
      <c r="M57" s="2848" t="s">
        <v>9335</v>
      </c>
      <c r="N57" s="1495" t="s">
        <v>8400</v>
      </c>
      <c r="O57" s="1859"/>
      <c r="P57" s="1790">
        <v>1</v>
      </c>
      <c r="Q57" s="1790"/>
      <c r="R57" s="1467"/>
      <c r="S57" s="1467"/>
      <c r="T57" s="1467"/>
      <c r="U57" s="1467"/>
      <c r="V57" s="1467"/>
      <c r="W57" s="1467"/>
      <c r="X57" s="1467"/>
      <c r="Y57" s="1467"/>
      <c r="Z57" s="1467"/>
    </row>
    <row r="58" spans="1:26" s="2643" customFormat="1" ht="58.6" customHeight="1">
      <c r="A58" s="3772"/>
      <c r="B58" s="1900" t="str">
        <f t="shared" si="1"/>
        <v>2200002091</v>
      </c>
      <c r="C58" s="1543" t="s">
        <v>5262</v>
      </c>
      <c r="D58" s="1827"/>
      <c r="E58" s="1543"/>
      <c r="F58" s="1601" t="s">
        <v>16</v>
      </c>
      <c r="G58" s="1543"/>
      <c r="H58" s="2051"/>
      <c r="I58" s="1601" t="s">
        <v>49</v>
      </c>
      <c r="J58" s="1899" t="s">
        <v>1163</v>
      </c>
      <c r="K58" s="1605" t="s">
        <v>9336</v>
      </c>
      <c r="L58" s="2859">
        <v>3300</v>
      </c>
      <c r="M58" s="2506" t="s">
        <v>5214</v>
      </c>
      <c r="N58" s="1545"/>
      <c r="O58" s="2051" t="s">
        <v>9306</v>
      </c>
      <c r="P58" s="1852">
        <v>1</v>
      </c>
      <c r="Q58" s="1852"/>
      <c r="R58" s="1467"/>
      <c r="S58" s="1467"/>
      <c r="T58" s="1467"/>
      <c r="U58" s="1467"/>
      <c r="V58" s="1467"/>
      <c r="W58" s="1467"/>
      <c r="X58" s="1467"/>
      <c r="Y58" s="1467"/>
      <c r="Z58" s="1467"/>
    </row>
    <row r="59" spans="1:26" s="2150" customFormat="1" ht="58.6" customHeight="1">
      <c r="A59" s="3806">
        <v>18</v>
      </c>
      <c r="B59" s="1900" t="str">
        <f t="shared" si="1"/>
        <v>2000003090</v>
      </c>
      <c r="C59" s="1902" t="s">
        <v>8153</v>
      </c>
      <c r="D59" s="2853">
        <v>3550</v>
      </c>
      <c r="E59" s="1921" t="s">
        <v>9337</v>
      </c>
      <c r="F59" s="1902" t="s">
        <v>20</v>
      </c>
      <c r="G59" s="1902" t="s">
        <v>9338</v>
      </c>
      <c r="H59" s="1902"/>
      <c r="I59" s="1902" t="s">
        <v>49</v>
      </c>
      <c r="J59" s="1902" t="s">
        <v>126</v>
      </c>
      <c r="K59" s="1916" t="s">
        <v>9339</v>
      </c>
      <c r="L59" s="2179">
        <v>2500</v>
      </c>
      <c r="M59" s="2196" t="s">
        <v>9340</v>
      </c>
      <c r="N59" s="1493" t="s">
        <v>5308</v>
      </c>
      <c r="O59" s="1548"/>
      <c r="P59" s="1790">
        <v>1</v>
      </c>
      <c r="Q59" s="1790"/>
      <c r="R59" s="1548"/>
      <c r="S59" s="1548"/>
      <c r="T59" s="1548"/>
      <c r="U59" s="1548"/>
      <c r="V59" s="1548"/>
      <c r="W59" s="1548"/>
      <c r="X59" s="1548"/>
      <c r="Y59" s="1548"/>
      <c r="Z59" s="1548"/>
    </row>
    <row r="60" spans="1:26" s="1548" customFormat="1" ht="68.95" customHeight="1">
      <c r="A60" s="3806"/>
      <c r="B60" s="1900" t="str">
        <f t="shared" si="1"/>
        <v>2000003163</v>
      </c>
      <c r="C60" s="1493" t="s">
        <v>8153</v>
      </c>
      <c r="D60" s="1855"/>
      <c r="E60" s="1495"/>
      <c r="F60" s="1493" t="s">
        <v>20</v>
      </c>
      <c r="G60" s="1495"/>
      <c r="H60" s="1495"/>
      <c r="I60" s="1493" t="s">
        <v>49</v>
      </c>
      <c r="J60" s="1495" t="s">
        <v>101</v>
      </c>
      <c r="K60" s="1600" t="s">
        <v>9341</v>
      </c>
      <c r="L60" s="2357">
        <v>1000</v>
      </c>
      <c r="M60" s="1790" t="s">
        <v>5376</v>
      </c>
      <c r="N60" s="1493"/>
      <c r="O60" s="1859"/>
      <c r="P60" s="1790">
        <v>1</v>
      </c>
      <c r="Q60" s="1790"/>
    </row>
    <row r="61" spans="1:26" s="1467" customFormat="1" ht="58.6" customHeight="1">
      <c r="A61" s="3772">
        <v>19</v>
      </c>
      <c r="B61" s="1900" t="str">
        <f t="shared" ref="B61:B92" si="2">TEXT(LEFT(K61,10),"0000000000")</f>
        <v>2000003166</v>
      </c>
      <c r="C61" s="2391" t="s">
        <v>6969</v>
      </c>
      <c r="D61" s="2656">
        <v>4250</v>
      </c>
      <c r="E61" s="2118" t="s">
        <v>9342</v>
      </c>
      <c r="F61" s="2391" t="s">
        <v>18</v>
      </c>
      <c r="G61" s="2854" t="s">
        <v>9343</v>
      </c>
      <c r="H61" s="2118"/>
      <c r="I61" s="2184" t="s">
        <v>49</v>
      </c>
      <c r="J61" s="2120" t="s">
        <v>101</v>
      </c>
      <c r="K61" s="2331" t="s">
        <v>9344</v>
      </c>
      <c r="L61" s="2713">
        <v>4120</v>
      </c>
      <c r="M61" s="2190" t="s">
        <v>5214</v>
      </c>
      <c r="N61" s="1941"/>
      <c r="O61" s="2576"/>
      <c r="P61" s="1882">
        <v>1</v>
      </c>
      <c r="Q61" s="1882"/>
    </row>
    <row r="62" spans="1:26" s="1467" customFormat="1" ht="58.6" customHeight="1">
      <c r="A62" s="3772"/>
      <c r="B62" s="1900" t="str">
        <f t="shared" si="2"/>
        <v>2200002107</v>
      </c>
      <c r="C62" s="1493" t="s">
        <v>6969</v>
      </c>
      <c r="D62" s="1826"/>
      <c r="E62" s="1495"/>
      <c r="F62" s="1493" t="s">
        <v>18</v>
      </c>
      <c r="G62" s="1495"/>
      <c r="H62" s="1495"/>
      <c r="I62" s="1543" t="s">
        <v>49</v>
      </c>
      <c r="J62" s="1773" t="s">
        <v>101</v>
      </c>
      <c r="K62" s="2348" t="s">
        <v>9345</v>
      </c>
      <c r="L62" s="2855">
        <v>46</v>
      </c>
      <c r="M62" s="2856" t="s">
        <v>9346</v>
      </c>
      <c r="N62" s="2563"/>
      <c r="O62" s="1775"/>
      <c r="P62" s="1790">
        <v>2</v>
      </c>
      <c r="Q62" s="1790"/>
      <c r="R62" s="2643"/>
      <c r="S62" s="2643"/>
      <c r="T62" s="2643"/>
      <c r="U62" s="2643"/>
      <c r="V62" s="2643"/>
      <c r="W62" s="2643"/>
      <c r="X62" s="2643"/>
      <c r="Y62" s="2643"/>
      <c r="Z62" s="2643"/>
    </row>
    <row r="63" spans="1:26" s="1467" customFormat="1" ht="58.6" customHeight="1">
      <c r="A63" s="3772">
        <v>20</v>
      </c>
      <c r="B63" s="1900" t="str">
        <f t="shared" si="2"/>
        <v>2200002105</v>
      </c>
      <c r="C63" s="1902" t="s">
        <v>236</v>
      </c>
      <c r="D63" s="2624">
        <v>4000</v>
      </c>
      <c r="E63" s="1921" t="s">
        <v>9347</v>
      </c>
      <c r="F63" s="1902" t="s">
        <v>17</v>
      </c>
      <c r="G63" s="1921" t="s">
        <v>9348</v>
      </c>
      <c r="H63" s="1921"/>
      <c r="I63" s="1902" t="s">
        <v>49</v>
      </c>
      <c r="J63" s="1902" t="s">
        <v>984</v>
      </c>
      <c r="K63" s="2331" t="s">
        <v>9349</v>
      </c>
      <c r="L63" s="2713">
        <v>1537</v>
      </c>
      <c r="M63" s="2684" t="s">
        <v>9350</v>
      </c>
      <c r="N63" s="2563"/>
      <c r="O63" s="1775"/>
      <c r="P63" s="1790">
        <v>2</v>
      </c>
      <c r="Q63" s="1790"/>
      <c r="R63" s="2643"/>
      <c r="S63" s="2643"/>
      <c r="T63" s="2643"/>
      <c r="U63" s="2643"/>
      <c r="V63" s="2643"/>
      <c r="W63" s="2643"/>
      <c r="X63" s="2643"/>
      <c r="Y63" s="2643"/>
      <c r="Z63" s="2643"/>
    </row>
    <row r="64" spans="1:26" s="1467" customFormat="1" ht="58.6" customHeight="1">
      <c r="A64" s="3772"/>
      <c r="B64" s="1900" t="str">
        <f t="shared" si="2"/>
        <v>2200002074</v>
      </c>
      <c r="C64" s="1493" t="s">
        <v>236</v>
      </c>
      <c r="D64" s="1548"/>
      <c r="E64" s="1548"/>
      <c r="F64" s="1493" t="s">
        <v>17</v>
      </c>
      <c r="G64" s="1548"/>
      <c r="H64" s="1548"/>
      <c r="I64" s="1493" t="s">
        <v>49</v>
      </c>
      <c r="J64" s="1493" t="s">
        <v>984</v>
      </c>
      <c r="K64" s="1548" t="s">
        <v>9241</v>
      </c>
      <c r="L64" s="2183">
        <v>2500</v>
      </c>
      <c r="M64" s="2196" t="s">
        <v>5214</v>
      </c>
      <c r="N64" s="1548"/>
      <c r="O64" s="1548"/>
      <c r="P64" s="1790">
        <v>1</v>
      </c>
      <c r="Q64" s="1790"/>
      <c r="R64" s="1548"/>
      <c r="S64" s="1548"/>
      <c r="T64" s="1548"/>
      <c r="U64" s="1548"/>
      <c r="V64" s="1548"/>
      <c r="W64" s="1548"/>
      <c r="X64" s="1548"/>
      <c r="Y64" s="1548"/>
      <c r="Z64" s="1548"/>
    </row>
    <row r="65" spans="1:26" s="1467" customFormat="1" ht="58.6" customHeight="1">
      <c r="A65" s="3772">
        <v>21</v>
      </c>
      <c r="B65" s="1900" t="str">
        <f t="shared" si="2"/>
        <v>2200002106</v>
      </c>
      <c r="C65" s="1902" t="s">
        <v>4852</v>
      </c>
      <c r="D65" s="2624">
        <v>4300</v>
      </c>
      <c r="E65" s="1921" t="s">
        <v>9351</v>
      </c>
      <c r="F65" s="1902" t="s">
        <v>17</v>
      </c>
      <c r="G65" s="1921" t="s">
        <v>9352</v>
      </c>
      <c r="H65" s="1921"/>
      <c r="I65" s="1902" t="s">
        <v>49</v>
      </c>
      <c r="J65" s="1902" t="s">
        <v>1163</v>
      </c>
      <c r="K65" s="2331" t="s">
        <v>9353</v>
      </c>
      <c r="L65" s="2713">
        <v>459</v>
      </c>
      <c r="M65" s="2684" t="s">
        <v>9354</v>
      </c>
      <c r="N65" s="2563"/>
      <c r="O65" s="1775"/>
      <c r="P65" s="1790">
        <v>2</v>
      </c>
      <c r="Q65" s="1790"/>
      <c r="R65" s="2643"/>
      <c r="S65" s="2643"/>
      <c r="T65" s="2643"/>
      <c r="U65" s="2643"/>
      <c r="V65" s="2643"/>
      <c r="W65" s="2643"/>
      <c r="X65" s="2643"/>
      <c r="Y65" s="2643"/>
      <c r="Z65" s="2643"/>
    </row>
    <row r="66" spans="1:26" s="1467" customFormat="1" ht="58.6" customHeight="1">
      <c r="A66" s="3772"/>
      <c r="B66" s="1900" t="str">
        <f t="shared" si="2"/>
        <v>2200002108</v>
      </c>
      <c r="C66" s="1902" t="s">
        <v>4852</v>
      </c>
      <c r="D66" s="1826"/>
      <c r="E66" s="1495"/>
      <c r="F66" s="1493" t="s">
        <v>17</v>
      </c>
      <c r="G66" s="1495"/>
      <c r="H66" s="1495"/>
      <c r="I66" s="1493" t="s">
        <v>49</v>
      </c>
      <c r="J66" s="1493" t="s">
        <v>1163</v>
      </c>
      <c r="K66" s="2348" t="s">
        <v>9355</v>
      </c>
      <c r="L66" s="2855">
        <v>3349</v>
      </c>
      <c r="M66" s="2856" t="s">
        <v>9356</v>
      </c>
      <c r="N66" s="2563"/>
      <c r="O66" s="1775"/>
      <c r="P66" s="1790">
        <v>2</v>
      </c>
      <c r="Q66" s="1790"/>
      <c r="R66" s="2643"/>
      <c r="S66" s="2643"/>
      <c r="T66" s="2643"/>
      <c r="U66" s="2643"/>
      <c r="V66" s="2643"/>
      <c r="W66" s="2643"/>
      <c r="X66" s="2643"/>
      <c r="Y66" s="2643"/>
      <c r="Z66" s="2643"/>
    </row>
    <row r="67" spans="1:26" s="1467" customFormat="1" ht="58.6" customHeight="1">
      <c r="A67" s="3772"/>
      <c r="B67" s="1900" t="str">
        <f t="shared" si="2"/>
        <v>2000003033</v>
      </c>
      <c r="C67" s="1902" t="s">
        <v>4852</v>
      </c>
      <c r="D67" s="1826"/>
      <c r="E67" s="1495"/>
      <c r="F67" s="1493" t="s">
        <v>17</v>
      </c>
      <c r="G67" s="1495"/>
      <c r="H67" s="1495"/>
      <c r="I67" s="1493" t="s">
        <v>49</v>
      </c>
      <c r="J67" s="1493" t="s">
        <v>1163</v>
      </c>
      <c r="K67" s="2348" t="s">
        <v>9357</v>
      </c>
      <c r="L67" s="2855">
        <v>100</v>
      </c>
      <c r="M67" s="2856" t="s">
        <v>6533</v>
      </c>
      <c r="N67" s="2563"/>
      <c r="O67" s="1775"/>
      <c r="P67" s="1790">
        <v>2</v>
      </c>
      <c r="Q67" s="1790"/>
      <c r="R67" s="2643"/>
      <c r="S67" s="2643"/>
      <c r="T67" s="2643"/>
      <c r="U67" s="2643"/>
      <c r="V67" s="2643"/>
      <c r="W67" s="2643"/>
      <c r="X67" s="2643"/>
      <c r="Y67" s="2643"/>
      <c r="Z67" s="2643"/>
    </row>
    <row r="68" spans="1:26" s="1467" customFormat="1" ht="58.6" customHeight="1">
      <c r="A68" s="3772"/>
      <c r="B68" s="1900" t="str">
        <f t="shared" si="2"/>
        <v>2200002065</v>
      </c>
      <c r="C68" s="1902" t="s">
        <v>4852</v>
      </c>
      <c r="D68" s="1826"/>
      <c r="E68" s="1495"/>
      <c r="F68" s="1493" t="s">
        <v>17</v>
      </c>
      <c r="G68" s="1495"/>
      <c r="H68" s="1495"/>
      <c r="I68" s="1493" t="s">
        <v>49</v>
      </c>
      <c r="J68" s="1493" t="s">
        <v>1163</v>
      </c>
      <c r="K68" s="2348" t="s">
        <v>9358</v>
      </c>
      <c r="L68" s="2855">
        <v>423</v>
      </c>
      <c r="M68" s="2856" t="s">
        <v>9359</v>
      </c>
      <c r="N68" s="2563"/>
      <c r="O68" s="1775"/>
      <c r="P68" s="1790">
        <v>2</v>
      </c>
      <c r="Q68" s="1790"/>
      <c r="R68" s="2643"/>
      <c r="S68" s="2643"/>
      <c r="T68" s="2643"/>
      <c r="U68" s="2643"/>
      <c r="V68" s="2643"/>
      <c r="W68" s="2643"/>
      <c r="X68" s="2643"/>
      <c r="Y68" s="2643"/>
      <c r="Z68" s="2643"/>
    </row>
    <row r="69" spans="1:26" s="1467" customFormat="1" ht="58.6" customHeight="1">
      <c r="A69" s="3772">
        <v>22</v>
      </c>
      <c r="B69" s="1900" t="str">
        <f t="shared" si="2"/>
        <v>2000003103</v>
      </c>
      <c r="C69" s="1902" t="s">
        <v>3300</v>
      </c>
      <c r="D69" s="2624">
        <v>10500</v>
      </c>
      <c r="E69" s="1921" t="s">
        <v>9360</v>
      </c>
      <c r="F69" s="1902" t="s">
        <v>15</v>
      </c>
      <c r="G69" s="1921" t="s">
        <v>9361</v>
      </c>
      <c r="H69" s="1921"/>
      <c r="I69" s="1921" t="s">
        <v>49</v>
      </c>
      <c r="J69" s="1561" t="s">
        <v>148</v>
      </c>
      <c r="K69" s="2402" t="s">
        <v>9362</v>
      </c>
      <c r="L69" s="2508">
        <v>400</v>
      </c>
      <c r="M69" s="2506" t="s">
        <v>5214</v>
      </c>
      <c r="N69" s="1921" t="s">
        <v>5304</v>
      </c>
      <c r="O69" s="1775"/>
      <c r="P69" s="1790">
        <v>2</v>
      </c>
      <c r="Q69" s="1790"/>
    </row>
    <row r="70" spans="1:26" s="1467" customFormat="1" ht="67.599999999999994" customHeight="1">
      <c r="A70" s="3772"/>
      <c r="B70" s="1900" t="str">
        <f t="shared" si="2"/>
        <v>2000003143</v>
      </c>
      <c r="C70" s="1493" t="s">
        <v>3300</v>
      </c>
      <c r="D70" s="1494"/>
      <c r="E70" s="1543"/>
      <c r="F70" s="1493" t="s">
        <v>15</v>
      </c>
      <c r="G70" s="1495"/>
      <c r="H70" s="1495"/>
      <c r="I70" s="1493" t="s">
        <v>49</v>
      </c>
      <c r="J70" s="1495" t="s">
        <v>148</v>
      </c>
      <c r="K70" s="1600" t="s">
        <v>9363</v>
      </c>
      <c r="L70" s="2357">
        <v>2500</v>
      </c>
      <c r="M70" s="2196" t="s">
        <v>5214</v>
      </c>
      <c r="N70" s="1493"/>
      <c r="O70" s="1859"/>
      <c r="P70" s="1790">
        <v>2</v>
      </c>
      <c r="Q70" s="1790"/>
    </row>
    <row r="71" spans="1:26" s="1467" customFormat="1" ht="67.599999999999994" customHeight="1">
      <c r="A71" s="3772"/>
      <c r="B71" s="1900" t="str">
        <f t="shared" si="2"/>
        <v>2000003190</v>
      </c>
      <c r="C71" s="1493" t="s">
        <v>3300</v>
      </c>
      <c r="D71" s="2624"/>
      <c r="E71" s="1921"/>
      <c r="F71" s="1493" t="s">
        <v>15</v>
      </c>
      <c r="G71" s="1921"/>
      <c r="H71" s="1921"/>
      <c r="I71" s="1493" t="s">
        <v>49</v>
      </c>
      <c r="J71" s="1495" t="s">
        <v>148</v>
      </c>
      <c r="K71" s="1600" t="s">
        <v>9364</v>
      </c>
      <c r="L71" s="2583">
        <v>2500</v>
      </c>
      <c r="M71" s="2196" t="s">
        <v>9365</v>
      </c>
      <c r="N71" s="1493"/>
      <c r="O71" s="1859"/>
      <c r="P71" s="1790">
        <v>2</v>
      </c>
      <c r="Q71" s="1790"/>
      <c r="R71" s="2643"/>
      <c r="S71" s="2643"/>
      <c r="T71" s="2643"/>
      <c r="U71" s="2643"/>
      <c r="V71" s="2643"/>
      <c r="W71" s="2643"/>
      <c r="X71" s="2643"/>
      <c r="Y71" s="2643"/>
      <c r="Z71" s="2643"/>
    </row>
    <row r="72" spans="1:26" s="1467" customFormat="1" ht="50.95" customHeight="1">
      <c r="A72" s="3772"/>
      <c r="B72" s="1900" t="str">
        <f t="shared" si="2"/>
        <v>2000003145</v>
      </c>
      <c r="C72" s="1493" t="s">
        <v>3300</v>
      </c>
      <c r="D72" s="1826"/>
      <c r="E72" s="1495"/>
      <c r="F72" s="1493" t="s">
        <v>15</v>
      </c>
      <c r="G72" s="1495"/>
      <c r="H72" s="1748"/>
      <c r="I72" s="1495" t="s">
        <v>49</v>
      </c>
      <c r="J72" s="1495" t="s">
        <v>90</v>
      </c>
      <c r="K72" s="1600" t="s">
        <v>9366</v>
      </c>
      <c r="L72" s="2357">
        <v>330</v>
      </c>
      <c r="M72" s="1790" t="s">
        <v>5376</v>
      </c>
      <c r="N72" s="1493"/>
      <c r="O72" s="1859"/>
      <c r="P72" s="1790">
        <v>2</v>
      </c>
      <c r="Q72" s="1790"/>
      <c r="R72" s="2643"/>
      <c r="S72" s="2643"/>
      <c r="T72" s="2643"/>
      <c r="U72" s="2643"/>
      <c r="V72" s="2643"/>
      <c r="W72" s="2643"/>
      <c r="X72" s="2643"/>
      <c r="Y72" s="2643"/>
      <c r="Z72" s="2643"/>
    </row>
    <row r="73" spans="1:26" s="1467" customFormat="1" ht="50.95" customHeight="1">
      <c r="A73" s="3772"/>
      <c r="B73" s="1900" t="str">
        <f t="shared" si="2"/>
        <v>2000003173</v>
      </c>
      <c r="C73" s="1493" t="s">
        <v>3300</v>
      </c>
      <c r="D73" s="1826"/>
      <c r="E73" s="1495"/>
      <c r="F73" s="1493" t="s">
        <v>15</v>
      </c>
      <c r="G73" s="1495"/>
      <c r="H73" s="1748"/>
      <c r="I73" s="1495" t="s">
        <v>49</v>
      </c>
      <c r="J73" s="1495" t="s">
        <v>90</v>
      </c>
      <c r="K73" s="1600" t="s">
        <v>9367</v>
      </c>
      <c r="L73" s="2357">
        <v>645</v>
      </c>
      <c r="M73" s="1790" t="s">
        <v>5376</v>
      </c>
      <c r="N73" s="1493"/>
      <c r="O73" s="1859"/>
      <c r="P73" s="1790">
        <v>2</v>
      </c>
      <c r="Q73" s="1790"/>
      <c r="R73" s="2643"/>
      <c r="S73" s="2643"/>
      <c r="T73" s="2643"/>
      <c r="U73" s="2643"/>
      <c r="V73" s="2643"/>
      <c r="W73" s="2643"/>
      <c r="X73" s="2643"/>
      <c r="Y73" s="2643"/>
      <c r="Z73" s="2643"/>
    </row>
    <row r="74" spans="1:26" s="1467" customFormat="1" ht="50.95" customHeight="1">
      <c r="A74" s="3772"/>
      <c r="B74" s="1900" t="str">
        <f t="shared" si="2"/>
        <v>2000003129</v>
      </c>
      <c r="C74" s="1493" t="s">
        <v>3300</v>
      </c>
      <c r="D74" s="1826"/>
      <c r="E74" s="1495"/>
      <c r="F74" s="1493" t="s">
        <v>15</v>
      </c>
      <c r="G74" s="1495"/>
      <c r="H74" s="1495"/>
      <c r="I74" s="1495" t="s">
        <v>49</v>
      </c>
      <c r="J74" s="1495" t="s">
        <v>90</v>
      </c>
      <c r="K74" s="1770" t="s">
        <v>9368</v>
      </c>
      <c r="L74" s="1548">
        <v>88</v>
      </c>
      <c r="M74" s="1748" t="s">
        <v>5376</v>
      </c>
      <c r="N74" s="1493"/>
      <c r="O74" s="1859"/>
      <c r="P74" s="1790">
        <v>2</v>
      </c>
      <c r="Q74" s="1790"/>
      <c r="R74" s="2643"/>
      <c r="S74" s="2643"/>
      <c r="T74" s="2643"/>
      <c r="U74" s="2643"/>
      <c r="V74" s="2643"/>
      <c r="W74" s="2643"/>
      <c r="X74" s="2643"/>
      <c r="Y74" s="2643"/>
      <c r="Z74" s="2643"/>
    </row>
    <row r="75" spans="1:26" s="1467" customFormat="1" ht="50.95" customHeight="1">
      <c r="A75" s="3772"/>
      <c r="B75" s="1900" t="str">
        <f t="shared" si="2"/>
        <v>2000003130</v>
      </c>
      <c r="C75" s="1493" t="s">
        <v>3300</v>
      </c>
      <c r="D75" s="1826"/>
      <c r="E75" s="1495"/>
      <c r="F75" s="1493" t="s">
        <v>15</v>
      </c>
      <c r="G75" s="1495"/>
      <c r="H75" s="1495"/>
      <c r="I75" s="1495" t="s">
        <v>49</v>
      </c>
      <c r="J75" s="1495" t="s">
        <v>90</v>
      </c>
      <c r="K75" s="1770" t="s">
        <v>9369</v>
      </c>
      <c r="L75" s="1548">
        <v>258</v>
      </c>
      <c r="M75" s="2196" t="s">
        <v>9370</v>
      </c>
      <c r="N75" s="1493"/>
      <c r="O75" s="1859"/>
      <c r="P75" s="1790">
        <v>2</v>
      </c>
      <c r="Q75" s="1790"/>
      <c r="R75" s="2643"/>
      <c r="S75" s="2643"/>
      <c r="T75" s="2643"/>
      <c r="U75" s="2643"/>
      <c r="V75" s="2643"/>
      <c r="W75" s="2643"/>
      <c r="X75" s="2643"/>
      <c r="Y75" s="2643"/>
      <c r="Z75" s="2643"/>
    </row>
    <row r="76" spans="1:26" s="1467" customFormat="1" ht="50.95" customHeight="1">
      <c r="A76" s="3772"/>
      <c r="B76" s="1900" t="str">
        <f t="shared" si="2"/>
        <v>2200002109</v>
      </c>
      <c r="C76" s="1493" t="s">
        <v>3300</v>
      </c>
      <c r="D76" s="1826"/>
      <c r="E76" s="1495"/>
      <c r="F76" s="1493" t="s">
        <v>15</v>
      </c>
      <c r="G76" s="1495"/>
      <c r="H76" s="1495"/>
      <c r="I76" s="1495" t="s">
        <v>49</v>
      </c>
      <c r="J76" s="1495" t="s">
        <v>90</v>
      </c>
      <c r="K76" s="1770" t="s">
        <v>9371</v>
      </c>
      <c r="L76" s="1548">
        <v>93</v>
      </c>
      <c r="M76" s="2196" t="s">
        <v>9346</v>
      </c>
      <c r="N76" s="1493"/>
      <c r="O76" s="1859"/>
      <c r="P76" s="1790">
        <v>2</v>
      </c>
      <c r="Q76" s="1790"/>
      <c r="R76" s="2643"/>
      <c r="S76" s="2643"/>
      <c r="T76" s="2643"/>
      <c r="U76" s="2643"/>
      <c r="V76" s="2643"/>
      <c r="W76" s="2643"/>
      <c r="X76" s="2643"/>
      <c r="Y76" s="2643"/>
      <c r="Z76" s="2643"/>
    </row>
    <row r="77" spans="1:26" s="1467" customFormat="1" ht="68.95" customHeight="1">
      <c r="A77" s="3772"/>
      <c r="B77" s="1900" t="str">
        <f t="shared" si="2"/>
        <v>2000003082</v>
      </c>
      <c r="C77" s="1493" t="s">
        <v>3300</v>
      </c>
      <c r="D77" s="1826"/>
      <c r="E77" s="1495"/>
      <c r="F77" s="1493" t="s">
        <v>15</v>
      </c>
      <c r="G77" s="1495"/>
      <c r="H77" s="1748"/>
      <c r="I77" s="1601" t="s">
        <v>49</v>
      </c>
      <c r="J77" s="1495" t="s">
        <v>90</v>
      </c>
      <c r="K77" s="1600" t="s">
        <v>9372</v>
      </c>
      <c r="L77" s="2796">
        <v>3500</v>
      </c>
      <c r="M77" s="1748" t="s">
        <v>5376</v>
      </c>
      <c r="N77" s="1493"/>
      <c r="O77" s="1859"/>
      <c r="P77" s="1790">
        <v>2</v>
      </c>
      <c r="Q77" s="1790"/>
    </row>
    <row r="78" spans="1:26" s="1467" customFormat="1" ht="79.5" customHeight="1">
      <c r="A78" s="3772"/>
      <c r="B78" s="1900" t="str">
        <f t="shared" si="2"/>
        <v>2000003174</v>
      </c>
      <c r="C78" s="1493" t="s">
        <v>3300</v>
      </c>
      <c r="D78" s="1826"/>
      <c r="E78" s="1495"/>
      <c r="F78" s="1493" t="s">
        <v>15</v>
      </c>
      <c r="G78" s="1495"/>
      <c r="H78" s="1748"/>
      <c r="I78" s="1601" t="s">
        <v>49</v>
      </c>
      <c r="J78" s="1495" t="s">
        <v>90</v>
      </c>
      <c r="K78" s="1600" t="s">
        <v>9373</v>
      </c>
      <c r="L78" s="2564">
        <v>28</v>
      </c>
      <c r="M78" s="2261" t="s">
        <v>7562</v>
      </c>
      <c r="N78" s="1493"/>
      <c r="O78" s="1859"/>
      <c r="P78" s="1790">
        <v>2</v>
      </c>
      <c r="Q78" s="1790"/>
    </row>
    <row r="79" spans="1:26" s="1467" customFormat="1" ht="55.55" customHeight="1">
      <c r="A79" s="3772">
        <v>23</v>
      </c>
      <c r="B79" s="1900" t="str">
        <f t="shared" si="2"/>
        <v>2200002108</v>
      </c>
      <c r="C79" s="2263" t="s">
        <v>3478</v>
      </c>
      <c r="D79" s="2624">
        <v>8800</v>
      </c>
      <c r="E79" s="1921" t="s">
        <v>9374</v>
      </c>
      <c r="F79" s="1902" t="s">
        <v>15</v>
      </c>
      <c r="G79" s="1921" t="s">
        <v>9375</v>
      </c>
      <c r="H79" s="1921"/>
      <c r="I79" s="1902" t="s">
        <v>49</v>
      </c>
      <c r="J79" s="1921" t="s">
        <v>1163</v>
      </c>
      <c r="K79" s="2331" t="s">
        <v>9355</v>
      </c>
      <c r="L79" s="2583">
        <v>1183</v>
      </c>
      <c r="M79" s="2196" t="s">
        <v>9356</v>
      </c>
      <c r="N79" s="1493"/>
      <c r="O79" s="1859"/>
      <c r="P79" s="1790">
        <v>2</v>
      </c>
      <c r="Q79" s="1790"/>
      <c r="R79" s="2643"/>
      <c r="S79" s="2643"/>
      <c r="T79" s="2643"/>
      <c r="U79" s="2643"/>
      <c r="V79" s="2643"/>
      <c r="W79" s="2643"/>
      <c r="X79" s="2643"/>
      <c r="Y79" s="2643"/>
      <c r="Z79" s="2643"/>
    </row>
    <row r="80" spans="1:26" s="1467" customFormat="1" ht="55.55" customHeight="1">
      <c r="A80" s="3772"/>
      <c r="B80" s="1900" t="str">
        <f t="shared" si="2"/>
        <v>2200002074</v>
      </c>
      <c r="C80" s="1545" t="s">
        <v>3478</v>
      </c>
      <c r="D80" s="1826"/>
      <c r="E80" s="1495"/>
      <c r="F80" s="1493" t="s">
        <v>15</v>
      </c>
      <c r="G80" s="1495"/>
      <c r="H80" s="1495"/>
      <c r="I80" s="1493" t="s">
        <v>49</v>
      </c>
      <c r="J80" s="1495" t="s">
        <v>1163</v>
      </c>
      <c r="K80" s="2348" t="s">
        <v>9241</v>
      </c>
      <c r="L80" s="2357">
        <v>182</v>
      </c>
      <c r="M80" s="2196" t="s">
        <v>9376</v>
      </c>
      <c r="N80" s="1493"/>
      <c r="O80" s="1859"/>
      <c r="P80" s="1790">
        <v>2</v>
      </c>
      <c r="Q80" s="1790"/>
      <c r="R80" s="2643"/>
      <c r="S80" s="2643"/>
      <c r="T80" s="2643"/>
      <c r="U80" s="2643"/>
      <c r="V80" s="2643"/>
      <c r="W80" s="2643"/>
      <c r="X80" s="2643"/>
      <c r="Y80" s="2643"/>
      <c r="Z80" s="2643"/>
    </row>
    <row r="81" spans="1:26" s="1467" customFormat="1" ht="55.55" customHeight="1">
      <c r="A81" s="3772"/>
      <c r="B81" s="1900" t="str">
        <f t="shared" si="2"/>
        <v>2200002091</v>
      </c>
      <c r="C81" s="1545" t="s">
        <v>3478</v>
      </c>
      <c r="D81" s="1826"/>
      <c r="E81" s="1495"/>
      <c r="F81" s="1493" t="s">
        <v>15</v>
      </c>
      <c r="G81" s="1495"/>
      <c r="H81" s="1495"/>
      <c r="I81" s="1493" t="s">
        <v>49</v>
      </c>
      <c r="J81" s="1495" t="s">
        <v>1163</v>
      </c>
      <c r="K81" s="2348" t="s">
        <v>9377</v>
      </c>
      <c r="L81" s="2357">
        <v>410</v>
      </c>
      <c r="M81" s="2196" t="s">
        <v>9376</v>
      </c>
      <c r="N81" s="1493"/>
      <c r="O81" s="1859"/>
      <c r="P81" s="1790">
        <v>2</v>
      </c>
      <c r="Q81" s="1790"/>
      <c r="R81" s="2643"/>
      <c r="S81" s="2643"/>
      <c r="T81" s="2643"/>
      <c r="U81" s="2643"/>
      <c r="V81" s="2643"/>
      <c r="W81" s="2643"/>
      <c r="X81" s="2643"/>
      <c r="Y81" s="2643"/>
      <c r="Z81" s="2643"/>
    </row>
    <row r="82" spans="1:26" s="1467" customFormat="1" ht="55.55" customHeight="1">
      <c r="A82" s="3772"/>
      <c r="B82" s="1900" t="str">
        <f t="shared" si="2"/>
        <v>2200002101</v>
      </c>
      <c r="C82" s="1545" t="s">
        <v>3478</v>
      </c>
      <c r="D82" s="1826"/>
      <c r="E82" s="1495"/>
      <c r="F82" s="1493" t="s">
        <v>15</v>
      </c>
      <c r="G82" s="1495"/>
      <c r="H82" s="1495"/>
      <c r="I82" s="1493" t="s">
        <v>49</v>
      </c>
      <c r="J82" s="1495" t="s">
        <v>1163</v>
      </c>
      <c r="K82" s="2348" t="s">
        <v>9378</v>
      </c>
      <c r="L82" s="2357">
        <v>108</v>
      </c>
      <c r="M82" s="2196" t="s">
        <v>9376</v>
      </c>
      <c r="N82" s="1493"/>
      <c r="O82" s="1859"/>
      <c r="P82" s="1790">
        <v>2</v>
      </c>
      <c r="Q82" s="1790"/>
      <c r="R82" s="2643"/>
      <c r="S82" s="2643"/>
      <c r="T82" s="2643"/>
      <c r="U82" s="2643"/>
      <c r="V82" s="2643"/>
      <c r="W82" s="2643"/>
      <c r="X82" s="2643"/>
      <c r="Y82" s="2643"/>
      <c r="Z82" s="2643"/>
    </row>
    <row r="83" spans="1:26" s="1467" customFormat="1" ht="55.55" customHeight="1">
      <c r="A83" s="3772"/>
      <c r="B83" s="1900" t="str">
        <f t="shared" si="2"/>
        <v>2200002115</v>
      </c>
      <c r="C83" s="1545" t="s">
        <v>3478</v>
      </c>
      <c r="D83" s="1826"/>
      <c r="E83" s="1495"/>
      <c r="F83" s="1493" t="s">
        <v>15</v>
      </c>
      <c r="G83" s="1495"/>
      <c r="H83" s="1495"/>
      <c r="I83" s="1493" t="s">
        <v>49</v>
      </c>
      <c r="J83" s="1495" t="s">
        <v>1163</v>
      </c>
      <c r="K83" s="2348" t="s">
        <v>9379</v>
      </c>
      <c r="L83" s="2357">
        <v>2411</v>
      </c>
      <c r="M83" s="2196" t="s">
        <v>9380</v>
      </c>
      <c r="N83" s="1493"/>
      <c r="O83" s="1859"/>
      <c r="P83" s="1790">
        <v>2</v>
      </c>
      <c r="Q83" s="1790"/>
      <c r="R83" s="2643"/>
      <c r="S83" s="2643"/>
      <c r="T83" s="2643"/>
      <c r="U83" s="2643"/>
      <c r="V83" s="2643"/>
      <c r="W83" s="2643"/>
      <c r="X83" s="2643"/>
      <c r="Y83" s="2643"/>
      <c r="Z83" s="2643"/>
    </row>
    <row r="84" spans="1:26" s="1467" customFormat="1" ht="55.55" customHeight="1">
      <c r="A84" s="3772"/>
      <c r="B84" s="1900" t="str">
        <f t="shared" si="2"/>
        <v>2200002116</v>
      </c>
      <c r="C84" s="1545" t="s">
        <v>3478</v>
      </c>
      <c r="D84" s="1826"/>
      <c r="E84" s="1495"/>
      <c r="F84" s="1493" t="s">
        <v>15</v>
      </c>
      <c r="G84" s="1495"/>
      <c r="H84" s="1495"/>
      <c r="I84" s="1493" t="s">
        <v>49</v>
      </c>
      <c r="J84" s="1495" t="s">
        <v>1163</v>
      </c>
      <c r="K84" s="2348" t="s">
        <v>9381</v>
      </c>
      <c r="L84" s="2357">
        <v>2127</v>
      </c>
      <c r="M84" s="2196" t="s">
        <v>9382</v>
      </c>
      <c r="N84" s="1493"/>
      <c r="O84" s="1859"/>
      <c r="P84" s="1790">
        <v>2</v>
      </c>
      <c r="Q84" s="1790"/>
      <c r="R84" s="2643"/>
      <c r="S84" s="2643"/>
      <c r="T84" s="2643"/>
      <c r="U84" s="2643"/>
      <c r="V84" s="2643"/>
      <c r="W84" s="2643"/>
      <c r="X84" s="2643"/>
      <c r="Y84" s="2643"/>
      <c r="Z84" s="2643"/>
    </row>
    <row r="85" spans="1:26" s="1467" customFormat="1" ht="55.55" customHeight="1">
      <c r="A85" s="3772"/>
      <c r="B85" s="1900" t="str">
        <f t="shared" si="2"/>
        <v>2200002117</v>
      </c>
      <c r="C85" s="1545" t="s">
        <v>3478</v>
      </c>
      <c r="D85" s="1826"/>
      <c r="E85" s="1495"/>
      <c r="F85" s="1493" t="s">
        <v>15</v>
      </c>
      <c r="G85" s="1495"/>
      <c r="H85" s="1495"/>
      <c r="I85" s="1493" t="s">
        <v>49</v>
      </c>
      <c r="J85" s="1495" t="s">
        <v>1163</v>
      </c>
      <c r="K85" s="2348" t="s">
        <v>9383</v>
      </c>
      <c r="L85" s="2357">
        <v>1801</v>
      </c>
      <c r="M85" s="2196" t="s">
        <v>9380</v>
      </c>
      <c r="N85" s="1493"/>
      <c r="O85" s="1859"/>
      <c r="P85" s="1790">
        <v>2</v>
      </c>
      <c r="Q85" s="1790"/>
      <c r="R85" s="2643"/>
      <c r="S85" s="2643"/>
      <c r="T85" s="2643"/>
      <c r="U85" s="2643"/>
      <c r="V85" s="2643"/>
      <c r="W85" s="2643"/>
      <c r="X85" s="2643"/>
      <c r="Y85" s="2643"/>
      <c r="Z85" s="2643"/>
    </row>
    <row r="86" spans="1:26" s="1467" customFormat="1" ht="55.55" customHeight="1">
      <c r="A86" s="3772"/>
      <c r="B86" s="1900" t="str">
        <f t="shared" si="2"/>
        <v>2200002118</v>
      </c>
      <c r="C86" s="1545" t="s">
        <v>3478</v>
      </c>
      <c r="D86" s="1826"/>
      <c r="E86" s="1495"/>
      <c r="F86" s="1493" t="s">
        <v>15</v>
      </c>
      <c r="G86" s="1495"/>
      <c r="H86" s="1495"/>
      <c r="I86" s="1493" t="s">
        <v>49</v>
      </c>
      <c r="J86" s="1495" t="s">
        <v>1163</v>
      </c>
      <c r="K86" s="2348" t="s">
        <v>9384</v>
      </c>
      <c r="L86" s="2357">
        <v>600</v>
      </c>
      <c r="M86" s="2196" t="s">
        <v>9346</v>
      </c>
      <c r="N86" s="1493"/>
      <c r="O86" s="1859"/>
      <c r="P86" s="1790">
        <v>2</v>
      </c>
      <c r="Q86" s="1790"/>
      <c r="R86" s="2643"/>
      <c r="S86" s="2643"/>
      <c r="T86" s="2643"/>
      <c r="U86" s="2643"/>
      <c r="V86" s="2643"/>
      <c r="W86" s="2643"/>
      <c r="X86" s="2643"/>
      <c r="Y86" s="2643"/>
      <c r="Z86" s="2643"/>
    </row>
    <row r="87" spans="1:26" s="1467" customFormat="1" ht="55.55" customHeight="1">
      <c r="A87" s="3776">
        <v>24</v>
      </c>
      <c r="B87" s="1900" t="str">
        <f t="shared" si="2"/>
        <v>2200002110</v>
      </c>
      <c r="C87" s="1902" t="s">
        <v>81</v>
      </c>
      <c r="D87" s="2624">
        <v>4620</v>
      </c>
      <c r="E87" s="1921" t="s">
        <v>9385</v>
      </c>
      <c r="F87" s="1902" t="s">
        <v>16</v>
      </c>
      <c r="G87" s="1921" t="s">
        <v>3829</v>
      </c>
      <c r="H87" s="1921"/>
      <c r="I87" s="1921" t="s">
        <v>49</v>
      </c>
      <c r="J87" s="1921" t="s">
        <v>101</v>
      </c>
      <c r="K87" s="2150" t="s">
        <v>9386</v>
      </c>
      <c r="L87" s="2179">
        <v>187</v>
      </c>
      <c r="M87" s="1921" t="s">
        <v>9387</v>
      </c>
      <c r="N87" s="1493"/>
      <c r="O87" s="1859"/>
      <c r="P87" s="1790">
        <v>2</v>
      </c>
      <c r="Q87" s="1790"/>
    </row>
    <row r="88" spans="1:26" s="1467" customFormat="1" ht="55.55" customHeight="1">
      <c r="A88" s="3776"/>
      <c r="B88" s="1900" t="str">
        <f t="shared" si="2"/>
        <v>2000003177</v>
      </c>
      <c r="C88" s="1493" t="s">
        <v>81</v>
      </c>
      <c r="D88" s="1826"/>
      <c r="E88" s="1495"/>
      <c r="F88" s="1493" t="s">
        <v>16</v>
      </c>
      <c r="G88" s="1495"/>
      <c r="H88" s="1748"/>
      <c r="I88" s="1495" t="s">
        <v>49</v>
      </c>
      <c r="J88" s="1495" t="s">
        <v>101</v>
      </c>
      <c r="K88" s="1600" t="s">
        <v>9388</v>
      </c>
      <c r="L88" s="2357">
        <v>2175</v>
      </c>
      <c r="M88" s="2196" t="s">
        <v>5685</v>
      </c>
      <c r="N88" s="1493"/>
      <c r="O88" s="1859"/>
      <c r="P88" s="1790">
        <v>2</v>
      </c>
      <c r="Q88" s="1790"/>
      <c r="R88" s="2643"/>
      <c r="S88" s="2643"/>
      <c r="T88" s="2643"/>
      <c r="U88" s="2643"/>
      <c r="V88" s="2643"/>
      <c r="W88" s="2643"/>
      <c r="X88" s="2643"/>
      <c r="Y88" s="2643"/>
      <c r="Z88" s="2643"/>
    </row>
    <row r="89" spans="1:26" s="1467" customFormat="1" ht="55.55" customHeight="1">
      <c r="A89" s="3776"/>
      <c r="B89" s="1900" t="str">
        <f t="shared" si="2"/>
        <v>2000003165</v>
      </c>
      <c r="C89" s="1493" t="s">
        <v>81</v>
      </c>
      <c r="D89" s="1868"/>
      <c r="E89" s="1851"/>
      <c r="F89" s="1493" t="s">
        <v>16</v>
      </c>
      <c r="G89" s="1851"/>
      <c r="H89" s="1872"/>
      <c r="I89" s="1495" t="s">
        <v>49</v>
      </c>
      <c r="J89" s="1937" t="s">
        <v>101</v>
      </c>
      <c r="K89" s="1966" t="s">
        <v>9389</v>
      </c>
      <c r="L89" s="2867">
        <v>1000</v>
      </c>
      <c r="M89" s="2506" t="s">
        <v>5214</v>
      </c>
      <c r="N89" s="1493"/>
      <c r="O89" s="1859"/>
      <c r="P89" s="1790">
        <v>2</v>
      </c>
      <c r="Q89" s="1790"/>
    </row>
    <row r="90" spans="1:26" s="1467" customFormat="1" ht="55.55" customHeight="1">
      <c r="A90" s="3776"/>
      <c r="B90" s="1900" t="str">
        <f t="shared" si="2"/>
        <v>2000003166</v>
      </c>
      <c r="C90" s="1493" t="s">
        <v>81</v>
      </c>
      <c r="D90" s="1868"/>
      <c r="E90" s="1851"/>
      <c r="F90" s="1493" t="s">
        <v>16</v>
      </c>
      <c r="G90" s="1921"/>
      <c r="H90" s="1921"/>
      <c r="I90" s="1875" t="s">
        <v>49</v>
      </c>
      <c r="J90" s="1773" t="s">
        <v>101</v>
      </c>
      <c r="K90" s="1995" t="s">
        <v>9390</v>
      </c>
      <c r="L90" s="2610">
        <v>1000</v>
      </c>
      <c r="M90" s="2506" t="s">
        <v>5214</v>
      </c>
      <c r="N90" s="2563"/>
      <c r="O90" s="1775"/>
      <c r="P90" s="1790">
        <v>2</v>
      </c>
      <c r="Q90" s="1790"/>
      <c r="R90" s="2643"/>
      <c r="S90" s="2643"/>
      <c r="T90" s="2643"/>
      <c r="U90" s="2643"/>
      <c r="V90" s="2643"/>
      <c r="W90" s="2643"/>
      <c r="X90" s="2643"/>
      <c r="Y90" s="2643"/>
      <c r="Z90" s="2643"/>
    </row>
    <row r="91" spans="1:26" s="2643" customFormat="1" ht="50.3" customHeight="1">
      <c r="A91" s="3775">
        <v>25</v>
      </c>
      <c r="B91" s="1900" t="str">
        <f t="shared" si="2"/>
        <v>2000003155</v>
      </c>
      <c r="C91" s="1902" t="s">
        <v>3438</v>
      </c>
      <c r="D91" s="2624">
        <v>24000</v>
      </c>
      <c r="E91" s="1921" t="s">
        <v>9391</v>
      </c>
      <c r="F91" s="1902" t="s">
        <v>13</v>
      </c>
      <c r="G91" s="1921" t="s">
        <v>9392</v>
      </c>
      <c r="H91" s="1921"/>
      <c r="I91" s="1921" t="s">
        <v>49</v>
      </c>
      <c r="J91" s="1921" t="s">
        <v>278</v>
      </c>
      <c r="K91" s="1845" t="s">
        <v>9393</v>
      </c>
      <c r="L91" s="2583">
        <v>5644</v>
      </c>
      <c r="M91" s="2506" t="s">
        <v>5214</v>
      </c>
      <c r="N91" s="1902"/>
      <c r="O91" s="1775"/>
      <c r="P91" s="1790">
        <v>2</v>
      </c>
      <c r="Q91" s="1790"/>
    </row>
    <row r="92" spans="1:26" s="1467" customFormat="1" ht="61.5" customHeight="1">
      <c r="A92" s="3775"/>
      <c r="B92" s="1900" t="str">
        <f t="shared" si="2"/>
        <v>2000003142</v>
      </c>
      <c r="C92" s="1493" t="s">
        <v>3438</v>
      </c>
      <c r="D92" s="1494"/>
      <c r="E92" s="1495"/>
      <c r="F92" s="1493" t="s">
        <v>13</v>
      </c>
      <c r="G92" s="1495"/>
      <c r="H92" s="1495"/>
      <c r="I92" s="1493" t="s">
        <v>49</v>
      </c>
      <c r="J92" s="1495" t="s">
        <v>148</v>
      </c>
      <c r="K92" s="1600" t="s">
        <v>9394</v>
      </c>
      <c r="L92" s="2543">
        <v>2834</v>
      </c>
      <c r="M92" s="2506" t="s">
        <v>5214</v>
      </c>
      <c r="N92" s="1493"/>
      <c r="O92" s="1859"/>
      <c r="P92" s="1790">
        <v>2</v>
      </c>
      <c r="Q92" s="1790"/>
    </row>
    <row r="93" spans="1:26" s="1467" customFormat="1" ht="52.5" customHeight="1">
      <c r="A93" s="3775"/>
      <c r="B93" s="1900" t="str">
        <f t="shared" ref="B93:B124" si="3">TEXT(LEFT(K93,10),"0000000000")</f>
        <v>2200002095</v>
      </c>
      <c r="C93" s="1493" t="s">
        <v>3438</v>
      </c>
      <c r="D93" s="1826"/>
      <c r="E93" s="1495"/>
      <c r="F93" s="1493" t="s">
        <v>13</v>
      </c>
      <c r="G93" s="1495"/>
      <c r="H93" s="1495"/>
      <c r="I93" s="1495" t="s">
        <v>49</v>
      </c>
      <c r="J93" s="1495" t="s">
        <v>148</v>
      </c>
      <c r="K93" s="2903" t="s">
        <v>9395</v>
      </c>
      <c r="L93" s="2637">
        <v>438</v>
      </c>
      <c r="M93" s="2055" t="s">
        <v>9396</v>
      </c>
      <c r="N93" s="1493"/>
      <c r="O93" s="1859"/>
      <c r="P93" s="1790">
        <v>2</v>
      </c>
      <c r="Q93" s="1790"/>
    </row>
    <row r="94" spans="1:26" s="1467" customFormat="1" ht="52.5" customHeight="1">
      <c r="A94" s="3775"/>
      <c r="B94" s="1900" t="str">
        <f t="shared" si="3"/>
        <v>2200002097</v>
      </c>
      <c r="C94" s="1493" t="s">
        <v>3438</v>
      </c>
      <c r="D94" s="1826"/>
      <c r="E94" s="1495"/>
      <c r="F94" s="1493" t="s">
        <v>13</v>
      </c>
      <c r="G94" s="1495"/>
      <c r="H94" s="1495"/>
      <c r="I94" s="1495" t="s">
        <v>49</v>
      </c>
      <c r="J94" s="1495" t="s">
        <v>148</v>
      </c>
      <c r="K94" s="2903" t="s">
        <v>9397</v>
      </c>
      <c r="L94" s="2637">
        <v>562</v>
      </c>
      <c r="M94" s="2055" t="s">
        <v>9398</v>
      </c>
      <c r="N94" s="1493"/>
      <c r="O94" s="1859"/>
      <c r="P94" s="1790">
        <v>2</v>
      </c>
      <c r="Q94" s="1790"/>
    </row>
    <row r="95" spans="1:26" s="1467" customFormat="1" ht="67.599999999999994" customHeight="1">
      <c r="A95" s="3775"/>
      <c r="B95" s="1900" t="str">
        <f t="shared" si="3"/>
        <v>2000003095</v>
      </c>
      <c r="C95" s="1493" t="s">
        <v>3438</v>
      </c>
      <c r="D95" s="1826"/>
      <c r="E95" s="1495"/>
      <c r="F95" s="1493" t="s">
        <v>13</v>
      </c>
      <c r="G95" s="1495"/>
      <c r="H95" s="1495"/>
      <c r="I95" s="1493" t="s">
        <v>49</v>
      </c>
      <c r="J95" s="1495" t="s">
        <v>148</v>
      </c>
      <c r="K95" s="1598" t="s">
        <v>9399</v>
      </c>
      <c r="L95" s="2361">
        <v>3118</v>
      </c>
      <c r="M95" s="2506" t="s">
        <v>5214</v>
      </c>
      <c r="N95" s="1493"/>
      <c r="O95" s="1859"/>
      <c r="P95" s="1790">
        <v>2</v>
      </c>
      <c r="Q95" s="1790"/>
    </row>
    <row r="96" spans="1:26" s="1467" customFormat="1" ht="67.599999999999994" customHeight="1">
      <c r="A96" s="3775"/>
      <c r="B96" s="1900" t="str">
        <f t="shared" si="3"/>
        <v>2000003127</v>
      </c>
      <c r="C96" s="1493" t="s">
        <v>3438</v>
      </c>
      <c r="D96" s="1826"/>
      <c r="E96" s="1495"/>
      <c r="F96" s="1493" t="s">
        <v>13</v>
      </c>
      <c r="G96" s="1495"/>
      <c r="H96" s="1495"/>
      <c r="I96" s="1495" t="s">
        <v>49</v>
      </c>
      <c r="J96" s="1495" t="s">
        <v>148</v>
      </c>
      <c r="K96" s="1600" t="s">
        <v>9400</v>
      </c>
      <c r="L96" s="2357">
        <v>11230</v>
      </c>
      <c r="M96" s="2506" t="s">
        <v>5214</v>
      </c>
      <c r="N96" s="1493"/>
      <c r="O96" s="1859"/>
      <c r="P96" s="1790">
        <v>2</v>
      </c>
      <c r="Q96" s="1790"/>
    </row>
    <row r="97" spans="1:26" s="1467" customFormat="1" ht="67.599999999999994" customHeight="1">
      <c r="A97" s="3775">
        <v>26</v>
      </c>
      <c r="B97" s="1900" t="str">
        <f t="shared" si="3"/>
        <v>2000003127</v>
      </c>
      <c r="C97" s="1902" t="s">
        <v>71</v>
      </c>
      <c r="D97" s="2624">
        <v>5950</v>
      </c>
      <c r="E97" s="1921" t="s">
        <v>9401</v>
      </c>
      <c r="F97" s="1902" t="s">
        <v>15</v>
      </c>
      <c r="G97" s="1921" t="s">
        <v>9402</v>
      </c>
      <c r="H97" s="1921"/>
      <c r="I97" s="1921" t="s">
        <v>49</v>
      </c>
      <c r="J97" s="1921" t="s">
        <v>148</v>
      </c>
      <c r="K97" s="1845" t="s">
        <v>9403</v>
      </c>
      <c r="L97" s="2583">
        <v>3000</v>
      </c>
      <c r="M97" s="2196" t="s">
        <v>5214</v>
      </c>
      <c r="N97" s="1493"/>
      <c r="O97" s="1859"/>
      <c r="P97" s="1790">
        <v>2</v>
      </c>
      <c r="Q97" s="1790"/>
    </row>
    <row r="98" spans="1:26" s="1467" customFormat="1" ht="67.599999999999994" customHeight="1">
      <c r="A98" s="3775"/>
      <c r="B98" s="1900" t="str">
        <f t="shared" si="3"/>
        <v>2000003169</v>
      </c>
      <c r="C98" s="1493" t="s">
        <v>71</v>
      </c>
      <c r="D98" s="1826"/>
      <c r="E98" s="1495"/>
      <c r="F98" s="1493" t="s">
        <v>15</v>
      </c>
      <c r="G98" s="1495"/>
      <c r="H98" s="1495"/>
      <c r="I98" s="1493" t="s">
        <v>49</v>
      </c>
      <c r="J98" s="1495" t="s">
        <v>148</v>
      </c>
      <c r="K98" s="1770" t="s">
        <v>9404</v>
      </c>
      <c r="L98" s="2483">
        <v>3000</v>
      </c>
      <c r="M98" s="2196" t="s">
        <v>5376</v>
      </c>
      <c r="N98" s="1493"/>
      <c r="O98" s="1859"/>
      <c r="P98" s="1790">
        <v>2</v>
      </c>
      <c r="Q98" s="1790"/>
    </row>
    <row r="99" spans="1:26" s="1467" customFormat="1" ht="67.599999999999994" customHeight="1">
      <c r="A99" s="2582">
        <v>27</v>
      </c>
      <c r="B99" s="1900" t="str">
        <f t="shared" si="3"/>
        <v>2000003196</v>
      </c>
      <c r="C99" s="1902" t="s">
        <v>6969</v>
      </c>
      <c r="D99" s="2624">
        <v>4250</v>
      </c>
      <c r="E99" s="1921" t="s">
        <v>9405</v>
      </c>
      <c r="F99" s="1902" t="s">
        <v>18</v>
      </c>
      <c r="G99" s="1921" t="s">
        <v>9406</v>
      </c>
      <c r="H99" s="1921" t="s">
        <v>9407</v>
      </c>
      <c r="I99" s="1921" t="s">
        <v>49</v>
      </c>
      <c r="J99" s="1921" t="s">
        <v>224</v>
      </c>
      <c r="K99" s="1911" t="s">
        <v>9408</v>
      </c>
      <c r="L99" s="2583">
        <v>4250</v>
      </c>
      <c r="M99" s="2196" t="s">
        <v>5685</v>
      </c>
      <c r="N99" s="1902" t="s">
        <v>8396</v>
      </c>
      <c r="O99" s="1775"/>
      <c r="P99" s="1790">
        <v>2</v>
      </c>
      <c r="Q99" s="1790"/>
      <c r="R99" s="2643"/>
      <c r="S99" s="2643"/>
      <c r="T99" s="2643"/>
      <c r="U99" s="2643"/>
      <c r="V99" s="2643"/>
      <c r="W99" s="2643"/>
      <c r="X99" s="2643"/>
      <c r="Y99" s="2643"/>
      <c r="Z99" s="2643"/>
    </row>
    <row r="100" spans="1:26" s="1467" customFormat="1" ht="67.599999999999994" customHeight="1">
      <c r="A100" s="3775">
        <v>28</v>
      </c>
      <c r="B100" s="1900" t="str">
        <f t="shared" si="3"/>
        <v>2000003195</v>
      </c>
      <c r="C100" s="2263" t="s">
        <v>6593</v>
      </c>
      <c r="D100" s="2869">
        <v>4300</v>
      </c>
      <c r="E100" s="2187" t="s">
        <v>9409</v>
      </c>
      <c r="F100" s="1902" t="s">
        <v>19</v>
      </c>
      <c r="G100" s="1921" t="s">
        <v>9410</v>
      </c>
      <c r="H100" s="1921" t="s">
        <v>9407</v>
      </c>
      <c r="I100" s="1921" t="s">
        <v>49</v>
      </c>
      <c r="J100" s="1921" t="s">
        <v>101</v>
      </c>
      <c r="K100" s="2150" t="s">
        <v>9411</v>
      </c>
      <c r="L100" s="2179">
        <v>1000</v>
      </c>
      <c r="M100" s="2196" t="s">
        <v>5685</v>
      </c>
      <c r="N100" s="1493"/>
      <c r="O100" s="1859"/>
      <c r="P100" s="1790">
        <v>2</v>
      </c>
      <c r="Q100" s="1790"/>
    </row>
    <row r="101" spans="1:26" s="1467" customFormat="1" ht="67.599999999999994" customHeight="1">
      <c r="A101" s="3776"/>
      <c r="B101" s="1900" t="str">
        <f t="shared" si="3"/>
        <v>2000003177</v>
      </c>
      <c r="C101" s="1545" t="s">
        <v>6593</v>
      </c>
      <c r="D101" s="1548"/>
      <c r="E101" s="1548"/>
      <c r="F101" s="1493" t="s">
        <v>19</v>
      </c>
      <c r="G101" s="1495"/>
      <c r="H101" s="1495"/>
      <c r="I101" s="1495" t="s">
        <v>49</v>
      </c>
      <c r="J101" s="1495" t="s">
        <v>101</v>
      </c>
      <c r="K101" s="1600" t="s">
        <v>9388</v>
      </c>
      <c r="L101" s="2357">
        <v>937</v>
      </c>
      <c r="M101" s="2196" t="s">
        <v>5685</v>
      </c>
      <c r="N101" s="1493"/>
      <c r="O101" s="1859"/>
      <c r="P101" s="1790">
        <v>2</v>
      </c>
      <c r="Q101" s="1790"/>
    </row>
    <row r="102" spans="1:26" s="1467" customFormat="1" ht="67.599999999999994" customHeight="1">
      <c r="A102" s="3776"/>
      <c r="B102" s="1900" t="str">
        <f t="shared" si="3"/>
        <v>2200002120</v>
      </c>
      <c r="C102" s="1545" t="s">
        <v>6593</v>
      </c>
      <c r="D102" s="1548"/>
      <c r="E102" s="1548"/>
      <c r="F102" s="1493" t="s">
        <v>19</v>
      </c>
      <c r="G102" s="1495"/>
      <c r="H102" s="1495"/>
      <c r="I102" s="1495" t="s">
        <v>49</v>
      </c>
      <c r="J102" s="1495" t="s">
        <v>101</v>
      </c>
      <c r="K102" s="1548" t="s">
        <v>9412</v>
      </c>
      <c r="L102" s="2560">
        <v>868</v>
      </c>
      <c r="M102" s="1495" t="s">
        <v>9413</v>
      </c>
      <c r="N102" s="1493"/>
      <c r="O102" s="1859"/>
      <c r="P102" s="1790">
        <v>2</v>
      </c>
      <c r="Q102" s="1790"/>
    </row>
    <row r="103" spans="1:26" s="1467" customFormat="1" ht="67.599999999999994" customHeight="1">
      <c r="A103" s="3777"/>
      <c r="B103" s="1900" t="str">
        <f t="shared" si="3"/>
        <v>2200002119</v>
      </c>
      <c r="C103" s="1545" t="s">
        <v>6593</v>
      </c>
      <c r="D103" s="1548"/>
      <c r="E103" s="1548"/>
      <c r="F103" s="1493" t="s">
        <v>19</v>
      </c>
      <c r="G103" s="1495"/>
      <c r="H103" s="1495"/>
      <c r="I103" s="1495" t="s">
        <v>49</v>
      </c>
      <c r="J103" s="1773" t="s">
        <v>126</v>
      </c>
      <c r="K103" s="1548" t="s">
        <v>9414</v>
      </c>
      <c r="L103" s="2560">
        <v>1500</v>
      </c>
      <c r="M103" s="1495" t="s">
        <v>9415</v>
      </c>
      <c r="N103" s="1493"/>
      <c r="O103" s="1859"/>
      <c r="P103" s="1790">
        <v>2</v>
      </c>
      <c r="Q103" s="1790"/>
    </row>
    <row r="104" spans="1:26" s="1467" customFormat="1" ht="67.599999999999994" customHeight="1">
      <c r="A104" s="2436">
        <v>29</v>
      </c>
      <c r="B104" s="1900" t="str">
        <f t="shared" si="3"/>
        <v>2000003101</v>
      </c>
      <c r="C104" s="1902" t="s">
        <v>3483</v>
      </c>
      <c r="D104" s="2624">
        <v>4000</v>
      </c>
      <c r="E104" s="1921" t="s">
        <v>9416</v>
      </c>
      <c r="F104" s="1902" t="s">
        <v>17</v>
      </c>
      <c r="G104" s="1921" t="s">
        <v>9417</v>
      </c>
      <c r="H104" s="1921" t="s">
        <v>9407</v>
      </c>
      <c r="I104" s="1902" t="s">
        <v>49</v>
      </c>
      <c r="J104" s="1561" t="s">
        <v>101</v>
      </c>
      <c r="K104" s="1916" t="s">
        <v>9418</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99999999999994" customHeight="1">
      <c r="A105" s="3776">
        <v>41</v>
      </c>
      <c r="B105" s="1900" t="str">
        <f t="shared" si="3"/>
        <v>2000003193</v>
      </c>
      <c r="C105" s="1902" t="s">
        <v>8129</v>
      </c>
      <c r="D105" s="2624">
        <v>10600</v>
      </c>
      <c r="E105" s="1921" t="s">
        <v>9419</v>
      </c>
      <c r="F105" s="1902" t="s">
        <v>15</v>
      </c>
      <c r="G105" s="1921" t="s">
        <v>9420</v>
      </c>
      <c r="H105" s="1921" t="s">
        <v>9421</v>
      </c>
      <c r="I105" s="1921" t="s">
        <v>49</v>
      </c>
      <c r="J105" s="1921" t="s">
        <v>90</v>
      </c>
      <c r="K105" s="1845" t="s">
        <v>9422</v>
      </c>
      <c r="L105" s="2583">
        <v>2000</v>
      </c>
      <c r="M105" s="1909" t="s">
        <v>9423</v>
      </c>
      <c r="N105" s="1902"/>
      <c r="O105" s="1775"/>
      <c r="P105" s="1790">
        <v>2</v>
      </c>
      <c r="Q105" s="1790"/>
      <c r="R105" s="2643"/>
      <c r="S105" s="2643"/>
      <c r="T105" s="2643"/>
      <c r="U105" s="2643"/>
      <c r="V105" s="2643"/>
      <c r="W105" s="2643"/>
      <c r="X105" s="2643"/>
      <c r="Y105" s="2643"/>
      <c r="Z105" s="2643"/>
    </row>
    <row r="106" spans="1:26" s="1467" customFormat="1" ht="67.599999999999994" customHeight="1">
      <c r="A106" s="3776"/>
      <c r="B106" s="1900" t="str">
        <f t="shared" si="3"/>
        <v>2000003230</v>
      </c>
      <c r="C106" s="1493" t="s">
        <v>8129</v>
      </c>
      <c r="D106" s="1826"/>
      <c r="E106" s="1495"/>
      <c r="F106" s="1493" t="s">
        <v>15</v>
      </c>
      <c r="G106" s="1495"/>
      <c r="H106" s="1495"/>
      <c r="I106" s="1493" t="s">
        <v>49</v>
      </c>
      <c r="J106" s="1495" t="s">
        <v>90</v>
      </c>
      <c r="K106" s="1600" t="s">
        <v>9424</v>
      </c>
      <c r="L106" s="2357">
        <v>3000</v>
      </c>
      <c r="M106" s="1790" t="s">
        <v>7489</v>
      </c>
      <c r="N106" s="1493"/>
      <c r="O106" s="1859"/>
      <c r="P106" s="1790">
        <v>2</v>
      </c>
      <c r="Q106" s="1790"/>
      <c r="R106" s="1548"/>
      <c r="S106" s="1548"/>
      <c r="T106" s="1548"/>
      <c r="U106" s="1548"/>
      <c r="V106" s="1548"/>
      <c r="W106" s="1548"/>
      <c r="X106" s="1548"/>
      <c r="Y106" s="1548"/>
      <c r="Z106" s="1548"/>
    </row>
    <row r="107" spans="1:26" s="1467" customFormat="1" ht="57.75" customHeight="1">
      <c r="A107" s="3776"/>
      <c r="B107" s="1900" t="str">
        <f t="shared" si="3"/>
        <v>2000003227</v>
      </c>
      <c r="C107" s="1493" t="s">
        <v>8129</v>
      </c>
      <c r="D107" s="1826"/>
      <c r="E107" s="1495"/>
      <c r="F107" s="1493" t="s">
        <v>15</v>
      </c>
      <c r="G107" s="1495"/>
      <c r="H107" s="1495"/>
      <c r="I107" s="1493" t="s">
        <v>49</v>
      </c>
      <c r="J107" s="1495" t="s">
        <v>90</v>
      </c>
      <c r="K107" s="1547" t="s">
        <v>9425</v>
      </c>
      <c r="L107" s="2357">
        <v>300</v>
      </c>
      <c r="M107" s="2385" t="s">
        <v>5376</v>
      </c>
      <c r="N107" s="1493"/>
      <c r="O107" s="1547"/>
      <c r="P107" s="1790">
        <v>2</v>
      </c>
      <c r="Q107" s="1790"/>
    </row>
    <row r="108" spans="1:26" s="1467" customFormat="1" ht="86.3" customHeight="1">
      <c r="A108" s="3777"/>
      <c r="B108" s="1900" t="str">
        <f t="shared" si="3"/>
        <v>2000003179</v>
      </c>
      <c r="C108" s="1493" t="s">
        <v>8129</v>
      </c>
      <c r="D108" s="1826"/>
      <c r="E108" s="1495"/>
      <c r="F108" s="1493" t="s">
        <v>15</v>
      </c>
      <c r="G108" s="1495"/>
      <c r="H108" s="1495"/>
      <c r="I108" s="1495" t="s">
        <v>49</v>
      </c>
      <c r="J108" s="1495" t="s">
        <v>4370</v>
      </c>
      <c r="K108" s="1770" t="s">
        <v>9426</v>
      </c>
      <c r="L108" s="2560">
        <v>5200</v>
      </c>
      <c r="M108" s="2196" t="s">
        <v>9427</v>
      </c>
      <c r="N108" s="1493"/>
      <c r="O108" s="1843"/>
      <c r="P108" s="1790">
        <v>2</v>
      </c>
      <c r="Q108" s="1790"/>
    </row>
    <row r="109" spans="1:26" s="1467" customFormat="1" ht="67.599999999999994" customHeight="1">
      <c r="A109" s="3780">
        <v>30</v>
      </c>
      <c r="B109" s="1900" t="str">
        <f t="shared" si="3"/>
        <v>2200002084</v>
      </c>
      <c r="C109" s="2263" t="s">
        <v>3448</v>
      </c>
      <c r="D109" s="2624">
        <v>3726</v>
      </c>
      <c r="E109" s="1921" t="s">
        <v>9428</v>
      </c>
      <c r="F109" s="2263" t="s">
        <v>17</v>
      </c>
      <c r="G109" s="1921" t="s">
        <v>9429</v>
      </c>
      <c r="H109" s="1921" t="s">
        <v>9407</v>
      </c>
      <c r="I109" s="1902" t="s">
        <v>49</v>
      </c>
      <c r="J109" s="1921" t="s">
        <v>1163</v>
      </c>
      <c r="K109" s="1845" t="s">
        <v>9430</v>
      </c>
      <c r="L109" s="2870">
        <v>2200</v>
      </c>
      <c r="M109" s="2196" t="s">
        <v>7397</v>
      </c>
      <c r="N109" s="1493"/>
      <c r="O109" s="1859"/>
      <c r="P109" s="1790">
        <v>2</v>
      </c>
      <c r="Q109" s="1790"/>
      <c r="R109" s="2643"/>
      <c r="S109" s="2643"/>
      <c r="T109" s="2643"/>
      <c r="U109" s="2643"/>
      <c r="V109" s="2643"/>
      <c r="W109" s="2643"/>
      <c r="X109" s="2643"/>
      <c r="Y109" s="2643"/>
      <c r="Z109" s="2643"/>
    </row>
    <row r="110" spans="1:26" s="1467" customFormat="1" ht="67.599999999999994" customHeight="1">
      <c r="A110" s="3780"/>
      <c r="B110" s="1900" t="str">
        <f t="shared" si="3"/>
        <v>2200002121</v>
      </c>
      <c r="C110" s="1545" t="s">
        <v>3448</v>
      </c>
      <c r="D110" s="1826"/>
      <c r="E110" s="1495"/>
      <c r="F110" s="1545" t="s">
        <v>17</v>
      </c>
      <c r="G110" s="1495"/>
      <c r="H110" s="1495"/>
      <c r="I110" s="1493" t="s">
        <v>49</v>
      </c>
      <c r="J110" s="1495" t="s">
        <v>1163</v>
      </c>
      <c r="K110" s="2348" t="s">
        <v>9431</v>
      </c>
      <c r="L110" s="2357">
        <v>1195</v>
      </c>
      <c r="M110" s="2196" t="s">
        <v>9432</v>
      </c>
      <c r="N110" s="1493"/>
      <c r="O110" s="1859"/>
      <c r="P110" s="1790">
        <v>2</v>
      </c>
      <c r="Q110" s="1790"/>
      <c r="R110" s="2643"/>
      <c r="S110" s="2643"/>
      <c r="T110" s="2643"/>
      <c r="U110" s="2643"/>
      <c r="V110" s="2643"/>
      <c r="W110" s="2643"/>
      <c r="X110" s="2643"/>
      <c r="Y110" s="2643"/>
      <c r="Z110" s="2643"/>
    </row>
    <row r="111" spans="1:26" s="1467" customFormat="1" ht="67.599999999999994" customHeight="1">
      <c r="A111" s="3780"/>
      <c r="B111" s="1900" t="str">
        <f t="shared" si="3"/>
        <v>2200002123</v>
      </c>
      <c r="C111" s="1545" t="s">
        <v>3448</v>
      </c>
      <c r="D111" s="1826"/>
      <c r="E111" s="1495"/>
      <c r="F111" s="1545" t="s">
        <v>17</v>
      </c>
      <c r="G111" s="1495"/>
      <c r="H111" s="1495"/>
      <c r="I111" s="1493" t="s">
        <v>49</v>
      </c>
      <c r="J111" s="1495" t="s">
        <v>1163</v>
      </c>
      <c r="K111" s="2348" t="s">
        <v>9433</v>
      </c>
      <c r="L111" s="2357">
        <v>360</v>
      </c>
      <c r="M111" s="2196" t="s">
        <v>9434</v>
      </c>
      <c r="N111" s="1493"/>
      <c r="O111" s="1859"/>
      <c r="P111" s="1790">
        <v>2</v>
      </c>
      <c r="Q111" s="1790"/>
      <c r="R111" s="2643"/>
      <c r="S111" s="2643"/>
      <c r="T111" s="2643"/>
      <c r="U111" s="2643"/>
      <c r="V111" s="2643"/>
      <c r="W111" s="2643"/>
      <c r="X111" s="2643"/>
      <c r="Y111" s="2643"/>
      <c r="Z111" s="2643"/>
    </row>
    <row r="112" spans="1:26" s="1467" customFormat="1" ht="50.3" customHeight="1">
      <c r="A112" s="3802">
        <v>31</v>
      </c>
      <c r="B112" s="1900" t="str">
        <f t="shared" si="3"/>
        <v>2000003207</v>
      </c>
      <c r="C112" s="1902" t="s">
        <v>5880</v>
      </c>
      <c r="D112" s="2624">
        <v>11940</v>
      </c>
      <c r="E112" s="1921" t="s">
        <v>2976</v>
      </c>
      <c r="F112" s="1902" t="s">
        <v>15</v>
      </c>
      <c r="G112" s="1921" t="s">
        <v>9435</v>
      </c>
      <c r="H112" s="1921" t="s">
        <v>9421</v>
      </c>
      <c r="I112" s="1921" t="s">
        <v>49</v>
      </c>
      <c r="J112" s="1902" t="s">
        <v>148</v>
      </c>
      <c r="K112" s="1916" t="s">
        <v>9436</v>
      </c>
      <c r="L112" s="2179">
        <v>4510</v>
      </c>
      <c r="M112" s="2196" t="s">
        <v>5685</v>
      </c>
      <c r="N112" s="1493"/>
      <c r="O112" s="1859"/>
      <c r="P112" s="1790">
        <v>3</v>
      </c>
      <c r="Q112" s="1790"/>
    </row>
    <row r="113" spans="1:26" s="2643" customFormat="1" ht="50.3" customHeight="1">
      <c r="A113" s="3802"/>
      <c r="B113" s="1900" t="str">
        <f t="shared" si="3"/>
        <v>2000003191</v>
      </c>
      <c r="C113" s="1493" t="s">
        <v>5880</v>
      </c>
      <c r="D113" s="1826"/>
      <c r="E113" s="1495"/>
      <c r="F113" s="1493" t="s">
        <v>15</v>
      </c>
      <c r="G113" s="1495"/>
      <c r="H113" s="1495"/>
      <c r="I113" s="1495" t="s">
        <v>49</v>
      </c>
      <c r="J113" s="1493" t="s">
        <v>148</v>
      </c>
      <c r="K113" s="1548" t="s">
        <v>9437</v>
      </c>
      <c r="L113" s="2183">
        <v>5000</v>
      </c>
      <c r="M113" s="2196" t="s">
        <v>5685</v>
      </c>
      <c r="N113" s="1902"/>
      <c r="O113" s="1775"/>
      <c r="P113" s="1790">
        <v>3</v>
      </c>
      <c r="Q113" s="1790"/>
    </row>
    <row r="114" spans="1:26" s="2643" customFormat="1" ht="50.3" customHeight="1">
      <c r="A114" s="3802"/>
      <c r="B114" s="1900" t="str">
        <f t="shared" si="3"/>
        <v>2000003208</v>
      </c>
      <c r="C114" s="1493" t="s">
        <v>5880</v>
      </c>
      <c r="D114" s="1826"/>
      <c r="E114" s="1495"/>
      <c r="F114" s="1493" t="s">
        <v>15</v>
      </c>
      <c r="G114" s="1495"/>
      <c r="H114" s="1495"/>
      <c r="I114" s="1601" t="s">
        <v>49</v>
      </c>
      <c r="J114" s="1495" t="s">
        <v>90</v>
      </c>
      <c r="K114" s="1600" t="s">
        <v>9438</v>
      </c>
      <c r="L114" s="2357">
        <v>1000</v>
      </c>
      <c r="M114" s="1748" t="s">
        <v>5376</v>
      </c>
      <c r="N114" s="1902"/>
      <c r="O114" s="1775"/>
      <c r="P114" s="1790">
        <v>3</v>
      </c>
      <c r="Q114" s="1790"/>
    </row>
    <row r="115" spans="1:26" s="2643" customFormat="1" ht="50.3" customHeight="1">
      <c r="A115" s="3802"/>
      <c r="B115" s="1900" t="str">
        <f t="shared" si="3"/>
        <v>2000003176</v>
      </c>
      <c r="C115" s="1493" t="s">
        <v>5880</v>
      </c>
      <c r="D115" s="1826"/>
      <c r="E115" s="1495"/>
      <c r="F115" s="1493" t="s">
        <v>15</v>
      </c>
      <c r="G115" s="1495"/>
      <c r="H115" s="1495"/>
      <c r="I115" s="1495" t="s">
        <v>49</v>
      </c>
      <c r="J115" s="1495" t="s">
        <v>90</v>
      </c>
      <c r="K115" s="1600" t="s">
        <v>9439</v>
      </c>
      <c r="L115" s="2357">
        <v>90</v>
      </c>
      <c r="M115" s="2196" t="s">
        <v>5685</v>
      </c>
      <c r="N115" s="1902"/>
      <c r="O115" s="1775"/>
      <c r="P115" s="1790">
        <v>3</v>
      </c>
      <c r="Q115" s="1790"/>
    </row>
    <row r="116" spans="1:26" s="2643" customFormat="1" ht="91.55" customHeight="1">
      <c r="A116" s="3802"/>
      <c r="B116" s="1900" t="str">
        <f t="shared" si="3"/>
        <v>2000003175</v>
      </c>
      <c r="C116" s="1493" t="s">
        <v>5880</v>
      </c>
      <c r="D116" s="1826"/>
      <c r="E116" s="1495"/>
      <c r="F116" s="1493" t="s">
        <v>15</v>
      </c>
      <c r="G116" s="1748"/>
      <c r="H116" s="1495"/>
      <c r="I116" s="1495" t="s">
        <v>49</v>
      </c>
      <c r="J116" s="1495" t="s">
        <v>90</v>
      </c>
      <c r="K116" s="1600" t="s">
        <v>9440</v>
      </c>
      <c r="L116" s="2357">
        <v>451</v>
      </c>
      <c r="M116" s="1474" t="s">
        <v>5376</v>
      </c>
      <c r="N116" s="1921"/>
      <c r="O116" s="1775"/>
      <c r="P116" s="1790">
        <v>3</v>
      </c>
      <c r="Q116" s="1790"/>
    </row>
    <row r="117" spans="1:26" s="2643" customFormat="1" ht="57.75" customHeight="1">
      <c r="A117" s="3780">
        <v>40</v>
      </c>
      <c r="B117" s="1900" t="str">
        <f t="shared" si="3"/>
        <v>2000003180</v>
      </c>
      <c r="C117" s="2823" t="s">
        <v>236</v>
      </c>
      <c r="D117" s="2874">
        <v>4000</v>
      </c>
      <c r="E117" s="1902" t="s">
        <v>9441</v>
      </c>
      <c r="F117" s="2563" t="s">
        <v>17</v>
      </c>
      <c r="G117" s="1921" t="s">
        <v>9442</v>
      </c>
      <c r="H117" s="1921" t="s">
        <v>9443</v>
      </c>
      <c r="I117" s="1921" t="s">
        <v>49</v>
      </c>
      <c r="J117" s="1921" t="s">
        <v>101</v>
      </c>
      <c r="K117" s="1916" t="s">
        <v>9444</v>
      </c>
      <c r="L117" s="2150">
        <v>300</v>
      </c>
      <c r="M117" s="1909" t="s">
        <v>5376</v>
      </c>
      <c r="N117" s="1902"/>
      <c r="O117" s="1862"/>
      <c r="P117" s="1790">
        <v>3</v>
      </c>
      <c r="Q117" s="1790"/>
    </row>
    <row r="118" spans="1:26" s="2643" customFormat="1" ht="57.75" customHeight="1">
      <c r="A118" s="3780"/>
      <c r="B118" s="1900" t="str">
        <f t="shared" si="3"/>
        <v>2000003198</v>
      </c>
      <c r="C118" s="1769" t="s">
        <v>236</v>
      </c>
      <c r="D118" s="2183"/>
      <c r="E118" s="1941"/>
      <c r="F118" s="1626" t="s">
        <v>17</v>
      </c>
      <c r="G118" s="1495"/>
      <c r="H118" s="1495"/>
      <c r="I118" s="1495" t="s">
        <v>49</v>
      </c>
      <c r="J118" s="1495" t="s">
        <v>101</v>
      </c>
      <c r="K118" s="1770" t="s">
        <v>9445</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80"/>
      <c r="B119" s="1900" t="str">
        <f t="shared" si="3"/>
        <v>2200002114</v>
      </c>
      <c r="C119" s="1769" t="s">
        <v>236</v>
      </c>
      <c r="D119" s="1868"/>
      <c r="E119" s="1495"/>
      <c r="F119" s="1626" t="s">
        <v>17</v>
      </c>
      <c r="G119" s="1495"/>
      <c r="H119" s="1495"/>
      <c r="I119" s="1493" t="s">
        <v>49</v>
      </c>
      <c r="J119" s="1495" t="s">
        <v>101</v>
      </c>
      <c r="K119" s="2875" t="s">
        <v>9446</v>
      </c>
      <c r="L119" s="2357">
        <v>400</v>
      </c>
      <c r="M119" s="1748" t="s">
        <v>7562</v>
      </c>
      <c r="N119" s="1493"/>
      <c r="O119" s="1859"/>
      <c r="P119" s="1790">
        <v>3</v>
      </c>
      <c r="Q119" s="1790"/>
    </row>
    <row r="120" spans="1:26" s="2643" customFormat="1" ht="57.75" customHeight="1">
      <c r="A120" s="3780"/>
      <c r="B120" s="1900" t="str">
        <f t="shared" si="3"/>
        <v>2000003229</v>
      </c>
      <c r="C120" s="1769" t="s">
        <v>236</v>
      </c>
      <c r="D120" s="1868"/>
      <c r="E120" s="1495"/>
      <c r="F120" s="1626" t="s">
        <v>17</v>
      </c>
      <c r="G120" s="1495"/>
      <c r="H120" s="1495"/>
      <c r="I120" s="1493" t="s">
        <v>49</v>
      </c>
      <c r="J120" s="1495" t="s">
        <v>90</v>
      </c>
      <c r="K120" s="1770" t="s">
        <v>9447</v>
      </c>
      <c r="L120" s="2357">
        <v>700</v>
      </c>
      <c r="M120" s="1790" t="s">
        <v>5376</v>
      </c>
      <c r="N120" s="1493"/>
      <c r="O120" s="1859"/>
      <c r="P120" s="1790">
        <v>3</v>
      </c>
      <c r="Q120" s="1790"/>
    </row>
    <row r="121" spans="1:26" s="2643" customFormat="1" ht="57.75" customHeight="1">
      <c r="A121" s="3780"/>
      <c r="B121" s="1900" t="str">
        <f t="shared" si="3"/>
        <v>2000003231</v>
      </c>
      <c r="C121" s="1769" t="s">
        <v>236</v>
      </c>
      <c r="D121" s="1826"/>
      <c r="E121" s="1495"/>
      <c r="F121" s="1626" t="s">
        <v>17</v>
      </c>
      <c r="G121" s="1495"/>
      <c r="H121" s="1495"/>
      <c r="I121" s="1493" t="s">
        <v>49</v>
      </c>
      <c r="J121" s="1495" t="s">
        <v>90</v>
      </c>
      <c r="K121" s="1600" t="s">
        <v>9448</v>
      </c>
      <c r="L121" s="2357">
        <v>2027</v>
      </c>
      <c r="M121" s="1790" t="s">
        <v>5376</v>
      </c>
      <c r="N121" s="1493"/>
      <c r="O121" s="1859"/>
      <c r="P121" s="1790">
        <v>3</v>
      </c>
      <c r="Q121" s="1790"/>
    </row>
    <row r="122" spans="1:26" s="2643" customFormat="1" ht="72" customHeight="1">
      <c r="A122" s="3780"/>
      <c r="B122" s="1900" t="str">
        <f t="shared" si="3"/>
        <v>2200002119</v>
      </c>
      <c r="C122" s="1769" t="s">
        <v>236</v>
      </c>
      <c r="D122" s="1826"/>
      <c r="E122" s="1495"/>
      <c r="F122" s="1626" t="s">
        <v>17</v>
      </c>
      <c r="G122" s="1495"/>
      <c r="H122" s="1495"/>
      <c r="I122" s="1493" t="s">
        <v>49</v>
      </c>
      <c r="J122" s="1773" t="s">
        <v>90</v>
      </c>
      <c r="K122" s="2875" t="s">
        <v>9449</v>
      </c>
      <c r="L122" s="2560">
        <v>437</v>
      </c>
      <c r="M122" s="1495" t="s">
        <v>9415</v>
      </c>
      <c r="N122" s="1493"/>
      <c r="O122" s="1859"/>
      <c r="P122" s="1790">
        <v>3</v>
      </c>
      <c r="Q122" s="1790"/>
    </row>
    <row r="123" spans="1:26" s="1467" customFormat="1" ht="60.8" customHeight="1">
      <c r="A123" s="3795">
        <v>32</v>
      </c>
      <c r="B123" s="1900" t="str">
        <f t="shared" si="3"/>
        <v>2200002085</v>
      </c>
      <c r="C123" s="1921" t="s">
        <v>218</v>
      </c>
      <c r="D123" s="2767">
        <v>11700</v>
      </c>
      <c r="E123" s="1921" t="s">
        <v>9419</v>
      </c>
      <c r="F123" s="1902" t="s">
        <v>15</v>
      </c>
      <c r="G123" s="1921" t="s">
        <v>9450</v>
      </c>
      <c r="H123" s="1909" t="s">
        <v>9451</v>
      </c>
      <c r="I123" s="2601" t="s">
        <v>49</v>
      </c>
      <c r="J123" s="1561" t="s">
        <v>984</v>
      </c>
      <c r="K123" s="1845" t="s">
        <v>9452</v>
      </c>
      <c r="L123" s="2870">
        <v>6300</v>
      </c>
      <c r="M123" s="2196" t="s">
        <v>7489</v>
      </c>
      <c r="N123" s="1493" t="s">
        <v>5287</v>
      </c>
      <c r="O123" s="1859"/>
      <c r="P123" s="1493">
        <v>3</v>
      </c>
      <c r="Q123" s="1493"/>
    </row>
    <row r="124" spans="1:26" s="1467" customFormat="1" ht="58.6" customHeight="1">
      <c r="A124" s="3795"/>
      <c r="B124" s="1900" t="str">
        <f t="shared" si="3"/>
        <v>2000003247</v>
      </c>
      <c r="C124" s="1493" t="s">
        <v>218</v>
      </c>
      <c r="D124" s="1826"/>
      <c r="E124" s="1495"/>
      <c r="F124" s="1493" t="s">
        <v>15</v>
      </c>
      <c r="G124" s="1495"/>
      <c r="H124" s="1495"/>
      <c r="I124" s="1601" t="s">
        <v>49</v>
      </c>
      <c r="J124" s="1773" t="s">
        <v>984</v>
      </c>
      <c r="K124" s="1600" t="s">
        <v>9453</v>
      </c>
      <c r="L124" s="2796">
        <v>1000</v>
      </c>
      <c r="M124" s="1790" t="s">
        <v>5376</v>
      </c>
      <c r="N124" s="1493"/>
      <c r="O124" s="1859"/>
      <c r="P124" s="1790">
        <v>3</v>
      </c>
      <c r="Q124" s="1790"/>
    </row>
    <row r="125" spans="1:26" s="1467" customFormat="1" ht="58.6" customHeight="1">
      <c r="A125" s="3795"/>
      <c r="B125" s="1900" t="str">
        <f t="shared" ref="B125:B156" si="4">TEXT(LEFT(K125,10),"0000000000")</f>
        <v>2000003194</v>
      </c>
      <c r="C125" s="1493" t="s">
        <v>218</v>
      </c>
      <c r="D125" s="1826"/>
      <c r="E125" s="1495"/>
      <c r="F125" s="1493" t="s">
        <v>15</v>
      </c>
      <c r="G125" s="1495"/>
      <c r="H125" s="1495"/>
      <c r="I125" s="1495" t="s">
        <v>49</v>
      </c>
      <c r="J125" s="1773" t="s">
        <v>984</v>
      </c>
      <c r="K125" s="1600" t="s">
        <v>9454</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5" customHeight="1">
      <c r="A126" s="2582">
        <v>33</v>
      </c>
      <c r="B126" s="1900" t="str">
        <f t="shared" si="4"/>
        <v>2000003198</v>
      </c>
      <c r="C126" s="1902" t="s">
        <v>3492</v>
      </c>
      <c r="D126" s="2624">
        <v>4280</v>
      </c>
      <c r="E126" s="1921" t="s">
        <v>9455</v>
      </c>
      <c r="F126" s="1902" t="s">
        <v>16</v>
      </c>
      <c r="G126" s="1921" t="s">
        <v>9456</v>
      </c>
      <c r="H126" s="1921" t="s">
        <v>9407</v>
      </c>
      <c r="I126" s="1921" t="s">
        <v>49</v>
      </c>
      <c r="J126" s="1921" t="s">
        <v>101</v>
      </c>
      <c r="K126" s="1916" t="s">
        <v>9457</v>
      </c>
      <c r="L126" s="2880">
        <v>4280</v>
      </c>
      <c r="M126" s="2196" t="s">
        <v>9458</v>
      </c>
      <c r="N126" s="1902"/>
      <c r="O126" s="1862"/>
      <c r="P126" s="1790">
        <v>3</v>
      </c>
      <c r="Q126" s="1790"/>
      <c r="R126" s="2643"/>
      <c r="S126" s="2643"/>
      <c r="T126" s="2643"/>
      <c r="U126" s="2643"/>
      <c r="V126" s="2643"/>
      <c r="W126" s="2643"/>
      <c r="X126" s="2643"/>
      <c r="Y126" s="2643"/>
      <c r="Z126" s="2643"/>
    </row>
    <row r="127" spans="1:26" s="1467" customFormat="1" ht="55.55" customHeight="1">
      <c r="A127" s="3772">
        <v>37</v>
      </c>
      <c r="B127" s="1900" t="str">
        <f t="shared" si="4"/>
        <v>2200002111</v>
      </c>
      <c r="C127" s="2187" t="s">
        <v>3731</v>
      </c>
      <c r="D127" s="2869">
        <v>5950</v>
      </c>
      <c r="E127" s="2187" t="s">
        <v>9459</v>
      </c>
      <c r="F127" s="2263" t="s">
        <v>15</v>
      </c>
      <c r="G127" s="2187" t="s">
        <v>9460</v>
      </c>
      <c r="H127" s="1909" t="s">
        <v>9451</v>
      </c>
      <c r="I127" s="1902" t="s">
        <v>49</v>
      </c>
      <c r="J127" s="1902" t="s">
        <v>1163</v>
      </c>
      <c r="K127" s="1845" t="s">
        <v>9461</v>
      </c>
      <c r="L127" s="2583">
        <v>300</v>
      </c>
      <c r="M127" s="2196" t="s">
        <v>7489</v>
      </c>
      <c r="N127" s="1493"/>
      <c r="O127" s="1859"/>
      <c r="P127" s="1790">
        <v>3</v>
      </c>
      <c r="Q127" s="1790"/>
    </row>
    <row r="128" spans="1:26" s="1467" customFormat="1" ht="55.55" customHeight="1">
      <c r="A128" s="3773"/>
      <c r="B128" s="1900" t="str">
        <f t="shared" si="4"/>
        <v>2200002122</v>
      </c>
      <c r="C128" s="1543" t="s">
        <v>3731</v>
      </c>
      <c r="D128" s="1826"/>
      <c r="E128" s="1495"/>
      <c r="F128" s="1545" t="s">
        <v>15</v>
      </c>
      <c r="G128" s="1495"/>
      <c r="H128" s="1495"/>
      <c r="I128" s="1493" t="s">
        <v>49</v>
      </c>
      <c r="J128" s="1493" t="s">
        <v>1163</v>
      </c>
      <c r="K128" s="2348" t="s">
        <v>9462</v>
      </c>
      <c r="L128" s="2357">
        <v>1889</v>
      </c>
      <c r="M128" s="2196" t="s">
        <v>9432</v>
      </c>
      <c r="N128" s="2877"/>
      <c r="O128" s="1859"/>
      <c r="P128" s="1790">
        <v>3</v>
      </c>
      <c r="Q128" s="1790"/>
      <c r="R128" s="2643"/>
      <c r="S128" s="2643"/>
      <c r="T128" s="2643"/>
      <c r="U128" s="2643"/>
      <c r="V128" s="2643"/>
      <c r="W128" s="2643"/>
      <c r="X128" s="2643"/>
      <c r="Y128" s="2643"/>
      <c r="Z128" s="2643"/>
    </row>
    <row r="129" spans="1:26" s="1467" customFormat="1" ht="55.55" customHeight="1">
      <c r="A129" s="3773"/>
      <c r="B129" s="1900" t="str">
        <f t="shared" si="4"/>
        <v>2200002123</v>
      </c>
      <c r="C129" s="1543" t="s">
        <v>3731</v>
      </c>
      <c r="D129" s="1826"/>
      <c r="E129" s="1495"/>
      <c r="F129" s="1545" t="s">
        <v>15</v>
      </c>
      <c r="G129" s="1495"/>
      <c r="H129" s="1495"/>
      <c r="I129" s="1493" t="s">
        <v>49</v>
      </c>
      <c r="J129" s="1493" t="s">
        <v>1163</v>
      </c>
      <c r="K129" s="2348" t="s">
        <v>9463</v>
      </c>
      <c r="L129" s="2357">
        <v>509</v>
      </c>
      <c r="M129" s="2196" t="s">
        <v>9434</v>
      </c>
      <c r="N129" s="1493"/>
      <c r="O129" s="1859"/>
      <c r="P129" s="1790">
        <v>3</v>
      </c>
      <c r="Q129" s="1790"/>
      <c r="R129" s="2643"/>
      <c r="S129" s="2643"/>
      <c r="T129" s="2643"/>
      <c r="U129" s="2643"/>
      <c r="V129" s="2643"/>
      <c r="W129" s="2643"/>
      <c r="X129" s="2643"/>
      <c r="Y129" s="2643"/>
      <c r="Z129" s="2643"/>
    </row>
    <row r="130" spans="1:26" s="1467" customFormat="1" ht="55.55" customHeight="1">
      <c r="A130" s="3773"/>
      <c r="B130" s="1900" t="str">
        <f t="shared" si="4"/>
        <v>2000003226</v>
      </c>
      <c r="C130" s="1543" t="s">
        <v>3731</v>
      </c>
      <c r="D130" s="1826"/>
      <c r="E130" s="1495"/>
      <c r="F130" s="1545" t="s">
        <v>15</v>
      </c>
      <c r="G130" s="1495"/>
      <c r="H130" s="1495"/>
      <c r="I130" s="1493" t="s">
        <v>49</v>
      </c>
      <c r="J130" s="1493" t="s">
        <v>1163</v>
      </c>
      <c r="K130" s="1547" t="s">
        <v>9464</v>
      </c>
      <c r="L130" s="2357">
        <v>500</v>
      </c>
      <c r="M130" s="1748" t="s">
        <v>9465</v>
      </c>
      <c r="N130" s="1493"/>
      <c r="O130" s="1859"/>
      <c r="P130" s="1790">
        <v>3</v>
      </c>
      <c r="Q130" s="1790"/>
      <c r="R130" s="1548"/>
      <c r="S130" s="1548"/>
      <c r="T130" s="1548"/>
      <c r="U130" s="1548"/>
      <c r="V130" s="1548"/>
      <c r="W130" s="1548"/>
      <c r="X130" s="1548"/>
      <c r="Y130" s="1548"/>
      <c r="Z130" s="1548"/>
    </row>
    <row r="131" spans="1:26" s="1467" customFormat="1" ht="55.55" customHeight="1">
      <c r="A131" s="3773"/>
      <c r="B131" s="1900" t="str">
        <f t="shared" si="4"/>
        <v>2200002134</v>
      </c>
      <c r="C131" s="1543" t="s">
        <v>3731</v>
      </c>
      <c r="D131" s="1826"/>
      <c r="E131" s="1495"/>
      <c r="F131" s="1545" t="s">
        <v>15</v>
      </c>
      <c r="G131" s="1495"/>
      <c r="H131" s="1495"/>
      <c r="I131" s="1493" t="s">
        <v>49</v>
      </c>
      <c r="J131" s="1493" t="s">
        <v>1163</v>
      </c>
      <c r="K131" s="1600" t="s">
        <v>9466</v>
      </c>
      <c r="L131" s="2357">
        <v>614</v>
      </c>
      <c r="M131" s="2196" t="s">
        <v>5963</v>
      </c>
      <c r="N131" s="1493"/>
      <c r="O131" s="1859"/>
      <c r="P131" s="1790">
        <v>3</v>
      </c>
      <c r="Q131" s="1790"/>
    </row>
    <row r="132" spans="1:26" s="1467" customFormat="1" ht="55.55" customHeight="1">
      <c r="A132" s="3774"/>
      <c r="B132" s="1900" t="str">
        <f t="shared" si="4"/>
        <v>2000003183</v>
      </c>
      <c r="C132" s="1543" t="s">
        <v>3731</v>
      </c>
      <c r="D132" s="1826"/>
      <c r="E132" s="1495"/>
      <c r="F132" s="1545" t="s">
        <v>15</v>
      </c>
      <c r="G132" s="1495"/>
      <c r="H132" s="1495"/>
      <c r="I132" s="1493" t="s">
        <v>49</v>
      </c>
      <c r="J132" s="1493" t="s">
        <v>1163</v>
      </c>
      <c r="K132" s="1600" t="s">
        <v>9467</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5" customHeight="1">
      <c r="A133" s="3780">
        <v>39</v>
      </c>
      <c r="B133" s="1900" t="str">
        <f t="shared" si="4"/>
        <v>2000003224</v>
      </c>
      <c r="C133" s="1902" t="s">
        <v>7708</v>
      </c>
      <c r="D133" s="2879">
        <v>4450</v>
      </c>
      <c r="E133" s="1921" t="s">
        <v>9468</v>
      </c>
      <c r="F133" s="1902" t="s">
        <v>20</v>
      </c>
      <c r="G133" s="1921" t="s">
        <v>9469</v>
      </c>
      <c r="H133" s="1921" t="s">
        <v>9470</v>
      </c>
      <c r="I133" s="1921" t="s">
        <v>49</v>
      </c>
      <c r="J133" s="1921" t="s">
        <v>101</v>
      </c>
      <c r="K133" s="1916" t="s">
        <v>9471</v>
      </c>
      <c r="L133" s="2150">
        <v>450</v>
      </c>
      <c r="M133" s="1909" t="s">
        <v>9472</v>
      </c>
      <c r="N133" s="1902"/>
      <c r="O133" s="1775"/>
      <c r="P133" s="1790">
        <v>3</v>
      </c>
      <c r="Q133" s="1790"/>
    </row>
    <row r="134" spans="1:26" s="1467" customFormat="1" ht="66.75" customHeight="1">
      <c r="A134" s="3772"/>
      <c r="B134" s="1900" t="str">
        <f t="shared" si="4"/>
        <v>2000003163</v>
      </c>
      <c r="C134" s="1493" t="s">
        <v>7708</v>
      </c>
      <c r="D134" s="1826"/>
      <c r="E134" s="1748"/>
      <c r="F134" s="1493" t="s">
        <v>20</v>
      </c>
      <c r="G134" s="1495"/>
      <c r="H134" s="1495"/>
      <c r="I134" s="1495" t="s">
        <v>49</v>
      </c>
      <c r="J134" s="1495" t="s">
        <v>101</v>
      </c>
      <c r="K134" s="1600" t="s">
        <v>9473</v>
      </c>
      <c r="L134" s="2357">
        <v>4000</v>
      </c>
      <c r="M134" s="1748" t="s">
        <v>5376</v>
      </c>
      <c r="N134" s="1493"/>
      <c r="O134" s="1859"/>
      <c r="P134" s="1790">
        <v>3</v>
      </c>
      <c r="Q134" s="1790"/>
    </row>
    <row r="135" spans="1:26" s="1467" customFormat="1" ht="66.75" customHeight="1">
      <c r="A135" s="3775">
        <v>29</v>
      </c>
      <c r="B135" s="2013" t="str">
        <f t="shared" si="4"/>
        <v>2000003196</v>
      </c>
      <c r="C135" s="2263" t="s">
        <v>244</v>
      </c>
      <c r="D135" s="2624">
        <v>3750</v>
      </c>
      <c r="E135" s="2187" t="s">
        <v>9474</v>
      </c>
      <c r="F135" s="1902" t="s">
        <v>17</v>
      </c>
      <c r="G135" s="1921" t="s">
        <v>9475</v>
      </c>
      <c r="H135" s="1921" t="s">
        <v>9407</v>
      </c>
      <c r="I135" s="1921" t="s">
        <v>49</v>
      </c>
      <c r="J135" s="1921" t="s">
        <v>224</v>
      </c>
      <c r="K135" s="1911" t="s">
        <v>9408</v>
      </c>
      <c r="L135" s="2583">
        <v>670</v>
      </c>
      <c r="M135" s="2196" t="s">
        <v>5685</v>
      </c>
      <c r="N135" s="1493"/>
      <c r="O135" s="1859"/>
      <c r="P135" s="1790">
        <v>3</v>
      </c>
      <c r="Q135" s="1790"/>
    </row>
    <row r="136" spans="1:26" s="1467" customFormat="1" ht="66.75" customHeight="1">
      <c r="A136" s="3775"/>
      <c r="B136" s="2013" t="str">
        <f t="shared" si="4"/>
        <v>2000003209</v>
      </c>
      <c r="C136" s="1545" t="s">
        <v>244</v>
      </c>
      <c r="D136" s="1827"/>
      <c r="E136" s="1543"/>
      <c r="F136" s="1545" t="s">
        <v>17</v>
      </c>
      <c r="G136" s="1495"/>
      <c r="H136" s="1495"/>
      <c r="I136" s="1495" t="s">
        <v>49</v>
      </c>
      <c r="J136" s="1495" t="s">
        <v>101</v>
      </c>
      <c r="K136" s="2878" t="s">
        <v>9476</v>
      </c>
      <c r="L136" s="2357">
        <v>3050</v>
      </c>
      <c r="M136" s="1748" t="s">
        <v>5376</v>
      </c>
      <c r="N136" s="1493"/>
      <c r="O136" s="1859"/>
      <c r="P136" s="1790">
        <v>3</v>
      </c>
      <c r="Q136" s="1790"/>
    </row>
    <row r="137" spans="1:26" s="1467" customFormat="1" ht="55.55" customHeight="1">
      <c r="A137" s="3809">
        <v>32</v>
      </c>
      <c r="B137" s="1900" t="str">
        <f t="shared" si="4"/>
        <v>2400001265</v>
      </c>
      <c r="C137" s="1902" t="s">
        <v>9477</v>
      </c>
      <c r="D137" s="2607">
        <f>SUM(L137:L151)</f>
        <v>10275</v>
      </c>
      <c r="E137" s="1921" t="s">
        <v>9478</v>
      </c>
      <c r="F137" s="1902" t="s">
        <v>22</v>
      </c>
      <c r="G137" s="2159" t="s">
        <v>9479</v>
      </c>
      <c r="H137" s="2118"/>
      <c r="I137" s="2187" t="s">
        <v>49</v>
      </c>
      <c r="J137" s="1921" t="s">
        <v>292</v>
      </c>
      <c r="K137" s="2402" t="s">
        <v>9480</v>
      </c>
      <c r="L137" s="2508">
        <v>5000</v>
      </c>
      <c r="M137" s="2429" t="s">
        <v>5376</v>
      </c>
      <c r="N137" s="2391"/>
      <c r="O137" s="2574" t="s">
        <v>9481</v>
      </c>
      <c r="P137" s="1882">
        <v>3</v>
      </c>
      <c r="Q137" s="1882"/>
    </row>
    <row r="138" spans="1:26" s="1467" customFormat="1" ht="55.55" customHeight="1">
      <c r="A138" s="3795"/>
      <c r="B138" s="1900" t="str">
        <f t="shared" si="4"/>
        <v>2400001266</v>
      </c>
      <c r="C138" s="1941" t="s">
        <v>9477</v>
      </c>
      <c r="D138" s="2906"/>
      <c r="E138" s="1851"/>
      <c r="F138" s="1941" t="s">
        <v>22</v>
      </c>
      <c r="G138" s="1851"/>
      <c r="H138" s="1851"/>
      <c r="I138" s="1543" t="s">
        <v>49</v>
      </c>
      <c r="J138" s="1495" t="s">
        <v>292</v>
      </c>
      <c r="K138" s="1497" t="s">
        <v>9482</v>
      </c>
      <c r="L138" s="2361">
        <v>1000</v>
      </c>
      <c r="M138" s="1790" t="s">
        <v>9483</v>
      </c>
      <c r="N138" s="1630"/>
      <c r="O138" s="2576"/>
      <c r="P138" s="1882">
        <v>3</v>
      </c>
      <c r="Q138" s="1882"/>
    </row>
    <row r="139" spans="1:26" s="1467" customFormat="1" ht="55.55" customHeight="1">
      <c r="A139" s="3795"/>
      <c r="B139" s="1900" t="str">
        <f t="shared" si="4"/>
        <v>2400001244</v>
      </c>
      <c r="C139" s="1941" t="s">
        <v>9477</v>
      </c>
      <c r="D139" s="2793"/>
      <c r="E139" s="1495"/>
      <c r="F139" s="1941" t="s">
        <v>22</v>
      </c>
      <c r="G139" s="1495"/>
      <c r="H139" s="1495"/>
      <c r="I139" s="1543" t="s">
        <v>49</v>
      </c>
      <c r="J139" s="1495" t="s">
        <v>292</v>
      </c>
      <c r="K139" s="1547" t="s">
        <v>9484</v>
      </c>
      <c r="L139" s="2357">
        <v>50</v>
      </c>
      <c r="M139" s="1790" t="s">
        <v>9485</v>
      </c>
      <c r="N139" s="1493"/>
      <c r="O139" s="2576" t="s">
        <v>9481</v>
      </c>
      <c r="P139" s="1882">
        <v>3</v>
      </c>
      <c r="Q139" s="1882"/>
    </row>
    <row r="140" spans="1:26" s="1467" customFormat="1" ht="55.55" customHeight="1">
      <c r="A140" s="3795"/>
      <c r="B140" s="1900" t="str">
        <f t="shared" si="4"/>
        <v>2400001247</v>
      </c>
      <c r="C140" s="1941" t="s">
        <v>9477</v>
      </c>
      <c r="D140" s="2793"/>
      <c r="E140" s="1495"/>
      <c r="F140" s="1941" t="s">
        <v>22</v>
      </c>
      <c r="G140" s="1495"/>
      <c r="H140" s="1495"/>
      <c r="I140" s="1543" t="s">
        <v>49</v>
      </c>
      <c r="J140" s="1495" t="s">
        <v>292</v>
      </c>
      <c r="K140" s="1547" t="s">
        <v>9486</v>
      </c>
      <c r="L140" s="2357">
        <v>50</v>
      </c>
      <c r="M140" s="1790" t="s">
        <v>9487</v>
      </c>
      <c r="N140" s="1493"/>
      <c r="O140" s="2576" t="s">
        <v>9481</v>
      </c>
      <c r="P140" s="1882">
        <v>3</v>
      </c>
      <c r="Q140" s="1882"/>
    </row>
    <row r="141" spans="1:26" s="1467" customFormat="1" ht="55.55" customHeight="1">
      <c r="A141" s="3795"/>
      <c r="B141" s="1900" t="str">
        <f t="shared" si="4"/>
        <v>2400001246</v>
      </c>
      <c r="C141" s="1941" t="s">
        <v>9477</v>
      </c>
      <c r="D141" s="2793"/>
      <c r="E141" s="1495"/>
      <c r="F141" s="1941" t="s">
        <v>22</v>
      </c>
      <c r="G141" s="1495"/>
      <c r="H141" s="1495"/>
      <c r="I141" s="1543" t="s">
        <v>49</v>
      </c>
      <c r="J141" s="1495" t="s">
        <v>292</v>
      </c>
      <c r="K141" s="1547" t="s">
        <v>9488</v>
      </c>
      <c r="L141" s="2357">
        <v>175</v>
      </c>
      <c r="M141" s="1790" t="s">
        <v>9489</v>
      </c>
      <c r="N141" s="1493"/>
      <c r="O141" s="2576" t="s">
        <v>9481</v>
      </c>
      <c r="P141" s="1882">
        <v>3</v>
      </c>
      <c r="Q141" s="1882"/>
    </row>
    <row r="142" spans="1:26" s="1467" customFormat="1" ht="55.55" customHeight="1">
      <c r="A142" s="3795"/>
      <c r="B142" s="1900" t="str">
        <f t="shared" si="4"/>
        <v>2400001267</v>
      </c>
      <c r="C142" s="1941" t="s">
        <v>9477</v>
      </c>
      <c r="D142" s="2793"/>
      <c r="E142" s="1495"/>
      <c r="F142" s="1941" t="s">
        <v>22</v>
      </c>
      <c r="G142" s="1495"/>
      <c r="H142" s="1495"/>
      <c r="I142" s="1543" t="s">
        <v>49</v>
      </c>
      <c r="J142" s="1495" t="s">
        <v>292</v>
      </c>
      <c r="K142" s="1600" t="s">
        <v>9490</v>
      </c>
      <c r="L142" s="2357">
        <v>525</v>
      </c>
      <c r="M142" s="1790" t="s">
        <v>9491</v>
      </c>
      <c r="N142" s="1493"/>
      <c r="O142" s="2576" t="s">
        <v>9481</v>
      </c>
      <c r="P142" s="1882">
        <v>3</v>
      </c>
      <c r="Q142" s="1882"/>
    </row>
    <row r="143" spans="1:26" s="1467" customFormat="1" ht="55.55" customHeight="1">
      <c r="A143" s="3795"/>
      <c r="B143" s="1900" t="str">
        <f t="shared" si="4"/>
        <v>2400001268</v>
      </c>
      <c r="C143" s="1941" t="s">
        <v>9477</v>
      </c>
      <c r="D143" s="2793"/>
      <c r="E143" s="1495"/>
      <c r="F143" s="1941" t="s">
        <v>22</v>
      </c>
      <c r="G143" s="1495"/>
      <c r="H143" s="1495"/>
      <c r="I143" s="1543" t="s">
        <v>49</v>
      </c>
      <c r="J143" s="1495" t="s">
        <v>292</v>
      </c>
      <c r="K143" s="1600" t="s">
        <v>9492</v>
      </c>
      <c r="L143" s="2357">
        <v>875</v>
      </c>
      <c r="M143" s="1790" t="s">
        <v>9493</v>
      </c>
      <c r="N143" s="1493"/>
      <c r="O143" s="2576"/>
      <c r="P143" s="1882">
        <v>3</v>
      </c>
      <c r="Q143" s="1882"/>
    </row>
    <row r="144" spans="1:26" s="1467" customFormat="1" ht="55.55" customHeight="1">
      <c r="A144" s="3795"/>
      <c r="B144" s="1900" t="str">
        <f t="shared" si="4"/>
        <v>2400001255</v>
      </c>
      <c r="C144" s="1941" t="s">
        <v>9477</v>
      </c>
      <c r="D144" s="2793"/>
      <c r="E144" s="1495"/>
      <c r="F144" s="1941" t="s">
        <v>22</v>
      </c>
      <c r="G144" s="1495"/>
      <c r="H144" s="1495"/>
      <c r="I144" s="1543" t="s">
        <v>49</v>
      </c>
      <c r="J144" s="1495" t="s">
        <v>292</v>
      </c>
      <c r="K144" s="1547" t="s">
        <v>9494</v>
      </c>
      <c r="L144" s="2357">
        <v>200</v>
      </c>
      <c r="M144" s="1790" t="s">
        <v>5376</v>
      </c>
      <c r="N144" s="1493"/>
      <c r="O144" s="2576"/>
      <c r="P144" s="1882">
        <v>3</v>
      </c>
      <c r="Q144" s="1882"/>
    </row>
    <row r="145" spans="1:26" s="1467" customFormat="1" ht="55.55" customHeight="1">
      <c r="A145" s="3795"/>
      <c r="B145" s="1900" t="str">
        <f t="shared" si="4"/>
        <v>2400001262</v>
      </c>
      <c r="C145" s="1941" t="s">
        <v>9477</v>
      </c>
      <c r="D145" s="2793"/>
      <c r="E145" s="1495"/>
      <c r="F145" s="1941" t="s">
        <v>22</v>
      </c>
      <c r="G145" s="1495"/>
      <c r="H145" s="1495"/>
      <c r="I145" s="1543" t="s">
        <v>49</v>
      </c>
      <c r="J145" s="1495" t="s">
        <v>292</v>
      </c>
      <c r="K145" s="1547" t="s">
        <v>9495</v>
      </c>
      <c r="L145" s="2357">
        <v>700</v>
      </c>
      <c r="M145" s="1790" t="s">
        <v>9496</v>
      </c>
      <c r="N145" s="1493"/>
      <c r="O145" s="2576"/>
      <c r="P145" s="1882">
        <v>3</v>
      </c>
      <c r="Q145" s="1882"/>
    </row>
    <row r="146" spans="1:26" s="1467" customFormat="1" ht="55.55" customHeight="1">
      <c r="A146" s="3795"/>
      <c r="B146" s="1900" t="str">
        <f t="shared" si="4"/>
        <v>2400001256</v>
      </c>
      <c r="C146" s="1941" t="s">
        <v>9477</v>
      </c>
      <c r="D146" s="2793"/>
      <c r="E146" s="1495"/>
      <c r="F146" s="1941" t="s">
        <v>22</v>
      </c>
      <c r="G146" s="1495"/>
      <c r="H146" s="1495"/>
      <c r="I146" s="1543" t="s">
        <v>49</v>
      </c>
      <c r="J146" s="1495" t="s">
        <v>292</v>
      </c>
      <c r="K146" s="1547" t="s">
        <v>9497</v>
      </c>
      <c r="L146" s="2357">
        <v>200</v>
      </c>
      <c r="M146" s="1790" t="s">
        <v>5376</v>
      </c>
      <c r="N146" s="1493"/>
      <c r="O146" s="2576"/>
      <c r="P146" s="1882">
        <v>3</v>
      </c>
      <c r="Q146" s="1882"/>
    </row>
    <row r="147" spans="1:26" s="1467" customFormat="1" ht="55.55" customHeight="1">
      <c r="A147" s="3795"/>
      <c r="B147" s="1900" t="str">
        <f t="shared" si="4"/>
        <v>2400001263</v>
      </c>
      <c r="C147" s="1941" t="s">
        <v>9477</v>
      </c>
      <c r="D147" s="2793"/>
      <c r="E147" s="1495"/>
      <c r="F147" s="1941" t="s">
        <v>22</v>
      </c>
      <c r="G147" s="1495"/>
      <c r="H147" s="1495"/>
      <c r="I147" s="1543" t="s">
        <v>49</v>
      </c>
      <c r="J147" s="1495" t="s">
        <v>292</v>
      </c>
      <c r="K147" s="1547" t="s">
        <v>9498</v>
      </c>
      <c r="L147" s="2357">
        <v>300</v>
      </c>
      <c r="M147" s="1790" t="s">
        <v>9499</v>
      </c>
      <c r="N147" s="1493"/>
      <c r="O147" s="2576"/>
      <c r="P147" s="1882">
        <v>3</v>
      </c>
      <c r="Q147" s="1882"/>
    </row>
    <row r="148" spans="1:26" s="1467" customFormat="1" ht="55.55" customHeight="1">
      <c r="A148" s="3795"/>
      <c r="B148" s="1900" t="str">
        <f t="shared" si="4"/>
        <v>2400001264</v>
      </c>
      <c r="C148" s="1941" t="s">
        <v>9477</v>
      </c>
      <c r="D148" s="2793"/>
      <c r="E148" s="1495"/>
      <c r="F148" s="1941" t="s">
        <v>22</v>
      </c>
      <c r="G148" s="1495"/>
      <c r="H148" s="1495"/>
      <c r="I148" s="1543" t="s">
        <v>49</v>
      </c>
      <c r="J148" s="1495" t="s">
        <v>292</v>
      </c>
      <c r="K148" s="1547" t="s">
        <v>9500</v>
      </c>
      <c r="L148" s="2357">
        <v>200</v>
      </c>
      <c r="M148" s="1790" t="s">
        <v>9501</v>
      </c>
      <c r="N148" s="1493"/>
      <c r="O148" s="2576"/>
      <c r="P148" s="1882">
        <v>3</v>
      </c>
      <c r="Q148" s="1882"/>
    </row>
    <row r="149" spans="1:26" s="1467" customFormat="1" ht="55.55" customHeight="1">
      <c r="A149" s="3795"/>
      <c r="B149" s="1900" t="str">
        <f t="shared" si="4"/>
        <v>2400001257</v>
      </c>
      <c r="C149" s="1941" t="s">
        <v>9477</v>
      </c>
      <c r="D149" s="2793"/>
      <c r="E149" s="1495"/>
      <c r="F149" s="1941" t="s">
        <v>22</v>
      </c>
      <c r="G149" s="1495"/>
      <c r="H149" s="1495"/>
      <c r="I149" s="1543" t="s">
        <v>49</v>
      </c>
      <c r="J149" s="1495" t="s">
        <v>292</v>
      </c>
      <c r="K149" s="1547" t="s">
        <v>9502</v>
      </c>
      <c r="L149" s="2357">
        <v>600</v>
      </c>
      <c r="M149" s="1790" t="s">
        <v>9503</v>
      </c>
      <c r="N149" s="1493"/>
      <c r="O149" s="2576"/>
      <c r="P149" s="1882">
        <v>3</v>
      </c>
      <c r="Q149" s="1882"/>
    </row>
    <row r="150" spans="1:26" s="1467" customFormat="1" ht="55.55" customHeight="1">
      <c r="A150" s="3795"/>
      <c r="B150" s="1900" t="str">
        <f t="shared" si="4"/>
        <v>2400001245</v>
      </c>
      <c r="C150" s="1941" t="s">
        <v>9477</v>
      </c>
      <c r="D150" s="2793"/>
      <c r="E150" s="1495"/>
      <c r="F150" s="1941" t="s">
        <v>22</v>
      </c>
      <c r="G150" s="1495"/>
      <c r="H150" s="1495"/>
      <c r="I150" s="1543" t="s">
        <v>49</v>
      </c>
      <c r="J150" s="1495" t="s">
        <v>292</v>
      </c>
      <c r="K150" s="1600" t="s">
        <v>9504</v>
      </c>
      <c r="L150" s="2357">
        <v>200</v>
      </c>
      <c r="M150" s="1790" t="s">
        <v>9505</v>
      </c>
      <c r="N150" s="1495"/>
      <c r="O150" s="2576"/>
      <c r="P150" s="1882">
        <v>3</v>
      </c>
      <c r="Q150" s="1882"/>
    </row>
    <row r="151" spans="1:26" s="1467" customFormat="1" ht="55.55" customHeight="1">
      <c r="A151" s="3795"/>
      <c r="B151" s="1900" t="str">
        <f t="shared" si="4"/>
        <v>2400001249</v>
      </c>
      <c r="C151" s="1941" t="s">
        <v>9477</v>
      </c>
      <c r="D151" s="2793"/>
      <c r="E151" s="1495"/>
      <c r="F151" s="1941" t="s">
        <v>22</v>
      </c>
      <c r="G151" s="1495"/>
      <c r="H151" s="1495"/>
      <c r="I151" s="1543" t="s">
        <v>49</v>
      </c>
      <c r="J151" s="1495" t="s">
        <v>292</v>
      </c>
      <c r="K151" s="1600" t="s">
        <v>9506</v>
      </c>
      <c r="L151" s="2357">
        <v>200</v>
      </c>
      <c r="M151" s="1790" t="s">
        <v>9507</v>
      </c>
      <c r="N151" s="1495"/>
      <c r="O151" s="2576"/>
      <c r="P151" s="1882">
        <v>3</v>
      </c>
      <c r="Q151" s="1882"/>
    </row>
    <row r="152" spans="1:26" s="1467" customFormat="1" ht="55.55" customHeight="1">
      <c r="A152" s="3795">
        <v>43</v>
      </c>
      <c r="B152" s="1900" t="str">
        <f t="shared" si="4"/>
        <v>2200002112</v>
      </c>
      <c r="C152" s="1902" t="s">
        <v>3522</v>
      </c>
      <c r="D152" s="2899">
        <v>8800</v>
      </c>
      <c r="E152" s="1921" t="s">
        <v>9508</v>
      </c>
      <c r="F152" s="2433" t="s">
        <v>15</v>
      </c>
      <c r="G152" s="1921" t="s">
        <v>9509</v>
      </c>
      <c r="H152" s="1921" t="s">
        <v>9510</v>
      </c>
      <c r="I152" s="2601" t="s">
        <v>49</v>
      </c>
      <c r="J152" s="1561" t="s">
        <v>1163</v>
      </c>
      <c r="K152" s="2900" t="s">
        <v>9511</v>
      </c>
      <c r="L152" s="2583">
        <v>6500</v>
      </c>
      <c r="M152" s="2196" t="s">
        <v>9512</v>
      </c>
      <c r="N152" s="1495"/>
      <c r="O152" s="2576"/>
      <c r="P152" s="1790">
        <v>3</v>
      </c>
      <c r="Q152" s="1790"/>
    </row>
    <row r="153" spans="1:26" s="1467" customFormat="1" ht="55.55" customHeight="1">
      <c r="A153" s="3789"/>
      <c r="B153" s="2013" t="str">
        <f t="shared" si="4"/>
        <v>2200002133</v>
      </c>
      <c r="C153" s="1941" t="s">
        <v>3522</v>
      </c>
      <c r="D153" s="2901"/>
      <c r="E153" s="1495"/>
      <c r="F153" s="1941" t="s">
        <v>15</v>
      </c>
      <c r="G153" s="1495"/>
      <c r="H153" s="1495"/>
      <c r="I153" s="1601" t="s">
        <v>49</v>
      </c>
      <c r="J153" s="1773" t="s">
        <v>1163</v>
      </c>
      <c r="K153" s="2878" t="s">
        <v>9513</v>
      </c>
      <c r="L153" s="2357">
        <v>2300</v>
      </c>
      <c r="M153" s="1495" t="s">
        <v>8407</v>
      </c>
      <c r="N153" s="1495"/>
      <c r="O153" s="2576"/>
      <c r="P153" s="1790">
        <v>3</v>
      </c>
      <c r="Q153" s="1790"/>
    </row>
    <row r="154" spans="1:26" s="2643" customFormat="1" ht="55.55" customHeight="1">
      <c r="A154" s="3795">
        <v>44</v>
      </c>
      <c r="B154" s="2013" t="str">
        <f t="shared" si="4"/>
        <v>2000003202</v>
      </c>
      <c r="C154" s="1902" t="s">
        <v>3652</v>
      </c>
      <c r="D154" s="2624">
        <v>24000</v>
      </c>
      <c r="E154" s="1921" t="s">
        <v>9514</v>
      </c>
      <c r="F154" s="1902" t="s">
        <v>13</v>
      </c>
      <c r="G154" s="1921" t="s">
        <v>9515</v>
      </c>
      <c r="H154" s="1921" t="s">
        <v>9516</v>
      </c>
      <c r="I154" s="1902" t="s">
        <v>49</v>
      </c>
      <c r="J154" s="1921" t="s">
        <v>984</v>
      </c>
      <c r="K154" s="2904" t="s">
        <v>9517</v>
      </c>
      <c r="L154" s="2583">
        <v>3800</v>
      </c>
      <c r="M154" s="2196" t="s">
        <v>5685</v>
      </c>
      <c r="N154" s="1921"/>
      <c r="O154" s="2574"/>
      <c r="P154" s="1790">
        <v>3</v>
      </c>
      <c r="Q154" s="1790"/>
    </row>
    <row r="155" spans="1:26" s="1467" customFormat="1" ht="55.55" customHeight="1">
      <c r="A155" s="3788"/>
      <c r="B155" s="2013" t="str">
        <f t="shared" si="4"/>
        <v>2000003182</v>
      </c>
      <c r="C155" s="1493" t="s">
        <v>3652</v>
      </c>
      <c r="D155" s="1826"/>
      <c r="E155" s="1495"/>
      <c r="F155" s="1493" t="s">
        <v>13</v>
      </c>
      <c r="G155" s="1495"/>
      <c r="H155" s="1495"/>
      <c r="I155" s="1493" t="s">
        <v>49</v>
      </c>
      <c r="J155" s="1495" t="s">
        <v>984</v>
      </c>
      <c r="K155" s="1600" t="s">
        <v>9518</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5" customHeight="1">
      <c r="A156" s="3788"/>
      <c r="B156" s="2013" t="str">
        <f t="shared" si="4"/>
        <v>2200002118</v>
      </c>
      <c r="C156" s="1493" t="s">
        <v>3652</v>
      </c>
      <c r="D156" s="2901"/>
      <c r="E156" s="1495"/>
      <c r="F156" s="1493" t="s">
        <v>13</v>
      </c>
      <c r="G156" s="1495"/>
      <c r="H156" s="1495"/>
      <c r="I156" s="1601" t="s">
        <v>49</v>
      </c>
      <c r="J156" s="1495" t="s">
        <v>984</v>
      </c>
      <c r="K156" s="2348" t="s">
        <v>9384</v>
      </c>
      <c r="L156" s="2357">
        <v>2200</v>
      </c>
      <c r="M156" s="2385" t="s">
        <v>9346</v>
      </c>
      <c r="N156" s="1495"/>
      <c r="O156" s="2576"/>
      <c r="P156" s="1790">
        <v>3</v>
      </c>
      <c r="Q156" s="1790"/>
    </row>
    <row r="157" spans="1:26" s="1467" customFormat="1" ht="55.55" customHeight="1">
      <c r="A157" s="3788"/>
      <c r="B157" s="2013" t="str">
        <f t="shared" ref="B157:B188" si="5">TEXT(LEFT(K157,10),"0000000000")</f>
        <v>2200002121</v>
      </c>
      <c r="C157" s="1493" t="s">
        <v>3652</v>
      </c>
      <c r="D157" s="2901"/>
      <c r="E157" s="1495"/>
      <c r="F157" s="1493" t="s">
        <v>13</v>
      </c>
      <c r="G157" s="1495"/>
      <c r="H157" s="1495"/>
      <c r="I157" s="1493" t="s">
        <v>49</v>
      </c>
      <c r="J157" s="1495" t="s">
        <v>984</v>
      </c>
      <c r="K157" s="2905" t="s">
        <v>9519</v>
      </c>
      <c r="L157" s="2357">
        <v>113</v>
      </c>
      <c r="M157" s="2385" t="s">
        <v>7489</v>
      </c>
      <c r="N157" s="1495"/>
      <c r="O157" s="2576"/>
      <c r="P157" s="1790">
        <v>3</v>
      </c>
      <c r="Q157" s="1790"/>
    </row>
    <row r="158" spans="1:26" s="1467" customFormat="1" ht="55.55" customHeight="1">
      <c r="A158" s="3788"/>
      <c r="B158" s="1900" t="str">
        <f t="shared" si="5"/>
        <v>2200002130</v>
      </c>
      <c r="C158" s="1493" t="s">
        <v>3652</v>
      </c>
      <c r="D158" s="2901"/>
      <c r="E158" s="1495"/>
      <c r="F158" s="1493" t="s">
        <v>13</v>
      </c>
      <c r="G158" s="1495"/>
      <c r="H158" s="1495"/>
      <c r="I158" s="1493" t="s">
        <v>49</v>
      </c>
      <c r="J158" s="1495" t="s">
        <v>984</v>
      </c>
      <c r="K158" s="1547" t="s">
        <v>9520</v>
      </c>
      <c r="L158" s="2357">
        <v>1043</v>
      </c>
      <c r="M158" s="2196" t="s">
        <v>9310</v>
      </c>
      <c r="N158" s="1495"/>
      <c r="O158" s="2576"/>
      <c r="P158" s="1790">
        <v>3</v>
      </c>
      <c r="Q158" s="1790"/>
    </row>
    <row r="159" spans="1:26" s="1467" customFormat="1" ht="55.55" customHeight="1">
      <c r="A159" s="3788"/>
      <c r="B159" s="1900" t="str">
        <f t="shared" si="5"/>
        <v>2200002131</v>
      </c>
      <c r="C159" s="1493" t="s">
        <v>3652</v>
      </c>
      <c r="D159" s="2901"/>
      <c r="E159" s="1495"/>
      <c r="F159" s="1493" t="s">
        <v>13</v>
      </c>
      <c r="G159" s="1495"/>
      <c r="H159" s="1495"/>
      <c r="I159" s="1493" t="s">
        <v>49</v>
      </c>
      <c r="J159" s="1495" t="s">
        <v>984</v>
      </c>
      <c r="K159" s="1547" t="s">
        <v>9521</v>
      </c>
      <c r="L159" s="2357">
        <v>2035</v>
      </c>
      <c r="M159" s="1921" t="s">
        <v>8407</v>
      </c>
      <c r="N159" s="1495"/>
      <c r="O159" s="2576"/>
      <c r="P159" s="1790">
        <v>3</v>
      </c>
      <c r="Q159" s="1790"/>
    </row>
    <row r="160" spans="1:26" s="1467" customFormat="1" ht="55.55" customHeight="1">
      <c r="A160" s="3788"/>
      <c r="B160" s="1900" t="str">
        <f t="shared" si="5"/>
        <v>2200002132</v>
      </c>
      <c r="C160" s="1493" t="s">
        <v>3652</v>
      </c>
      <c r="D160" s="2901"/>
      <c r="E160" s="1495"/>
      <c r="F160" s="1493" t="s">
        <v>13</v>
      </c>
      <c r="G160" s="1495"/>
      <c r="H160" s="1495"/>
      <c r="I160" s="1493" t="s">
        <v>49</v>
      </c>
      <c r="J160" s="1495" t="s">
        <v>984</v>
      </c>
      <c r="K160" s="1547" t="s">
        <v>9522</v>
      </c>
      <c r="L160" s="2357">
        <v>236</v>
      </c>
      <c r="M160" s="2196" t="s">
        <v>9310</v>
      </c>
      <c r="N160" s="1495"/>
      <c r="O160" s="2576"/>
      <c r="P160" s="1790">
        <v>3</v>
      </c>
      <c r="Q160" s="1790"/>
    </row>
    <row r="161" spans="1:26" s="1467" customFormat="1" ht="55.55" customHeight="1">
      <c r="A161" s="3788"/>
      <c r="B161" s="1900" t="str">
        <f t="shared" si="5"/>
        <v>2200002127</v>
      </c>
      <c r="C161" s="1493" t="s">
        <v>3652</v>
      </c>
      <c r="D161" s="2901"/>
      <c r="E161" s="1495"/>
      <c r="F161" s="1493" t="s">
        <v>13</v>
      </c>
      <c r="G161" s="1495"/>
      <c r="H161" s="1495"/>
      <c r="I161" s="1601" t="s">
        <v>49</v>
      </c>
      <c r="J161" s="1495" t="s">
        <v>984</v>
      </c>
      <c r="K161" s="1600" t="s">
        <v>9523</v>
      </c>
      <c r="L161" s="2357">
        <v>1578</v>
      </c>
      <c r="M161" s="1495" t="s">
        <v>8407</v>
      </c>
      <c r="N161" s="1495"/>
      <c r="O161" s="2576"/>
      <c r="P161" s="1790">
        <v>3</v>
      </c>
      <c r="Q161" s="1790"/>
    </row>
    <row r="162" spans="1:26" s="1467" customFormat="1" ht="55.55" customHeight="1">
      <c r="A162" s="3788"/>
      <c r="B162" s="1900" t="str">
        <f t="shared" si="5"/>
        <v>2200002126</v>
      </c>
      <c r="C162" s="1493" t="s">
        <v>3652</v>
      </c>
      <c r="D162" s="2901"/>
      <c r="E162" s="1495"/>
      <c r="F162" s="1493" t="s">
        <v>13</v>
      </c>
      <c r="G162" s="1495"/>
      <c r="H162" s="1495"/>
      <c r="I162" s="1601" t="s">
        <v>49</v>
      </c>
      <c r="J162" s="1495" t="s">
        <v>984</v>
      </c>
      <c r="K162" s="1600" t="s">
        <v>9524</v>
      </c>
      <c r="L162" s="2658">
        <v>2300</v>
      </c>
      <c r="M162" s="2196" t="s">
        <v>9310</v>
      </c>
      <c r="N162" s="1495"/>
      <c r="O162" s="2576"/>
      <c r="P162" s="1790">
        <v>3</v>
      </c>
      <c r="Q162" s="1790"/>
    </row>
    <row r="163" spans="1:26" s="1467" customFormat="1" ht="55.55" customHeight="1">
      <c r="A163" s="3788"/>
      <c r="B163" s="1900" t="str">
        <f t="shared" si="5"/>
        <v>2200002084</v>
      </c>
      <c r="C163" s="1493" t="s">
        <v>3652</v>
      </c>
      <c r="D163" s="2901"/>
      <c r="E163" s="1495"/>
      <c r="F163" s="1493" t="s">
        <v>13</v>
      </c>
      <c r="G163" s="1495"/>
      <c r="H163" s="1495"/>
      <c r="I163" s="1601" t="s">
        <v>49</v>
      </c>
      <c r="J163" s="1495" t="s">
        <v>984</v>
      </c>
      <c r="K163" s="1600" t="s">
        <v>9525</v>
      </c>
      <c r="L163" s="2658">
        <v>4800</v>
      </c>
      <c r="M163" s="2196" t="s">
        <v>5685</v>
      </c>
      <c r="N163" s="1495"/>
      <c r="O163" s="2576"/>
      <c r="P163" s="1790">
        <v>3</v>
      </c>
      <c r="Q163" s="1790"/>
    </row>
    <row r="164" spans="1:26" s="1467" customFormat="1" ht="55.55" customHeight="1">
      <c r="A164" s="3788"/>
      <c r="B164" s="1900" t="str">
        <f t="shared" si="5"/>
        <v>2000003206</v>
      </c>
      <c r="C164" s="1493" t="s">
        <v>3652</v>
      </c>
      <c r="D164" s="2901"/>
      <c r="E164" s="1495"/>
      <c r="F164" s="1493" t="s">
        <v>13</v>
      </c>
      <c r="G164" s="1495"/>
      <c r="H164" s="1495"/>
      <c r="I164" s="1493" t="s">
        <v>49</v>
      </c>
      <c r="J164" s="1495" t="s">
        <v>984</v>
      </c>
      <c r="K164" s="1600" t="s">
        <v>9526</v>
      </c>
      <c r="L164" s="2357">
        <v>1000</v>
      </c>
      <c r="M164" s="2385" t="s">
        <v>9527</v>
      </c>
      <c r="N164" s="1495"/>
      <c r="O164" s="2576"/>
      <c r="P164" s="1790">
        <v>3</v>
      </c>
      <c r="Q164" s="1790"/>
    </row>
    <row r="165" spans="1:26" s="1467" customFormat="1" ht="55.55" customHeight="1">
      <c r="A165" s="3789"/>
      <c r="B165" s="1900" t="str">
        <f t="shared" si="5"/>
        <v>2000003211</v>
      </c>
      <c r="C165" s="1493" t="s">
        <v>3652</v>
      </c>
      <c r="D165" s="2901"/>
      <c r="E165" s="1495"/>
      <c r="F165" s="1493" t="s">
        <v>13</v>
      </c>
      <c r="G165" s="1495"/>
      <c r="H165" s="1495"/>
      <c r="I165" s="1493" t="s">
        <v>49</v>
      </c>
      <c r="J165" s="1495" t="s">
        <v>984</v>
      </c>
      <c r="K165" s="2878" t="s">
        <v>9528</v>
      </c>
      <c r="L165" s="2357">
        <v>22</v>
      </c>
      <c r="M165" s="2385" t="s">
        <v>5376</v>
      </c>
      <c r="N165" s="1495"/>
      <c r="O165" s="2576"/>
      <c r="P165" s="1790">
        <v>3</v>
      </c>
      <c r="Q165" s="1790"/>
    </row>
    <row r="166" spans="1:26" s="1467" customFormat="1" ht="55.55" customHeight="1">
      <c r="A166" s="3795">
        <v>43</v>
      </c>
      <c r="B166" s="2013" t="str">
        <f t="shared" si="5"/>
        <v>2200002124</v>
      </c>
      <c r="C166" s="1902" t="s">
        <v>3947</v>
      </c>
      <c r="D166" s="2767">
        <v>7200</v>
      </c>
      <c r="E166" s="1921" t="s">
        <v>9529</v>
      </c>
      <c r="F166" s="1902" t="s">
        <v>15</v>
      </c>
      <c r="G166" s="1921" t="s">
        <v>9530</v>
      </c>
      <c r="H166" s="1921" t="s">
        <v>9531</v>
      </c>
      <c r="I166" s="1902" t="s">
        <v>49</v>
      </c>
      <c r="J166" s="1921" t="s">
        <v>1163</v>
      </c>
      <c r="K166" s="1845" t="s">
        <v>9532</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5" customHeight="1">
      <c r="A167" s="3788"/>
      <c r="B167" s="2013" t="str">
        <f t="shared" si="5"/>
        <v>2200002125</v>
      </c>
      <c r="C167" s="1493" t="s">
        <v>3947</v>
      </c>
      <c r="D167" s="1668"/>
      <c r="E167" s="2051"/>
      <c r="F167" s="1493" t="s">
        <v>15</v>
      </c>
      <c r="G167" s="1748" t="s">
        <v>9533</v>
      </c>
      <c r="H167" s="1495"/>
      <c r="I167" s="1493" t="s">
        <v>49</v>
      </c>
      <c r="J167" s="1495" t="s">
        <v>1163</v>
      </c>
      <c r="K167" s="1845" t="s">
        <v>9534</v>
      </c>
      <c r="L167" s="2583">
        <v>3700</v>
      </c>
      <c r="M167" s="2196" t="s">
        <v>9535</v>
      </c>
      <c r="N167" s="1902"/>
      <c r="O167" s="1862"/>
      <c r="P167" s="1790">
        <v>3</v>
      </c>
      <c r="Q167" s="1790"/>
      <c r="R167" s="2643"/>
      <c r="S167" s="2643"/>
      <c r="T167" s="2643"/>
      <c r="U167" s="2643"/>
      <c r="V167" s="2643"/>
      <c r="W167" s="2643"/>
      <c r="X167" s="2643"/>
      <c r="Y167" s="2643"/>
      <c r="Z167" s="2643"/>
    </row>
    <row r="168" spans="1:26" s="1467" customFormat="1" ht="55.55" customHeight="1">
      <c r="A168" s="3789"/>
      <c r="B168" s="2013" t="str">
        <f t="shared" si="5"/>
        <v>2200002085</v>
      </c>
      <c r="C168" s="1493" t="s">
        <v>3947</v>
      </c>
      <c r="D168" s="1668"/>
      <c r="E168" s="1543"/>
      <c r="F168" s="1493" t="s">
        <v>15</v>
      </c>
      <c r="G168" s="1495"/>
      <c r="H168" s="1495"/>
      <c r="I168" s="1493" t="s">
        <v>49</v>
      </c>
      <c r="J168" s="1495" t="s">
        <v>1163</v>
      </c>
      <c r="K168" s="1600" t="s">
        <v>9536</v>
      </c>
      <c r="L168" s="2357">
        <v>415</v>
      </c>
      <c r="M168" s="2385" t="s">
        <v>9537</v>
      </c>
      <c r="N168" s="1902"/>
      <c r="O168" s="1862"/>
      <c r="P168" s="1790">
        <v>3</v>
      </c>
      <c r="Q168" s="1790"/>
      <c r="R168" s="2643"/>
      <c r="S168" s="2643"/>
      <c r="T168" s="2643"/>
      <c r="U168" s="2643"/>
      <c r="V168" s="2643"/>
      <c r="W168" s="2643"/>
      <c r="X168" s="2643"/>
      <c r="Y168" s="2643"/>
      <c r="Z168" s="2643"/>
    </row>
    <row r="169" spans="1:26" s="1467" customFormat="1" ht="55.55" customHeight="1">
      <c r="A169" s="2414">
        <v>40</v>
      </c>
      <c r="B169" s="1900" t="str">
        <f t="shared" si="5"/>
        <v>2000003250</v>
      </c>
      <c r="C169" s="1902" t="s">
        <v>6969</v>
      </c>
      <c r="D169" s="2624">
        <v>4250</v>
      </c>
      <c r="E169" s="1921" t="s">
        <v>9529</v>
      </c>
      <c r="F169" s="1902" t="s">
        <v>18</v>
      </c>
      <c r="G169" s="2118" t="s">
        <v>9538</v>
      </c>
      <c r="H169" s="1921"/>
      <c r="I169" s="1902" t="s">
        <v>49</v>
      </c>
      <c r="J169" s="1921" t="s">
        <v>50</v>
      </c>
      <c r="K169" s="1845" t="s">
        <v>9539</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5" customHeight="1">
      <c r="A170" s="3772">
        <v>37</v>
      </c>
      <c r="B170" s="1900" t="str">
        <f t="shared" si="5"/>
        <v>2200002142</v>
      </c>
      <c r="C170" s="1902" t="s">
        <v>7977</v>
      </c>
      <c r="D170" s="2624">
        <v>3250</v>
      </c>
      <c r="E170" s="1921" t="s">
        <v>9540</v>
      </c>
      <c r="F170" s="1902" t="s">
        <v>19</v>
      </c>
      <c r="G170" s="1921" t="s">
        <v>9541</v>
      </c>
      <c r="H170" s="1921" t="s">
        <v>9542</v>
      </c>
      <c r="I170" s="1902" t="s">
        <v>49</v>
      </c>
      <c r="J170" s="1921" t="s">
        <v>1163</v>
      </c>
      <c r="K170" s="1845" t="s">
        <v>9543</v>
      </c>
      <c r="L170" s="2583">
        <v>1103</v>
      </c>
      <c r="M170" s="2196" t="s">
        <v>9544</v>
      </c>
      <c r="N170" s="1902"/>
      <c r="O170" s="1775"/>
      <c r="P170" s="1790">
        <v>3</v>
      </c>
      <c r="Q170" s="1790"/>
      <c r="R170" s="2643"/>
      <c r="S170" s="2643"/>
      <c r="T170" s="2643"/>
      <c r="U170" s="2643"/>
      <c r="V170" s="2643"/>
      <c r="W170" s="2643"/>
      <c r="X170" s="2643"/>
      <c r="Y170" s="2643"/>
      <c r="Z170" s="2643"/>
    </row>
    <row r="171" spans="1:26" s="1467" customFormat="1" ht="55.55" customHeight="1">
      <c r="A171" s="3773"/>
      <c r="B171" s="1900" t="str">
        <f t="shared" si="5"/>
        <v>2200002141</v>
      </c>
      <c r="C171" s="1493" t="s">
        <v>7977</v>
      </c>
      <c r="D171" s="1826"/>
      <c r="E171" s="1495"/>
      <c r="F171" s="1493" t="s">
        <v>19</v>
      </c>
      <c r="G171" s="1495"/>
      <c r="H171" s="1495"/>
      <c r="I171" s="1493" t="s">
        <v>49</v>
      </c>
      <c r="J171" s="1495" t="s">
        <v>1163</v>
      </c>
      <c r="K171" s="1600" t="s">
        <v>9545</v>
      </c>
      <c r="L171" s="2357">
        <v>1486</v>
      </c>
      <c r="M171" s="2907" t="s">
        <v>9546</v>
      </c>
      <c r="N171" s="1902"/>
      <c r="O171" s="1775"/>
      <c r="P171" s="1790">
        <v>3</v>
      </c>
      <c r="Q171" s="1790"/>
      <c r="R171" s="2643"/>
      <c r="S171" s="2643"/>
      <c r="T171" s="2643"/>
      <c r="U171" s="2643"/>
      <c r="V171" s="2643"/>
      <c r="W171" s="2643"/>
      <c r="X171" s="2643"/>
      <c r="Y171" s="2643"/>
      <c r="Z171" s="2643"/>
    </row>
    <row r="172" spans="1:26" s="1467" customFormat="1" ht="55.55" customHeight="1">
      <c r="A172" s="3773"/>
      <c r="B172" s="1900" t="str">
        <f t="shared" si="5"/>
        <v>2200002143</v>
      </c>
      <c r="C172" s="1545" t="s">
        <v>7977</v>
      </c>
      <c r="D172" s="1827"/>
      <c r="E172" s="1543"/>
      <c r="F172" s="1545" t="s">
        <v>19</v>
      </c>
      <c r="G172" s="1543"/>
      <c r="H172" s="1543"/>
      <c r="I172" s="1545" t="s">
        <v>49</v>
      </c>
      <c r="J172" s="1543" t="s">
        <v>1163</v>
      </c>
      <c r="K172" s="1605" t="s">
        <v>9547</v>
      </c>
      <c r="L172" s="2543">
        <v>819</v>
      </c>
      <c r="M172" s="2506" t="s">
        <v>9548</v>
      </c>
      <c r="N172" s="1902"/>
      <c r="O172" s="1775"/>
      <c r="P172" s="1790">
        <v>3</v>
      </c>
      <c r="Q172" s="1790"/>
      <c r="R172" s="2643"/>
      <c r="S172" s="2643"/>
      <c r="T172" s="2643"/>
      <c r="U172" s="2643"/>
      <c r="V172" s="2643"/>
      <c r="W172" s="2643"/>
      <c r="X172" s="2643"/>
      <c r="Y172" s="2643"/>
      <c r="Z172" s="2643"/>
    </row>
    <row r="173" spans="1:26" s="1467" customFormat="1" ht="66.75" customHeight="1">
      <c r="A173" s="3780">
        <v>46</v>
      </c>
      <c r="B173" s="1900" t="str">
        <f t="shared" si="5"/>
        <v>2000003162</v>
      </c>
      <c r="C173" s="1902" t="s">
        <v>4086</v>
      </c>
      <c r="D173" s="2624">
        <v>13300</v>
      </c>
      <c r="E173" s="1921" t="s">
        <v>9549</v>
      </c>
      <c r="F173" s="1902" t="s">
        <v>13</v>
      </c>
      <c r="G173" s="1921" t="s">
        <v>9550</v>
      </c>
      <c r="H173" s="1921" t="s">
        <v>9531</v>
      </c>
      <c r="I173" s="1902" t="s">
        <v>49</v>
      </c>
      <c r="J173" s="1921" t="s">
        <v>148</v>
      </c>
      <c r="K173" s="1916" t="s">
        <v>9551</v>
      </c>
      <c r="L173" s="2583">
        <v>3000</v>
      </c>
      <c r="M173" s="2196" t="s">
        <v>5685</v>
      </c>
      <c r="N173" s="1626"/>
      <c r="O173" s="1859"/>
      <c r="P173" s="1790">
        <v>3</v>
      </c>
      <c r="Q173" s="1790"/>
    </row>
    <row r="174" spans="1:26" s="1467" customFormat="1" ht="92.25" customHeight="1">
      <c r="A174" s="3780"/>
      <c r="B174" s="1900" t="str">
        <f t="shared" si="5"/>
        <v>2000003210</v>
      </c>
      <c r="C174" s="1493" t="s">
        <v>4086</v>
      </c>
      <c r="D174" s="2624"/>
      <c r="E174" s="1921"/>
      <c r="F174" s="1493" t="s">
        <v>13</v>
      </c>
      <c r="G174" s="1748" t="s">
        <v>9552</v>
      </c>
      <c r="H174" s="1921"/>
      <c r="I174" s="1495" t="s">
        <v>49</v>
      </c>
      <c r="J174" s="1495" t="s">
        <v>148</v>
      </c>
      <c r="K174" s="1600" t="s">
        <v>9553</v>
      </c>
      <c r="L174" s="2357">
        <v>5540</v>
      </c>
      <c r="M174" s="2907" t="s">
        <v>9554</v>
      </c>
      <c r="N174" s="1626"/>
      <c r="O174" s="1859"/>
      <c r="P174" s="1790">
        <v>3</v>
      </c>
      <c r="Q174" s="1790"/>
    </row>
    <row r="175" spans="1:26" s="1467" customFormat="1" ht="81" customHeight="1">
      <c r="A175" s="3780"/>
      <c r="B175" s="1900" t="str">
        <f t="shared" si="5"/>
        <v>2200002095</v>
      </c>
      <c r="C175" s="1493" t="s">
        <v>4086</v>
      </c>
      <c r="D175" s="1826"/>
      <c r="E175" s="1495"/>
      <c r="F175" s="1493" t="s">
        <v>13</v>
      </c>
      <c r="G175" s="1748"/>
      <c r="H175" s="1495"/>
      <c r="I175" s="1493" t="s">
        <v>49</v>
      </c>
      <c r="J175" s="1495" t="s">
        <v>148</v>
      </c>
      <c r="K175" s="1600" t="s">
        <v>9555</v>
      </c>
      <c r="L175" s="2357">
        <v>1200</v>
      </c>
      <c r="M175" s="2196" t="s">
        <v>5376</v>
      </c>
      <c r="N175" s="1626"/>
      <c r="O175" s="1859"/>
      <c r="P175" s="1790">
        <v>3</v>
      </c>
      <c r="Q175" s="1790"/>
    </row>
    <row r="176" spans="1:26" s="1467" customFormat="1" ht="55.55" customHeight="1">
      <c r="A176" s="3780"/>
      <c r="B176" s="1900" t="str">
        <f t="shared" si="5"/>
        <v>2200002097</v>
      </c>
      <c r="C176" s="1493" t="s">
        <v>4086</v>
      </c>
      <c r="D176" s="1826"/>
      <c r="E176" s="1495"/>
      <c r="F176" s="1493" t="s">
        <v>13</v>
      </c>
      <c r="G176" s="1748"/>
      <c r="H176" s="1495"/>
      <c r="I176" s="1493" t="s">
        <v>49</v>
      </c>
      <c r="J176" s="1495" t="s">
        <v>148</v>
      </c>
      <c r="K176" s="1547" t="s">
        <v>9556</v>
      </c>
      <c r="L176" s="2357">
        <v>3560</v>
      </c>
      <c r="M176" s="1748" t="s">
        <v>9557</v>
      </c>
      <c r="N176" s="1626"/>
      <c r="O176" s="1843" t="s">
        <v>9558</v>
      </c>
      <c r="P176" s="1790">
        <v>3</v>
      </c>
      <c r="Q176" s="1790"/>
    </row>
    <row r="177" spans="1:26" s="2643" customFormat="1" ht="55.55" customHeight="1">
      <c r="A177" s="3788">
        <v>43</v>
      </c>
      <c r="B177" s="1900" t="str">
        <f t="shared" si="5"/>
        <v>2000003202</v>
      </c>
      <c r="C177" s="2118" t="s">
        <v>3980</v>
      </c>
      <c r="D177" s="2920">
        <v>12900</v>
      </c>
      <c r="E177" s="2118" t="s">
        <v>9559</v>
      </c>
      <c r="F177" s="2391" t="s">
        <v>15</v>
      </c>
      <c r="G177" s="2118" t="s">
        <v>9560</v>
      </c>
      <c r="H177" s="2118" t="s">
        <v>9531</v>
      </c>
      <c r="I177" s="2391" t="s">
        <v>49</v>
      </c>
      <c r="J177" s="2120" t="s">
        <v>1163</v>
      </c>
      <c r="K177" s="2921" t="s">
        <v>9517</v>
      </c>
      <c r="L177" s="2922">
        <v>5500</v>
      </c>
      <c r="M177" s="2196" t="s">
        <v>5685</v>
      </c>
      <c r="N177" s="1902"/>
      <c r="O177" s="1862"/>
      <c r="P177" s="1790">
        <v>3</v>
      </c>
      <c r="Q177" s="1790"/>
    </row>
    <row r="178" spans="1:26" s="2643" customFormat="1" ht="55.55" customHeight="1">
      <c r="A178" s="3788"/>
      <c r="B178" s="1900" t="str">
        <f t="shared" si="5"/>
        <v>2000003182</v>
      </c>
      <c r="C178" s="1493" t="s">
        <v>3980</v>
      </c>
      <c r="D178" s="2901"/>
      <c r="E178" s="1495"/>
      <c r="F178" s="1493" t="s">
        <v>15</v>
      </c>
      <c r="G178" s="1851"/>
      <c r="H178" s="1495"/>
      <c r="I178" s="1493" t="s">
        <v>49</v>
      </c>
      <c r="J178" s="1495" t="s">
        <v>1163</v>
      </c>
      <c r="K178" s="1497" t="s">
        <v>9518</v>
      </c>
      <c r="L178" s="2357">
        <v>1440</v>
      </c>
      <c r="M178" s="2196" t="s">
        <v>5685</v>
      </c>
      <c r="N178" s="1493"/>
      <c r="O178" s="1859"/>
      <c r="P178" s="1790">
        <v>3</v>
      </c>
      <c r="Q178" s="1790"/>
    </row>
    <row r="179" spans="1:26" s="2643" customFormat="1" ht="55.55" customHeight="1">
      <c r="A179" s="3788"/>
      <c r="B179" s="1900" t="str">
        <f t="shared" si="5"/>
        <v>2200002133</v>
      </c>
      <c r="C179" s="1493" t="s">
        <v>3980</v>
      </c>
      <c r="D179" s="2901"/>
      <c r="E179" s="1495"/>
      <c r="F179" s="1493" t="s">
        <v>15</v>
      </c>
      <c r="G179" s="1851"/>
      <c r="H179" s="1495"/>
      <c r="I179" s="1601" t="s">
        <v>49</v>
      </c>
      <c r="J179" s="1495" t="s">
        <v>1163</v>
      </c>
      <c r="K179" s="1600" t="s">
        <v>9561</v>
      </c>
      <c r="L179" s="2357">
        <v>1100</v>
      </c>
      <c r="M179" s="2196" t="s">
        <v>8407</v>
      </c>
      <c r="N179" s="1493"/>
      <c r="O179" s="1859"/>
      <c r="P179" s="1790">
        <v>3</v>
      </c>
      <c r="Q179" s="1790"/>
    </row>
    <row r="180" spans="1:26" s="2643" customFormat="1" ht="55.55" customHeight="1">
      <c r="A180" s="3789"/>
      <c r="B180" s="1900" t="str">
        <f t="shared" si="5"/>
        <v>2200002124</v>
      </c>
      <c r="C180" s="1493" t="s">
        <v>3980</v>
      </c>
      <c r="D180" s="2899"/>
      <c r="E180" s="1921"/>
      <c r="F180" s="1493" t="s">
        <v>15</v>
      </c>
      <c r="G180" s="1921"/>
      <c r="H180" s="1921"/>
      <c r="I180" s="1493" t="s">
        <v>49</v>
      </c>
      <c r="J180" s="1495" t="s">
        <v>1163</v>
      </c>
      <c r="K180" s="1600" t="s">
        <v>9532</v>
      </c>
      <c r="L180" s="2357">
        <v>4900</v>
      </c>
      <c r="M180" s="2196" t="s">
        <v>5685</v>
      </c>
      <c r="N180" s="1902"/>
      <c r="O180" s="1775"/>
      <c r="P180" s="1790">
        <v>3</v>
      </c>
      <c r="Q180" s="1790"/>
    </row>
    <row r="181" spans="1:26" s="2643" customFormat="1" ht="65.25" customHeight="1">
      <c r="A181" s="3772">
        <v>45</v>
      </c>
      <c r="B181" s="1900" t="str">
        <f t="shared" si="5"/>
        <v>2000003161</v>
      </c>
      <c r="C181" s="1902" t="s">
        <v>3345</v>
      </c>
      <c r="D181" s="2624">
        <v>8800</v>
      </c>
      <c r="E181" s="2187" t="s">
        <v>9562</v>
      </c>
      <c r="F181" s="1902" t="s">
        <v>13</v>
      </c>
      <c r="G181" s="1921" t="s">
        <v>9563</v>
      </c>
      <c r="H181" s="1921" t="s">
        <v>9531</v>
      </c>
      <c r="I181" s="1902" t="s">
        <v>49</v>
      </c>
      <c r="J181" s="1921" t="s">
        <v>148</v>
      </c>
      <c r="K181" s="1916" t="s">
        <v>9564</v>
      </c>
      <c r="L181" s="2583">
        <v>3700</v>
      </c>
      <c r="M181" s="2196" t="s">
        <v>5685</v>
      </c>
      <c r="N181" s="1902"/>
      <c r="O181" s="1775"/>
      <c r="P181" s="1790">
        <v>3</v>
      </c>
      <c r="Q181" s="1790"/>
    </row>
    <row r="182" spans="1:26" s="2643" customFormat="1" ht="50.3" customHeight="1">
      <c r="A182" s="3773"/>
      <c r="B182" s="1900" t="str">
        <f t="shared" si="5"/>
        <v>2000003168</v>
      </c>
      <c r="C182" s="1493" t="s">
        <v>3345</v>
      </c>
      <c r="D182" s="2919"/>
      <c r="E182" s="2150"/>
      <c r="F182" s="1626" t="s">
        <v>13</v>
      </c>
      <c r="G182" s="1495"/>
      <c r="H182" s="1495"/>
      <c r="I182" s="1493" t="s">
        <v>49</v>
      </c>
      <c r="J182" s="1495" t="s">
        <v>148</v>
      </c>
      <c r="K182" s="1770" t="s">
        <v>9565</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3" customHeight="1">
      <c r="A183" s="3773"/>
      <c r="B183" s="1900" t="str">
        <f t="shared" si="5"/>
        <v>2000003249</v>
      </c>
      <c r="C183" s="1493" t="s">
        <v>3345</v>
      </c>
      <c r="D183" s="1826"/>
      <c r="E183" s="1851"/>
      <c r="F183" s="1493" t="s">
        <v>13</v>
      </c>
      <c r="G183" s="1921"/>
      <c r="H183" s="1921"/>
      <c r="I183" s="1493" t="s">
        <v>49</v>
      </c>
      <c r="J183" s="1495" t="s">
        <v>148</v>
      </c>
      <c r="K183" s="1547" t="s">
        <v>9566</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3" customHeight="1">
      <c r="A184" s="3773"/>
      <c r="B184" s="1900" t="str">
        <f t="shared" si="5"/>
        <v>2000003280</v>
      </c>
      <c r="C184" s="1493" t="s">
        <v>3345</v>
      </c>
      <c r="D184" s="1826"/>
      <c r="E184" s="1495"/>
      <c r="F184" s="1493" t="s">
        <v>13</v>
      </c>
      <c r="G184" s="1921"/>
      <c r="H184" s="1921"/>
      <c r="I184" s="1493" t="s">
        <v>49</v>
      </c>
      <c r="J184" s="1495" t="s">
        <v>90</v>
      </c>
      <c r="K184" s="1547" t="s">
        <v>9567</v>
      </c>
      <c r="L184" s="2357">
        <v>1000</v>
      </c>
      <c r="M184" s="2385" t="s">
        <v>5376</v>
      </c>
      <c r="N184" s="1902"/>
      <c r="O184" s="1775"/>
      <c r="P184" s="1790">
        <v>3</v>
      </c>
      <c r="Q184" s="1790"/>
    </row>
    <row r="185" spans="1:26" s="2643" customFormat="1" ht="50.3" customHeight="1">
      <c r="A185" s="3773"/>
      <c r="B185" s="1900" t="str">
        <f t="shared" si="5"/>
        <v>2200002144</v>
      </c>
      <c r="C185" s="1493" t="s">
        <v>3345</v>
      </c>
      <c r="D185" s="1826"/>
      <c r="E185" s="1495"/>
      <c r="F185" s="1493" t="s">
        <v>13</v>
      </c>
      <c r="G185" s="1495"/>
      <c r="H185" s="1495"/>
      <c r="I185" s="1493" t="s">
        <v>49</v>
      </c>
      <c r="J185" s="1495" t="s">
        <v>90</v>
      </c>
      <c r="K185" s="1770" t="s">
        <v>9568</v>
      </c>
      <c r="L185" s="2357">
        <v>1903</v>
      </c>
      <c r="M185" s="2196" t="s">
        <v>8407</v>
      </c>
      <c r="N185" s="1493"/>
      <c r="O185" s="1843" t="s">
        <v>9569</v>
      </c>
      <c r="P185" s="1790">
        <v>3</v>
      </c>
      <c r="Q185" s="1790"/>
      <c r="R185" s="1467"/>
      <c r="S185" s="1467"/>
      <c r="T185" s="1467"/>
      <c r="U185" s="1467"/>
      <c r="V185" s="1467"/>
      <c r="W185" s="1467"/>
      <c r="X185" s="1467"/>
      <c r="Y185" s="1467"/>
      <c r="Z185" s="1467"/>
    </row>
    <row r="186" spans="1:26" s="2643" customFormat="1" ht="50.3" customHeight="1">
      <c r="A186" s="3773"/>
      <c r="B186" s="1900" t="str">
        <f t="shared" si="5"/>
        <v>2200002140</v>
      </c>
      <c r="C186" s="1493" t="s">
        <v>3345</v>
      </c>
      <c r="D186" s="1826"/>
      <c r="E186" s="1495"/>
      <c r="F186" s="1493" t="s">
        <v>13</v>
      </c>
      <c r="G186" s="1495"/>
      <c r="H186" s="1495"/>
      <c r="I186" s="1493" t="s">
        <v>49</v>
      </c>
      <c r="J186" s="1495" t="s">
        <v>90</v>
      </c>
      <c r="K186" s="1770" t="s">
        <v>9570</v>
      </c>
      <c r="L186" s="2357">
        <v>724</v>
      </c>
      <c r="M186" s="2196" t="s">
        <v>9310</v>
      </c>
      <c r="N186" s="1493"/>
      <c r="O186" s="1843"/>
      <c r="P186" s="1790">
        <v>3</v>
      </c>
      <c r="Q186" s="1790"/>
      <c r="R186" s="1467"/>
      <c r="S186" s="1467"/>
      <c r="T186" s="1467"/>
      <c r="U186" s="1467"/>
      <c r="V186" s="1467"/>
      <c r="W186" s="1467"/>
      <c r="X186" s="1467"/>
      <c r="Y186" s="1467"/>
      <c r="Z186" s="1467"/>
    </row>
    <row r="187" spans="1:26" s="2643" customFormat="1" ht="57.1" customHeight="1">
      <c r="A187" s="3774"/>
      <c r="B187" s="1900" t="str">
        <f t="shared" si="5"/>
        <v>2000003178</v>
      </c>
      <c r="C187" s="1493" t="s">
        <v>3345</v>
      </c>
      <c r="D187" s="1826"/>
      <c r="E187" s="1495"/>
      <c r="F187" s="1493" t="s">
        <v>13</v>
      </c>
      <c r="G187" s="1495"/>
      <c r="H187" s="1495"/>
      <c r="I187" s="1493" t="s">
        <v>49</v>
      </c>
      <c r="J187" s="1495" t="s">
        <v>90</v>
      </c>
      <c r="K187" s="2878" t="s">
        <v>9571</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6" customHeight="1">
      <c r="A188" s="3775">
        <v>35</v>
      </c>
      <c r="B188" s="1900" t="str">
        <f t="shared" si="5"/>
        <v>2000003254</v>
      </c>
      <c r="C188" s="2391" t="s">
        <v>3530</v>
      </c>
      <c r="D188" s="2656">
        <v>4400</v>
      </c>
      <c r="E188" s="2118" t="s">
        <v>9572</v>
      </c>
      <c r="F188" s="2391" t="s">
        <v>20</v>
      </c>
      <c r="G188" s="2118" t="s">
        <v>9573</v>
      </c>
      <c r="H188" s="1921" t="s">
        <v>9531</v>
      </c>
      <c r="I188" s="2433" t="s">
        <v>49</v>
      </c>
      <c r="J188" s="2118" t="s">
        <v>5384</v>
      </c>
      <c r="K188" s="2402" t="s">
        <v>9574</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6" customHeight="1">
      <c r="A189" s="3777"/>
      <c r="B189" s="1900" t="str">
        <f t="shared" ref="B189:B212" si="6">TEXT(LEFT(K189,10),"0000000000")</f>
        <v>2000003281</v>
      </c>
      <c r="C189" s="1630" t="s">
        <v>3530</v>
      </c>
      <c r="D189" s="1826"/>
      <c r="E189" s="1748"/>
      <c r="F189" s="1630" t="s">
        <v>20</v>
      </c>
      <c r="G189" s="1495"/>
      <c r="H189" s="1495"/>
      <c r="I189" s="1493" t="s">
        <v>49</v>
      </c>
      <c r="J189" s="1495" t="s">
        <v>90</v>
      </c>
      <c r="K189" s="2878" t="s">
        <v>9575</v>
      </c>
      <c r="L189" s="2357">
        <v>4000</v>
      </c>
      <c r="M189" s="2584" t="s">
        <v>9576</v>
      </c>
      <c r="N189" s="1902"/>
      <c r="O189" s="1775"/>
      <c r="P189" s="1790">
        <v>3</v>
      </c>
      <c r="Q189" s="1790"/>
      <c r="R189" s="2643"/>
      <c r="S189" s="2643"/>
      <c r="T189" s="2643"/>
      <c r="U189" s="2643"/>
      <c r="V189" s="2643"/>
      <c r="W189" s="2643"/>
      <c r="X189" s="2643"/>
      <c r="Y189" s="2643"/>
      <c r="Z189" s="2643"/>
    </row>
    <row r="190" spans="1:26" s="1467" customFormat="1" ht="58.6" customHeight="1">
      <c r="A190" s="3780">
        <v>38</v>
      </c>
      <c r="B190" s="1900" t="str">
        <f t="shared" si="6"/>
        <v>2000003225</v>
      </c>
      <c r="C190" s="1902" t="s">
        <v>4852</v>
      </c>
      <c r="D190" s="2624">
        <v>4350</v>
      </c>
      <c r="E190" s="1921" t="s">
        <v>9577</v>
      </c>
      <c r="F190" s="1902" t="s">
        <v>16</v>
      </c>
      <c r="G190" s="1921" t="s">
        <v>9578</v>
      </c>
      <c r="H190" s="1921" t="s">
        <v>9531</v>
      </c>
      <c r="I190" s="1902" t="s">
        <v>49</v>
      </c>
      <c r="J190" s="1921" t="s">
        <v>1163</v>
      </c>
      <c r="K190" s="1911" t="s">
        <v>9579</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6" customHeight="1">
      <c r="A191" s="3780"/>
      <c r="B191" s="1900" t="str">
        <f t="shared" si="6"/>
        <v>2000003259</v>
      </c>
      <c r="C191" s="1493" t="s">
        <v>4852</v>
      </c>
      <c r="D191" s="1826"/>
      <c r="E191" s="1495"/>
      <c r="F191" s="1493" t="s">
        <v>16</v>
      </c>
      <c r="G191" s="1495" t="s">
        <v>9580</v>
      </c>
      <c r="H191" s="1495"/>
      <c r="I191" s="1493" t="s">
        <v>49</v>
      </c>
      <c r="J191" s="1495" t="s">
        <v>1163</v>
      </c>
      <c r="K191" s="1600" t="s">
        <v>9581</v>
      </c>
      <c r="L191" s="2357">
        <v>485</v>
      </c>
      <c r="M191" s="2918" t="s">
        <v>9582</v>
      </c>
      <c r="N191" s="1626"/>
      <c r="O191" s="1859"/>
      <c r="P191" s="1790">
        <v>3</v>
      </c>
      <c r="Q191" s="1790"/>
    </row>
    <row r="192" spans="1:26" s="1467" customFormat="1" ht="58.6" customHeight="1">
      <c r="A192" s="3780"/>
      <c r="B192" s="1900" t="str">
        <f t="shared" si="6"/>
        <v>2000003260</v>
      </c>
      <c r="C192" s="1493" t="s">
        <v>4852</v>
      </c>
      <c r="D192" s="1826"/>
      <c r="E192" s="1495"/>
      <c r="F192" s="1493" t="s">
        <v>16</v>
      </c>
      <c r="G192" s="1495"/>
      <c r="H192" s="1495"/>
      <c r="I192" s="1493" t="s">
        <v>49</v>
      </c>
      <c r="J192" s="1495" t="s">
        <v>1163</v>
      </c>
      <c r="K192" s="1600" t="s">
        <v>9583</v>
      </c>
      <c r="L192" s="2357">
        <v>105</v>
      </c>
      <c r="M192" s="2196" t="s">
        <v>9584</v>
      </c>
      <c r="N192" s="1626"/>
      <c r="O192" s="1859"/>
      <c r="P192" s="1790">
        <v>3</v>
      </c>
      <c r="Q192" s="1790"/>
    </row>
    <row r="193" spans="1:26" s="1467" customFormat="1" ht="58.6" customHeight="1">
      <c r="A193" s="3780"/>
      <c r="B193" s="1900" t="str">
        <f t="shared" si="6"/>
        <v>2000003182</v>
      </c>
      <c r="C193" s="1493" t="s">
        <v>4852</v>
      </c>
      <c r="D193" s="1826"/>
      <c r="E193" s="1495"/>
      <c r="F193" s="1493" t="s">
        <v>16</v>
      </c>
      <c r="G193" s="1495"/>
      <c r="H193" s="1495"/>
      <c r="I193" s="1493" t="s">
        <v>49</v>
      </c>
      <c r="J193" s="1495" t="s">
        <v>1163</v>
      </c>
      <c r="K193" s="1600" t="s">
        <v>9585</v>
      </c>
      <c r="L193" s="2357">
        <v>3560</v>
      </c>
      <c r="M193" s="2196" t="s">
        <v>5685</v>
      </c>
      <c r="N193" s="1626"/>
      <c r="O193" s="1859"/>
      <c r="P193" s="1790">
        <v>3</v>
      </c>
      <c r="Q193" s="1790"/>
    </row>
    <row r="194" spans="1:26" s="1467" customFormat="1" ht="58.6" customHeight="1">
      <c r="A194" s="3899">
        <v>35</v>
      </c>
      <c r="B194" s="1900" t="str">
        <f t="shared" si="6"/>
        <v>2000003261</v>
      </c>
      <c r="C194" s="2563" t="s">
        <v>5262</v>
      </c>
      <c r="D194" s="2899">
        <v>4330</v>
      </c>
      <c r="E194" s="1921" t="s">
        <v>9586</v>
      </c>
      <c r="F194" s="2439" t="s">
        <v>16</v>
      </c>
      <c r="G194" s="1921" t="s">
        <v>9587</v>
      </c>
      <c r="H194" s="1921" t="s">
        <v>9531</v>
      </c>
      <c r="I194" s="2433" t="s">
        <v>49</v>
      </c>
      <c r="J194" s="2118" t="s">
        <v>101</v>
      </c>
      <c r="K194" s="2402" t="s">
        <v>9588</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6" customHeight="1">
      <c r="A195" s="3777"/>
      <c r="B195" s="1900" t="str">
        <f t="shared" si="6"/>
        <v>2000003287</v>
      </c>
      <c r="C195" s="1941" t="s">
        <v>5262</v>
      </c>
      <c r="D195" s="2901"/>
      <c r="E195" s="1495"/>
      <c r="F195" s="1941" t="s">
        <v>16</v>
      </c>
      <c r="G195" s="1851"/>
      <c r="H195" s="1495"/>
      <c r="I195" s="1493" t="s">
        <v>49</v>
      </c>
      <c r="J195" s="1495" t="s">
        <v>101</v>
      </c>
      <c r="K195" s="1600" t="s">
        <v>9589</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6" customHeight="1">
      <c r="A196" s="3772">
        <v>36</v>
      </c>
      <c r="B196" s="1900" t="str">
        <f t="shared" si="6"/>
        <v>2200002125</v>
      </c>
      <c r="C196" s="1902" t="s">
        <v>123</v>
      </c>
      <c r="D196" s="2624">
        <v>4400</v>
      </c>
      <c r="E196" s="1921" t="s">
        <v>9590</v>
      </c>
      <c r="F196" s="1902" t="s">
        <v>16</v>
      </c>
      <c r="G196" s="1921" t="s">
        <v>9591</v>
      </c>
      <c r="H196" s="1921" t="s">
        <v>9531</v>
      </c>
      <c r="I196" s="1902" t="s">
        <v>49</v>
      </c>
      <c r="J196" s="1921" t="s">
        <v>1163</v>
      </c>
      <c r="K196" s="1845" t="s">
        <v>9592</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6" customHeight="1">
      <c r="A197" s="3774"/>
      <c r="B197" s="1900" t="str">
        <f t="shared" si="6"/>
        <v>2000003202</v>
      </c>
      <c r="C197" s="1493" t="s">
        <v>123</v>
      </c>
      <c r="D197" s="1826"/>
      <c r="E197" s="1495"/>
      <c r="F197" s="1493" t="s">
        <v>16</v>
      </c>
      <c r="G197" s="1495"/>
      <c r="H197" s="1495"/>
      <c r="I197" s="1493" t="s">
        <v>49</v>
      </c>
      <c r="J197" s="1495" t="s">
        <v>1163</v>
      </c>
      <c r="K197" s="2878" t="s">
        <v>9593</v>
      </c>
      <c r="L197" s="2357">
        <v>3800</v>
      </c>
      <c r="M197" s="2196" t="s">
        <v>5685</v>
      </c>
      <c r="N197" s="1902"/>
      <c r="O197" s="1862"/>
      <c r="P197" s="1790">
        <v>3</v>
      </c>
      <c r="Q197" s="1790"/>
    </row>
    <row r="198" spans="1:26" s="2643" customFormat="1" ht="58.6" customHeight="1">
      <c r="A198" s="3772">
        <v>38</v>
      </c>
      <c r="B198" s="1900" t="str">
        <f t="shared" si="6"/>
        <v>2200002135</v>
      </c>
      <c r="C198" s="1921" t="s">
        <v>4919</v>
      </c>
      <c r="D198" s="2624">
        <v>3600</v>
      </c>
      <c r="E198" s="1921" t="s">
        <v>9594</v>
      </c>
      <c r="F198" s="1902" t="s">
        <v>18</v>
      </c>
      <c r="G198" s="1921" t="s">
        <v>9595</v>
      </c>
      <c r="H198" s="2187" t="s">
        <v>9531</v>
      </c>
      <c r="I198" s="2563" t="s">
        <v>49</v>
      </c>
      <c r="J198" s="1921" t="s">
        <v>1163</v>
      </c>
      <c r="K198" s="1845" t="s">
        <v>8476</v>
      </c>
      <c r="L198" s="2583">
        <v>800</v>
      </c>
      <c r="M198" s="2496" t="s">
        <v>5376</v>
      </c>
      <c r="N198" s="2127"/>
      <c r="O198" s="1775"/>
      <c r="P198" s="2429">
        <v>3</v>
      </c>
      <c r="Q198" s="2429"/>
    </row>
    <row r="199" spans="1:26" s="2643" customFormat="1" ht="58.6" customHeight="1">
      <c r="A199" s="3774"/>
      <c r="B199" s="1900" t="str">
        <f t="shared" si="6"/>
        <v>2200002136</v>
      </c>
      <c r="C199" s="1495" t="s">
        <v>4919</v>
      </c>
      <c r="D199" s="1826"/>
      <c r="E199" s="1495"/>
      <c r="F199" s="1493" t="s">
        <v>18</v>
      </c>
      <c r="G199" s="1899"/>
      <c r="H199" s="1495"/>
      <c r="I199" s="1626" t="s">
        <v>49</v>
      </c>
      <c r="J199" s="1921" t="s">
        <v>1163</v>
      </c>
      <c r="K199" s="1600" t="s">
        <v>9596</v>
      </c>
      <c r="L199" s="2357">
        <v>2800</v>
      </c>
      <c r="M199" s="2496" t="s">
        <v>5685</v>
      </c>
      <c r="N199" s="2150"/>
      <c r="O199" s="2675"/>
      <c r="P199" s="1790">
        <v>3</v>
      </c>
      <c r="Q199" s="2429"/>
    </row>
    <row r="200" spans="1:26" s="2643" customFormat="1" ht="58.6" customHeight="1">
      <c r="A200" s="3772">
        <v>40</v>
      </c>
      <c r="B200" s="1900" t="str">
        <f t="shared" si="6"/>
        <v>2000003254</v>
      </c>
      <c r="C200" s="1902" t="s">
        <v>98</v>
      </c>
      <c r="D200" s="2624">
        <v>3700</v>
      </c>
      <c r="E200" s="1921" t="s">
        <v>9597</v>
      </c>
      <c r="F200" s="2823" t="s">
        <v>18</v>
      </c>
      <c r="G200" s="1921" t="s">
        <v>9598</v>
      </c>
      <c r="H200" s="2159" t="s">
        <v>9599</v>
      </c>
      <c r="I200" s="1902" t="s">
        <v>49</v>
      </c>
      <c r="J200" s="2118" t="s">
        <v>5384</v>
      </c>
      <c r="K200" s="2194" t="s">
        <v>9600</v>
      </c>
      <c r="L200" s="2583">
        <v>700</v>
      </c>
      <c r="M200" s="2496" t="s">
        <v>5376</v>
      </c>
      <c r="N200" s="2150"/>
      <c r="O200" s="2675"/>
      <c r="P200" s="1790">
        <v>3</v>
      </c>
      <c r="Q200" s="2429"/>
    </row>
    <row r="201" spans="1:26" s="2643" customFormat="1" ht="58.6" customHeight="1">
      <c r="A201" s="3774"/>
      <c r="B201" s="1900" t="str">
        <f t="shared" si="6"/>
        <v>2000003294</v>
      </c>
      <c r="C201" s="1493" t="s">
        <v>98</v>
      </c>
      <c r="D201" s="1826"/>
      <c r="E201" s="1495"/>
      <c r="F201" s="1769" t="s">
        <v>18</v>
      </c>
      <c r="G201" s="1495"/>
      <c r="H201" s="1947"/>
      <c r="I201" s="1493" t="s">
        <v>49</v>
      </c>
      <c r="J201" s="1495" t="s">
        <v>90</v>
      </c>
      <c r="K201" s="1496" t="s">
        <v>9601</v>
      </c>
      <c r="L201" s="2357">
        <v>3000</v>
      </c>
      <c r="M201" s="2496" t="s">
        <v>5376</v>
      </c>
      <c r="N201" s="2150"/>
      <c r="O201" s="2675"/>
      <c r="P201" s="1790">
        <v>3</v>
      </c>
      <c r="Q201" s="2429"/>
    </row>
    <row r="202" spans="1:26" s="2643" customFormat="1" ht="67.599999999999994" customHeight="1">
      <c r="A202" s="3802">
        <v>41</v>
      </c>
      <c r="B202" s="1900" t="str">
        <f t="shared" si="6"/>
        <v>2000003209</v>
      </c>
      <c r="C202" s="1902" t="s">
        <v>6877</v>
      </c>
      <c r="D202" s="2624">
        <v>4150</v>
      </c>
      <c r="E202" s="1921" t="s">
        <v>9602</v>
      </c>
      <c r="F202" s="1902" t="s">
        <v>19</v>
      </c>
      <c r="G202" s="1921"/>
      <c r="H202" s="1921"/>
      <c r="I202" s="1902" t="s">
        <v>49</v>
      </c>
      <c r="J202" s="1921" t="s">
        <v>101</v>
      </c>
      <c r="K202" s="2923" t="s">
        <v>9603</v>
      </c>
      <c r="L202" s="2583">
        <v>766</v>
      </c>
      <c r="M202" s="2496" t="s">
        <v>5376</v>
      </c>
      <c r="N202" s="2391"/>
      <c r="O202" s="1775" t="s">
        <v>9604</v>
      </c>
      <c r="P202" s="1790">
        <v>3</v>
      </c>
      <c r="Q202" s="1790"/>
    </row>
    <row r="203" spans="1:26" s="2643" customFormat="1" ht="58.6" customHeight="1">
      <c r="A203" s="3802"/>
      <c r="B203" s="1900" t="str">
        <f t="shared" si="6"/>
        <v>2200002113</v>
      </c>
      <c r="C203" s="1493" t="s">
        <v>6877</v>
      </c>
      <c r="D203" s="1826"/>
      <c r="E203" s="1495"/>
      <c r="F203" s="1493" t="s">
        <v>19</v>
      </c>
      <c r="G203" s="1495"/>
      <c r="H203" s="1495"/>
      <c r="I203" s="1493" t="s">
        <v>49</v>
      </c>
      <c r="J203" s="1493" t="s">
        <v>126</v>
      </c>
      <c r="K203" s="1600" t="s">
        <v>9605</v>
      </c>
      <c r="L203" s="2357">
        <v>3800</v>
      </c>
      <c r="M203" s="2749" t="s">
        <v>9606</v>
      </c>
      <c r="N203" s="1493"/>
      <c r="O203" s="1843"/>
      <c r="P203" s="1790">
        <v>3</v>
      </c>
      <c r="Q203" s="1790"/>
      <c r="R203" s="1467"/>
      <c r="S203" s="1467"/>
      <c r="T203" s="1467"/>
      <c r="U203" s="1467"/>
      <c r="V203" s="1467"/>
      <c r="W203" s="1467"/>
      <c r="X203" s="1467"/>
      <c r="Y203" s="1467"/>
      <c r="Z203" s="1467"/>
    </row>
    <row r="204" spans="1:26" s="2912" customFormat="1" ht="58.6" customHeight="1">
      <c r="A204" s="2909"/>
      <c r="B204" s="2910" t="str">
        <f t="shared" si="6"/>
        <v>2000003171</v>
      </c>
      <c r="C204" s="2733" t="s">
        <v>2493</v>
      </c>
      <c r="D204" s="2911">
        <v>100</v>
      </c>
      <c r="E204" s="2735" t="s">
        <v>9607</v>
      </c>
      <c r="F204" s="2733" t="s">
        <v>19</v>
      </c>
      <c r="G204" s="2735"/>
      <c r="H204" s="2735" t="s">
        <v>276</v>
      </c>
      <c r="I204" s="2735" t="s">
        <v>49</v>
      </c>
      <c r="J204" s="2733" t="s">
        <v>1637</v>
      </c>
      <c r="K204" s="2736" t="s">
        <v>9608</v>
      </c>
      <c r="L204" s="2737">
        <v>100</v>
      </c>
      <c r="M204" s="2817" t="s">
        <v>5376</v>
      </c>
      <c r="N204" s="2733"/>
      <c r="O204" s="2738"/>
      <c r="P204" s="2739">
        <v>3</v>
      </c>
      <c r="Q204" s="2739"/>
    </row>
    <row r="205" spans="1:26" s="2912" customFormat="1" ht="58.6" customHeight="1">
      <c r="A205" s="2913"/>
      <c r="B205" s="2910" t="str">
        <f t="shared" si="6"/>
        <v>2000003170</v>
      </c>
      <c r="C205" s="2733" t="s">
        <v>2493</v>
      </c>
      <c r="D205" s="2911">
        <v>550</v>
      </c>
      <c r="E205" s="2735" t="s">
        <v>9607</v>
      </c>
      <c r="F205" s="2733" t="s">
        <v>19</v>
      </c>
      <c r="G205" s="2735"/>
      <c r="H205" s="2735" t="s">
        <v>276</v>
      </c>
      <c r="I205" s="2735" t="s">
        <v>49</v>
      </c>
      <c r="J205" s="2733" t="s">
        <v>1637</v>
      </c>
      <c r="K205" s="2740" t="s">
        <v>9609</v>
      </c>
      <c r="L205" s="2740">
        <v>550</v>
      </c>
      <c r="M205" s="2817" t="s">
        <v>5376</v>
      </c>
      <c r="N205" s="2733"/>
      <c r="O205" s="2738"/>
      <c r="P205" s="2739">
        <v>3</v>
      </c>
      <c r="Q205" s="2739"/>
    </row>
    <row r="206" spans="1:26" s="2916" customFormat="1" ht="58.6" customHeight="1">
      <c r="A206" s="2914"/>
      <c r="B206" s="2910" t="str">
        <f t="shared" si="6"/>
        <v>2000003022</v>
      </c>
      <c r="C206" s="2733" t="s">
        <v>2493</v>
      </c>
      <c r="D206" s="2911">
        <v>300</v>
      </c>
      <c r="E206" s="2735" t="s">
        <v>9610</v>
      </c>
      <c r="F206" s="2733" t="s">
        <v>19</v>
      </c>
      <c r="G206" s="2735"/>
      <c r="H206" s="2735" t="s">
        <v>276</v>
      </c>
      <c r="I206" s="2735" t="s">
        <v>49</v>
      </c>
      <c r="J206" s="2733" t="s">
        <v>1637</v>
      </c>
      <c r="K206" s="2736" t="s">
        <v>9611</v>
      </c>
      <c r="L206" s="2737">
        <v>300</v>
      </c>
      <c r="M206" s="2817" t="s">
        <v>5376</v>
      </c>
      <c r="N206" s="2733"/>
      <c r="O206" s="2915"/>
      <c r="P206" s="2739">
        <v>1</v>
      </c>
      <c r="Q206" s="2739"/>
    </row>
    <row r="207" spans="1:26" s="2916" customFormat="1" ht="58.6" customHeight="1">
      <c r="A207" s="2914"/>
      <c r="B207" s="2910" t="str">
        <f t="shared" si="6"/>
        <v>2200002102</v>
      </c>
      <c r="C207" s="2733" t="s">
        <v>2493</v>
      </c>
      <c r="D207" s="2737">
        <v>1038</v>
      </c>
      <c r="E207" s="2735" t="s">
        <v>9612</v>
      </c>
      <c r="F207" s="2733" t="s">
        <v>19</v>
      </c>
      <c r="G207" s="2735"/>
      <c r="H207" s="2735" t="s">
        <v>276</v>
      </c>
      <c r="I207" s="2735" t="s">
        <v>49</v>
      </c>
      <c r="J207" s="2733" t="s">
        <v>259</v>
      </c>
      <c r="K207" s="2736" t="s">
        <v>9613</v>
      </c>
      <c r="L207" s="2737">
        <v>1038</v>
      </c>
      <c r="M207" s="2817" t="s">
        <v>9310</v>
      </c>
      <c r="N207" s="2733"/>
      <c r="O207" s="2915"/>
      <c r="P207" s="2739">
        <v>1</v>
      </c>
      <c r="Q207" s="2739"/>
    </row>
    <row r="208" spans="1:26" s="2916" customFormat="1" ht="58.6" customHeight="1">
      <c r="A208" s="2914"/>
      <c r="B208" s="2910" t="str">
        <f t="shared" si="6"/>
        <v>2200002103</v>
      </c>
      <c r="C208" s="2733" t="s">
        <v>2493</v>
      </c>
      <c r="D208" s="2737">
        <v>1093</v>
      </c>
      <c r="E208" s="2735" t="s">
        <v>9614</v>
      </c>
      <c r="F208" s="2733" t="s">
        <v>19</v>
      </c>
      <c r="G208" s="2735"/>
      <c r="H208" s="2735" t="s">
        <v>276</v>
      </c>
      <c r="I208" s="2735" t="s">
        <v>49</v>
      </c>
      <c r="J208" s="2733" t="s">
        <v>259</v>
      </c>
      <c r="K208" s="2736" t="s">
        <v>9615</v>
      </c>
      <c r="L208" s="2737">
        <v>1093</v>
      </c>
      <c r="M208" s="2817" t="s">
        <v>5376</v>
      </c>
      <c r="N208" s="2733"/>
      <c r="O208" s="2915"/>
      <c r="P208" s="2739">
        <v>1</v>
      </c>
      <c r="Q208" s="2739"/>
    </row>
    <row r="209" spans="1:26" s="2916" customFormat="1" ht="58.6" customHeight="1">
      <c r="A209" s="2914"/>
      <c r="B209" s="2910" t="str">
        <f t="shared" si="6"/>
        <v>2000003236</v>
      </c>
      <c r="C209" s="2733" t="s">
        <v>2493</v>
      </c>
      <c r="D209" s="2737">
        <v>400</v>
      </c>
      <c r="E209" s="2735" t="s">
        <v>9616</v>
      </c>
      <c r="F209" s="2733" t="s">
        <v>19</v>
      </c>
      <c r="G209" s="2735"/>
      <c r="H209" s="2735"/>
      <c r="I209" s="2735" t="s">
        <v>49</v>
      </c>
      <c r="J209" s="2733" t="s">
        <v>259</v>
      </c>
      <c r="K209" s="2736" t="s">
        <v>8590</v>
      </c>
      <c r="L209" s="2737">
        <v>400</v>
      </c>
      <c r="M209" s="2817" t="s">
        <v>5376</v>
      </c>
      <c r="N209" s="2733"/>
      <c r="O209" s="2915"/>
      <c r="P209" s="2739">
        <v>3</v>
      </c>
      <c r="Q209" s="2739"/>
    </row>
    <row r="210" spans="1:26" s="2916" customFormat="1" ht="58.6" customHeight="1">
      <c r="A210" s="2914"/>
      <c r="B210" s="2910" t="str">
        <f t="shared" si="6"/>
        <v>2200002128</v>
      </c>
      <c r="C210" s="2733" t="s">
        <v>2493</v>
      </c>
      <c r="D210" s="2737">
        <v>1400</v>
      </c>
      <c r="E210" s="2735" t="s">
        <v>9617</v>
      </c>
      <c r="F210" s="2733" t="s">
        <v>19</v>
      </c>
      <c r="G210" s="2735"/>
      <c r="H210" s="2735" t="s">
        <v>276</v>
      </c>
      <c r="I210" s="2735" t="s">
        <v>49</v>
      </c>
      <c r="J210" s="2733" t="s">
        <v>259</v>
      </c>
      <c r="K210" s="2736" t="s">
        <v>9618</v>
      </c>
      <c r="L210" s="2737">
        <v>1400</v>
      </c>
      <c r="M210" s="2817" t="s">
        <v>9310</v>
      </c>
      <c r="N210" s="2733"/>
      <c r="O210" s="2915"/>
      <c r="P210" s="2739">
        <v>3</v>
      </c>
      <c r="Q210" s="2739"/>
    </row>
    <row r="211" spans="1:26" s="2916" customFormat="1" ht="58.6" customHeight="1">
      <c r="A211" s="2914"/>
      <c r="B211" s="2910" t="str">
        <f t="shared" si="6"/>
        <v>2200002129</v>
      </c>
      <c r="C211" s="2733" t="s">
        <v>2493</v>
      </c>
      <c r="D211" s="2737">
        <v>815</v>
      </c>
      <c r="E211" s="2735" t="s">
        <v>9617</v>
      </c>
      <c r="F211" s="2733" t="s">
        <v>19</v>
      </c>
      <c r="G211" s="2735"/>
      <c r="H211" s="2735" t="s">
        <v>276</v>
      </c>
      <c r="I211" s="2735" t="s">
        <v>49</v>
      </c>
      <c r="J211" s="2733" t="s">
        <v>259</v>
      </c>
      <c r="K211" s="2736" t="s">
        <v>9619</v>
      </c>
      <c r="L211" s="2737">
        <v>815</v>
      </c>
      <c r="M211" s="2817" t="s">
        <v>9310</v>
      </c>
      <c r="N211" s="2733"/>
      <c r="O211" s="2915"/>
      <c r="P211" s="2739">
        <v>3</v>
      </c>
      <c r="Q211" s="2739"/>
    </row>
    <row r="212" spans="1:26" s="2916" customFormat="1" ht="58.6" customHeight="1">
      <c r="A212" s="2914"/>
      <c r="B212" s="2910" t="str">
        <f t="shared" si="6"/>
        <v>2000003248</v>
      </c>
      <c r="C212" s="2733" t="s">
        <v>2493</v>
      </c>
      <c r="D212" s="2737">
        <v>100</v>
      </c>
      <c r="E212" s="2735" t="s">
        <v>9620</v>
      </c>
      <c r="F212" s="2733" t="s">
        <v>19</v>
      </c>
      <c r="G212" s="2735"/>
      <c r="H212" s="2735" t="s">
        <v>276</v>
      </c>
      <c r="I212" s="2735" t="s">
        <v>49</v>
      </c>
      <c r="J212" s="2733" t="s">
        <v>259</v>
      </c>
      <c r="K212" s="2736" t="s">
        <v>8588</v>
      </c>
      <c r="L212" s="2737">
        <v>100</v>
      </c>
      <c r="M212" s="2817" t="s">
        <v>5376</v>
      </c>
      <c r="N212" s="2733"/>
      <c r="O212" s="2915"/>
      <c r="P212" s="2739">
        <v>3</v>
      </c>
      <c r="Q212" s="2739"/>
    </row>
    <row r="213" spans="1:26" s="1777" customFormat="1" ht="58.6"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6"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6"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6" customHeight="1"/>
    <row r="217" spans="1:26" s="1777" customFormat="1" ht="58.6" customHeight="1"/>
    <row r="218" spans="1:26" s="2167" customFormat="1" ht="70.5" customHeight="1"/>
    <row r="219" spans="1:26" s="2167" customFormat="1" ht="59.3" customHeight="1"/>
    <row r="220" spans="1:26" s="2167" customFormat="1" ht="59.3" customHeight="1"/>
    <row r="221" spans="1:26" s="2167" customFormat="1" ht="59.3" customHeight="1"/>
    <row r="222" spans="1:26" s="1777" customFormat="1" ht="70.5" customHeight="1"/>
    <row r="223" spans="1:26" s="1777" customFormat="1" ht="58.6" customHeight="1"/>
    <row r="224" spans="1:26" s="1777" customFormat="1" ht="58.6" customHeight="1"/>
    <row r="225" spans="1:17" s="2167" customFormat="1" ht="58.6" customHeight="1"/>
    <row r="226" spans="1:17" s="1777" customFormat="1" ht="58.6"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6"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6"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6"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6"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6"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6"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6"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6"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6"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6" customHeight="1">
      <c r="A236" s="2813"/>
      <c r="B236" s="2013"/>
      <c r="D236" s="1167"/>
      <c r="E236" s="1030"/>
      <c r="F236" s="102"/>
      <c r="G236" s="109"/>
      <c r="H236" s="109"/>
      <c r="I236" s="102"/>
      <c r="J236" s="109"/>
      <c r="K236" s="143"/>
      <c r="L236" s="2216"/>
      <c r="M236" s="1853"/>
      <c r="N236" s="102"/>
      <c r="O236" s="2389"/>
      <c r="P236" s="1853"/>
      <c r="Q236" s="1853"/>
    </row>
    <row r="237" spans="1:17" s="2167" customFormat="1" ht="58.6"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6"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6"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6"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6"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6"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6"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6"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6"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6"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6" customHeight="1">
      <c r="A247" s="2831"/>
      <c r="B247" s="2013"/>
      <c r="D247" s="1148"/>
      <c r="E247" s="1030"/>
      <c r="F247" s="144"/>
      <c r="G247" s="109"/>
      <c r="H247" s="109"/>
      <c r="I247" s="102"/>
      <c r="J247" s="109"/>
      <c r="K247" s="143"/>
      <c r="L247" s="2644"/>
      <c r="M247" s="109"/>
      <c r="N247" s="102"/>
      <c r="O247" s="2389"/>
      <c r="P247" s="1853"/>
      <c r="Q247" s="2794"/>
    </row>
    <row r="248" spans="1:17" s="1777" customFormat="1" ht="58.6" customHeight="1">
      <c r="A248" s="2831"/>
      <c r="B248" s="2013"/>
      <c r="D248" s="1148"/>
      <c r="E248" s="1030"/>
      <c r="F248" s="144"/>
      <c r="G248" s="109"/>
      <c r="H248" s="109"/>
      <c r="I248" s="102"/>
      <c r="J248" s="109"/>
      <c r="K248" s="143"/>
      <c r="L248" s="2644"/>
      <c r="M248" s="102"/>
      <c r="N248" s="102"/>
      <c r="O248" s="2389"/>
      <c r="P248" s="1853"/>
      <c r="Q248" s="1790"/>
    </row>
    <row r="249" spans="1:17" s="1777" customFormat="1" ht="58.6" customHeight="1">
      <c r="A249" s="2831"/>
      <c r="B249" s="2013"/>
      <c r="D249" s="1148"/>
      <c r="E249" s="1030"/>
      <c r="F249" s="144"/>
      <c r="G249" s="109"/>
      <c r="H249" s="109"/>
      <c r="I249" s="109"/>
      <c r="J249" s="109"/>
      <c r="K249" s="143"/>
      <c r="L249" s="2644"/>
      <c r="M249" s="1853"/>
      <c r="N249" s="102"/>
      <c r="O249" s="2389"/>
      <c r="P249" s="1853"/>
      <c r="Q249" s="1790"/>
    </row>
    <row r="250" spans="1:17" s="1777" customFormat="1" ht="58.6" customHeight="1">
      <c r="A250" s="2831"/>
      <c r="B250" s="2013"/>
      <c r="D250" s="1148"/>
      <c r="E250" s="1030"/>
      <c r="F250" s="144"/>
      <c r="G250" s="109"/>
      <c r="H250" s="109"/>
      <c r="I250" s="109"/>
      <c r="J250" s="109"/>
      <c r="K250" s="143"/>
      <c r="L250" s="2644"/>
      <c r="M250" s="1853"/>
      <c r="N250" s="102"/>
      <c r="O250" s="2389"/>
      <c r="P250" s="1853"/>
      <c r="Q250" s="1790"/>
    </row>
    <row r="251" spans="1:17" s="1777" customFormat="1" ht="58.6" customHeight="1">
      <c r="A251" s="2831"/>
      <c r="B251" s="2013"/>
      <c r="D251" s="1148"/>
      <c r="E251" s="1030"/>
      <c r="F251" s="144"/>
      <c r="G251" s="109"/>
      <c r="H251" s="109"/>
      <c r="I251" s="109"/>
      <c r="J251" s="109"/>
      <c r="K251" s="143"/>
      <c r="L251" s="2644"/>
      <c r="M251" s="1853"/>
      <c r="N251" s="102"/>
      <c r="O251" s="2389"/>
      <c r="P251" s="1853"/>
      <c r="Q251" s="1790"/>
    </row>
    <row r="252" spans="1:17" s="1777" customFormat="1" ht="58.6" customHeight="1">
      <c r="A252" s="2831"/>
      <c r="B252" s="2013"/>
      <c r="D252" s="1148"/>
      <c r="E252" s="1030"/>
      <c r="F252" s="102"/>
      <c r="G252" s="109"/>
      <c r="H252" s="109"/>
      <c r="I252" s="102"/>
      <c r="J252" s="109"/>
      <c r="K252" s="143"/>
      <c r="L252" s="2644"/>
      <c r="M252" s="102"/>
      <c r="N252" s="102"/>
      <c r="O252" s="2389"/>
      <c r="P252" s="1853"/>
      <c r="Q252" s="1790"/>
    </row>
    <row r="253" spans="1:17" s="1777" customFormat="1" ht="58.6" customHeight="1">
      <c r="A253" s="2831"/>
      <c r="B253" s="2013"/>
      <c r="D253" s="1148"/>
      <c r="E253" s="1030"/>
      <c r="F253" s="102"/>
      <c r="G253" s="109"/>
      <c r="H253" s="109"/>
      <c r="I253" s="102"/>
      <c r="J253" s="109"/>
      <c r="K253" s="143"/>
      <c r="L253" s="2644"/>
      <c r="M253" s="1853"/>
      <c r="N253" s="102"/>
      <c r="O253" s="2389"/>
      <c r="P253" s="1853"/>
      <c r="Q253" s="1790"/>
    </row>
    <row r="254" spans="1:17" s="1777" customFormat="1" ht="58.6" customHeight="1">
      <c r="A254" s="2831"/>
      <c r="B254" s="2013"/>
      <c r="C254" s="2167"/>
      <c r="F254" s="102"/>
      <c r="I254" s="102"/>
      <c r="J254" s="102"/>
      <c r="K254" s="1030"/>
      <c r="L254" s="2790"/>
      <c r="M254" s="1853"/>
      <c r="P254" s="102"/>
      <c r="Q254" s="1790"/>
    </row>
    <row r="255" spans="1:17" s="1777" customFormat="1" ht="58.6" customHeight="1">
      <c r="A255" s="874"/>
      <c r="B255" s="111"/>
      <c r="D255" s="1148"/>
      <c r="E255" s="1030"/>
      <c r="F255" s="102"/>
      <c r="G255" s="109"/>
      <c r="H255" s="109"/>
      <c r="I255" s="109"/>
      <c r="J255" s="109"/>
      <c r="K255" s="143"/>
      <c r="L255" s="2644"/>
      <c r="M255" s="1853"/>
      <c r="N255" s="102"/>
      <c r="O255" s="2389"/>
      <c r="P255" s="1853"/>
      <c r="Q255" s="1790"/>
    </row>
    <row r="256" spans="1:17" s="1777" customFormat="1" ht="58.6"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6" customHeight="1">
      <c r="B257" s="2742"/>
      <c r="I257" s="102"/>
      <c r="J257" s="102"/>
      <c r="L257" s="2790"/>
      <c r="M257" s="1853"/>
      <c r="P257" s="102"/>
      <c r="Q257" s="1493"/>
    </row>
    <row r="258" spans="1:17" s="1777" customFormat="1" ht="58.6" customHeight="1">
      <c r="B258" s="2742"/>
      <c r="I258" s="102"/>
      <c r="J258" s="102"/>
      <c r="L258" s="2790"/>
      <c r="M258" s="1853"/>
      <c r="O258" s="2389"/>
      <c r="P258" s="1853"/>
      <c r="Q258" s="1493"/>
    </row>
    <row r="259" spans="1:17" s="1777" customFormat="1" ht="58.6" customHeight="1">
      <c r="A259" s="738"/>
      <c r="B259" s="111"/>
      <c r="D259" s="1167"/>
      <c r="E259" s="1030"/>
      <c r="F259" s="102"/>
      <c r="G259" s="109"/>
      <c r="H259" s="109"/>
      <c r="I259" s="102"/>
      <c r="J259" s="109"/>
      <c r="K259" s="143"/>
      <c r="L259" s="2216"/>
      <c r="M259" s="109"/>
      <c r="N259" s="102"/>
      <c r="O259" s="2389"/>
      <c r="P259" s="1853"/>
      <c r="Q259" s="1493"/>
    </row>
    <row r="260" spans="1:17" s="1777" customFormat="1" ht="58.6" customHeight="1">
      <c r="A260" s="738"/>
      <c r="B260" s="111"/>
      <c r="D260" s="1167"/>
      <c r="E260" s="1030"/>
      <c r="F260" s="102"/>
      <c r="G260" s="109"/>
      <c r="H260" s="109"/>
      <c r="I260" s="102"/>
      <c r="J260" s="109"/>
      <c r="K260" s="143"/>
      <c r="L260" s="2216"/>
      <c r="M260" s="109"/>
      <c r="N260" s="102"/>
      <c r="O260" s="2389"/>
      <c r="P260" s="1853"/>
      <c r="Q260" s="1790"/>
    </row>
    <row r="261" spans="1:17" s="1777" customFormat="1" ht="58.6" customHeight="1">
      <c r="A261" s="738"/>
      <c r="B261" s="111"/>
      <c r="D261" s="1167"/>
      <c r="E261" s="1030"/>
      <c r="F261" s="102"/>
      <c r="G261" s="109"/>
      <c r="H261" s="109"/>
      <c r="I261" s="102"/>
      <c r="J261" s="109"/>
      <c r="K261" s="143"/>
      <c r="L261" s="2216"/>
      <c r="M261" s="109"/>
      <c r="N261" s="102"/>
      <c r="O261" s="2389"/>
      <c r="P261" s="1853"/>
      <c r="Q261" s="1790"/>
    </row>
    <row r="262" spans="1:17" s="1777" customFormat="1" ht="58.6" customHeight="1">
      <c r="A262" s="738"/>
      <c r="B262" s="111"/>
      <c r="D262" s="1167"/>
      <c r="E262" s="1030"/>
      <c r="F262" s="102"/>
      <c r="G262" s="109"/>
      <c r="H262" s="109"/>
      <c r="I262" s="102"/>
      <c r="J262" s="109"/>
      <c r="K262" s="696"/>
      <c r="L262" s="2216"/>
      <c r="M262" s="109"/>
      <c r="N262" s="102"/>
      <c r="O262" s="157"/>
      <c r="P262" s="1853"/>
      <c r="Q262" s="1790"/>
    </row>
    <row r="263" spans="1:17" s="1777" customFormat="1" ht="58.6" customHeight="1">
      <c r="A263" s="738"/>
      <c r="B263" s="111"/>
      <c r="D263" s="1167"/>
      <c r="E263" s="1030"/>
      <c r="F263" s="102"/>
      <c r="G263" s="109"/>
      <c r="H263" s="109"/>
      <c r="I263" s="102"/>
      <c r="J263" s="109"/>
      <c r="K263" s="143"/>
      <c r="L263" s="2216"/>
      <c r="M263" s="109"/>
      <c r="N263" s="102"/>
      <c r="O263" s="2389"/>
      <c r="P263" s="1853"/>
      <c r="Q263" s="1790"/>
    </row>
    <row r="264" spans="1:17" s="1777" customFormat="1" ht="58.6" customHeight="1">
      <c r="A264" s="738"/>
      <c r="B264" s="111"/>
      <c r="D264" s="1167"/>
      <c r="E264" s="1030"/>
      <c r="F264" s="102"/>
      <c r="G264" s="109"/>
      <c r="H264" s="109"/>
      <c r="I264" s="102"/>
      <c r="J264" s="109"/>
      <c r="K264" s="696"/>
      <c r="L264" s="2216"/>
      <c r="M264" s="102"/>
      <c r="N264" s="102"/>
      <c r="O264" s="2389"/>
      <c r="P264" s="1853"/>
      <c r="Q264" s="1790"/>
    </row>
    <row r="265" spans="1:17" s="1777" customFormat="1" ht="58.6" customHeight="1">
      <c r="A265" s="738"/>
      <c r="B265" s="111"/>
      <c r="D265" s="1167"/>
      <c r="E265" s="1030"/>
      <c r="F265" s="102"/>
      <c r="G265" s="109"/>
      <c r="H265" s="109"/>
      <c r="I265" s="102"/>
      <c r="J265" s="109"/>
      <c r="K265" s="696"/>
      <c r="L265" s="2216"/>
      <c r="M265" s="102"/>
      <c r="N265" s="102"/>
      <c r="O265" s="2389"/>
      <c r="P265" s="1853"/>
      <c r="Q265" s="1790"/>
    </row>
    <row r="266" spans="1:17" ht="58.6" customHeight="1">
      <c r="A266" s="1777"/>
      <c r="B266" s="111"/>
      <c r="C266" s="1777"/>
      <c r="D266" s="1777"/>
      <c r="E266" s="1777"/>
      <c r="F266" s="1777"/>
      <c r="G266" s="1777"/>
      <c r="H266" s="1777"/>
      <c r="I266" s="102"/>
      <c r="J266" s="102"/>
      <c r="K266" s="1777"/>
      <c r="L266" s="2790"/>
      <c r="M266" s="2446"/>
      <c r="N266" s="1777"/>
      <c r="O266" s="1777"/>
      <c r="P266" s="102"/>
      <c r="Q266" s="1790"/>
    </row>
    <row r="267" spans="1:17" ht="58.6" customHeight="1">
      <c r="Q267" s="1790"/>
    </row>
    <row r="268" spans="1:17" ht="58.6" customHeight="1">
      <c r="Q268" s="1790"/>
    </row>
    <row r="269" spans="1:17" ht="58.6" customHeight="1">
      <c r="Q269" s="1790"/>
    </row>
    <row r="270" spans="1:17" ht="58.6" customHeight="1">
      <c r="Q270" s="1790"/>
    </row>
    <row r="271" spans="1:17" ht="58.6" customHeight="1">
      <c r="Q271" s="1790"/>
    </row>
    <row r="272" spans="1:17" ht="58.6" customHeight="1">
      <c r="Q272" s="1790"/>
    </row>
    <row r="273" spans="17:17" ht="58.6" customHeight="1">
      <c r="Q273" s="1790"/>
    </row>
    <row r="274" spans="17:17" ht="58.6" customHeight="1">
      <c r="Q274" s="1790"/>
    </row>
    <row r="275" spans="17:17" ht="58.6" customHeight="1">
      <c r="Q275" s="1790"/>
    </row>
    <row r="276" spans="17:17" ht="58.6" customHeight="1">
      <c r="Q276" s="1790"/>
    </row>
    <row r="277" spans="17:17" ht="58.6" customHeight="1">
      <c r="Q277" s="1790"/>
    </row>
    <row r="278" spans="17:17" ht="58.6" customHeight="1">
      <c r="Q278" s="1790"/>
    </row>
    <row r="279" spans="17:17" ht="58.6" customHeight="1">
      <c r="Q279" s="1790"/>
    </row>
    <row r="280" spans="17:17" ht="58.6" customHeight="1">
      <c r="Q280" s="1790"/>
    </row>
    <row r="281" spans="17:17" ht="58.6" customHeight="1">
      <c r="Q281" s="1790"/>
    </row>
    <row r="282" spans="17:17" ht="58.6" customHeight="1">
      <c r="Q282" s="1790"/>
    </row>
    <row r="283" spans="17:17" ht="58.6" customHeight="1">
      <c r="Q283" s="1790"/>
    </row>
    <row r="284" spans="17:17" ht="58.6" customHeight="1">
      <c r="Q284" s="1790"/>
    </row>
    <row r="285" spans="17:17" ht="58.6" customHeight="1">
      <c r="Q285" s="1790"/>
    </row>
    <row r="286" spans="17:17" ht="58.6" customHeight="1">
      <c r="Q286" s="1790"/>
    </row>
    <row r="287" spans="17:17" ht="58.6" customHeight="1">
      <c r="Q287" s="1790"/>
    </row>
    <row r="288" spans="17:17" ht="58.6" customHeight="1">
      <c r="Q288" s="1790"/>
    </row>
    <row r="289" spans="17:17" ht="58.6" customHeight="1">
      <c r="Q289" s="1790"/>
    </row>
    <row r="290" spans="17:17" ht="58.6" customHeight="1">
      <c r="Q290" s="1790"/>
    </row>
    <row r="291" spans="17:17" ht="58.6" customHeight="1">
      <c r="Q291" s="1790"/>
    </row>
    <row r="292" spans="17:17" ht="58.6" customHeight="1">
      <c r="Q292" s="1790"/>
    </row>
    <row r="293" spans="17:17" ht="58.6" customHeight="1">
      <c r="Q293" s="1790"/>
    </row>
    <row r="294" spans="17:17" ht="58.6" customHeight="1">
      <c r="Q294" s="1790"/>
    </row>
    <row r="295" spans="17:17" ht="58.6" customHeight="1">
      <c r="Q295" s="1790"/>
    </row>
    <row r="296" spans="17:17" ht="58.6" customHeight="1">
      <c r="Q296" s="1790"/>
    </row>
    <row r="297" spans="17:17" ht="58.6" customHeight="1">
      <c r="Q297" s="1790"/>
    </row>
    <row r="298" spans="17:17" ht="58.6" customHeight="1">
      <c r="Q298" s="1790"/>
    </row>
    <row r="299" spans="17:17" ht="58.6" customHeight="1">
      <c r="Q299" s="1790"/>
    </row>
    <row r="300" spans="17:17" ht="58.6" customHeight="1">
      <c r="Q300" s="1852"/>
    </row>
    <row r="301" spans="17:17" ht="58.6" customHeight="1">
      <c r="Q301" s="1790"/>
    </row>
    <row r="302" spans="17:17" ht="58.6" customHeight="1">
      <c r="Q302" s="1852"/>
    </row>
    <row r="303" spans="17:17" ht="58.6" customHeight="1">
      <c r="Q303" s="1790"/>
    </row>
    <row r="304" spans="17:17" ht="58.6" customHeight="1">
      <c r="Q304" s="1790"/>
    </row>
    <row r="305" spans="17:17" ht="58.6" customHeight="1">
      <c r="Q305" s="1882"/>
    </row>
    <row r="306" spans="17:17" ht="58.6" customHeight="1">
      <c r="Q306" s="1790"/>
    </row>
    <row r="307" spans="17:17" ht="58.6" customHeight="1">
      <c r="Q307" s="1790"/>
    </row>
    <row r="308" spans="17:17" ht="58.6" customHeight="1">
      <c r="Q308" s="1790"/>
    </row>
    <row r="309" spans="17:17" ht="58.6" customHeight="1">
      <c r="Q309" s="1790"/>
    </row>
    <row r="310" spans="17:17" ht="58.6" customHeight="1">
      <c r="Q310" s="1790"/>
    </row>
    <row r="311" spans="17:17" ht="58.6" customHeight="1">
      <c r="Q311" s="1790"/>
    </row>
    <row r="312" spans="17:17" ht="58.6" customHeight="1">
      <c r="Q312" s="1790"/>
    </row>
    <row r="313" spans="17:17" ht="58.6" customHeight="1">
      <c r="Q313" s="1790"/>
    </row>
    <row r="314" spans="17:17" ht="58.6" customHeight="1">
      <c r="Q314" s="1790"/>
    </row>
    <row r="315" spans="17:17" ht="58.6" customHeight="1">
      <c r="Q315" s="1790"/>
    </row>
    <row r="316" spans="17:17" ht="58.6" customHeight="1">
      <c r="Q316" s="1790"/>
    </row>
    <row r="317" spans="17:17" ht="58.6" customHeight="1">
      <c r="Q317" s="1790"/>
    </row>
    <row r="318" spans="17:17" ht="58.6" customHeight="1">
      <c r="Q318" s="1790"/>
    </row>
    <row r="319" spans="17:17" ht="58.6" customHeight="1">
      <c r="Q319" s="1790"/>
    </row>
    <row r="320" spans="17:17" ht="58.6" customHeight="1">
      <c r="Q320" s="1790"/>
    </row>
    <row r="321" spans="17:17" ht="58.6" customHeight="1">
      <c r="Q321" s="1790"/>
    </row>
    <row r="322" spans="17:17" ht="58.6" customHeight="1">
      <c r="Q322" s="1790"/>
    </row>
    <row r="323" spans="17:17" ht="58.6" customHeight="1">
      <c r="Q323" s="1790"/>
    </row>
    <row r="324" spans="17:17" ht="58.6" customHeight="1">
      <c r="Q324" s="1790"/>
    </row>
    <row r="325" spans="17:17" ht="58.6" customHeight="1">
      <c r="Q325" s="1790"/>
    </row>
    <row r="326" spans="17:17" ht="58.6" customHeight="1">
      <c r="Q326" s="1790"/>
    </row>
    <row r="327" spans="17:17" ht="58.6" customHeight="1">
      <c r="Q327" s="1790"/>
    </row>
    <row r="328" spans="17:17" ht="58.6" customHeight="1">
      <c r="Q328" s="1790"/>
    </row>
    <row r="329" spans="17:17" ht="58.6" customHeight="1">
      <c r="Q329" s="1790"/>
    </row>
    <row r="330" spans="17:17" ht="58.6" customHeight="1">
      <c r="Q330" s="1790"/>
    </row>
    <row r="331" spans="17:17" ht="58.6" customHeight="1">
      <c r="Q331" s="1790"/>
    </row>
    <row r="332" spans="17:17" ht="58.6" customHeight="1">
      <c r="Q332" s="1790"/>
    </row>
    <row r="333" spans="17:17" ht="58.6" customHeight="1">
      <c r="Q333" s="1790"/>
    </row>
    <row r="334" spans="17:17" ht="58.6" customHeight="1">
      <c r="Q334" s="1790"/>
    </row>
    <row r="335" spans="17:17" ht="58.6" customHeight="1">
      <c r="Q335" s="1790"/>
    </row>
    <row r="336" spans="17:17" ht="58.6" customHeight="1">
      <c r="Q336" s="1790"/>
    </row>
    <row r="337" spans="17:17" ht="58.6" customHeight="1">
      <c r="Q337" s="1790"/>
    </row>
    <row r="338" spans="17:17" ht="58.6" customHeight="1">
      <c r="Q338" s="1790"/>
    </row>
    <row r="339" spans="17:17" ht="58.6" customHeight="1">
      <c r="Q339" s="1790"/>
    </row>
    <row r="340" spans="17:17" ht="58.6" customHeight="1">
      <c r="Q340" s="1790"/>
    </row>
    <row r="341" spans="17:17" ht="58.6" customHeight="1">
      <c r="Q341" s="1790"/>
    </row>
    <row r="342" spans="17:17" ht="58.6" customHeight="1">
      <c r="Q342" s="1790"/>
    </row>
    <row r="343" spans="17:17" ht="58.6" customHeight="1">
      <c r="Q343" s="1790"/>
    </row>
    <row r="344" spans="17:17" ht="58.6" customHeight="1">
      <c r="Q344" s="1790"/>
    </row>
    <row r="345" spans="17:17" ht="58.6" customHeight="1">
      <c r="Q345" s="1790"/>
    </row>
    <row r="346" spans="17:17" ht="58.6" customHeight="1">
      <c r="Q346" s="1790"/>
    </row>
    <row r="347" spans="17:17" ht="58.6" customHeight="1">
      <c r="Q347" s="1790"/>
    </row>
    <row r="348" spans="17:17" ht="58.6" customHeight="1">
      <c r="Q348" s="1790"/>
    </row>
    <row r="349" spans="17:17" ht="58.6" customHeight="1">
      <c r="Q349" s="1790"/>
    </row>
    <row r="350" spans="17:17" ht="58.6" customHeight="1">
      <c r="Q350" s="1790"/>
    </row>
    <row r="351" spans="17:17" ht="58.6" customHeight="1">
      <c r="Q351" s="1790"/>
    </row>
    <row r="352" spans="17:17" ht="58.6" customHeight="1">
      <c r="Q352" s="1790"/>
    </row>
    <row r="353" spans="17:17" ht="58.6" customHeight="1">
      <c r="Q353" s="1790"/>
    </row>
    <row r="354" spans="17:17" ht="58.6" customHeight="1">
      <c r="Q354" s="1790"/>
    </row>
    <row r="355" spans="17:17" ht="58.6" customHeight="1">
      <c r="Q355" s="1790"/>
    </row>
    <row r="356" spans="17:17" ht="58.6" customHeight="1">
      <c r="Q356" s="1790"/>
    </row>
    <row r="357" spans="17:17" ht="58.6" customHeight="1">
      <c r="Q357" s="1790"/>
    </row>
    <row r="358" spans="17:17" ht="58.6" customHeight="1">
      <c r="Q358" s="1790"/>
    </row>
    <row r="359" spans="17:17" ht="58.6" customHeight="1">
      <c r="Q359" s="1790"/>
    </row>
    <row r="360" spans="17:17" ht="58.6" customHeight="1">
      <c r="Q360" s="1790"/>
    </row>
    <row r="361" spans="17:17" ht="58.6" customHeight="1">
      <c r="Q361" s="1790"/>
    </row>
    <row r="362" spans="17:17" ht="58.6" customHeight="1">
      <c r="Q362" s="1790"/>
    </row>
    <row r="363" spans="17:17" ht="58.6" customHeight="1">
      <c r="Q363" s="1790"/>
    </row>
    <row r="364" spans="17:17" ht="58.6" customHeight="1">
      <c r="Q364" s="1790"/>
    </row>
    <row r="365" spans="17:17" ht="58.6" customHeight="1">
      <c r="Q365" s="1790"/>
    </row>
    <row r="366" spans="17:17" ht="58.6" customHeight="1">
      <c r="Q366" s="1790"/>
    </row>
    <row r="367" spans="17:17" ht="58.6" customHeight="1">
      <c r="Q367" s="1493"/>
    </row>
    <row r="368" spans="17:17" ht="58.6" customHeight="1">
      <c r="Q368" s="1790"/>
    </row>
    <row r="369" spans="17:17" ht="58.6" customHeight="1">
      <c r="Q369" s="1790"/>
    </row>
    <row r="370" spans="17:17" ht="58.6" customHeight="1">
      <c r="Q370" s="1790"/>
    </row>
    <row r="371" spans="17:17" ht="58.6" customHeight="1">
      <c r="Q371" s="1790"/>
    </row>
    <row r="372" spans="17:17" ht="58.6" customHeight="1">
      <c r="Q372" s="1790"/>
    </row>
    <row r="373" spans="17:17" ht="58.6" customHeight="1">
      <c r="Q373" s="1790"/>
    </row>
    <row r="374" spans="17:17" ht="58.6" customHeight="1">
      <c r="Q374" s="1790"/>
    </row>
    <row r="375" spans="17:17" ht="58.6" customHeight="1">
      <c r="Q375" s="1790"/>
    </row>
    <row r="376" spans="17:17" ht="58.6" customHeight="1">
      <c r="Q376" s="1790"/>
    </row>
    <row r="377" spans="17:17" ht="58.6" customHeight="1">
      <c r="Q377" s="1790"/>
    </row>
    <row r="378" spans="17:17" ht="58.6" customHeight="1">
      <c r="Q378" s="1790"/>
    </row>
    <row r="379" spans="17:17" ht="58.6" customHeight="1">
      <c r="Q379" s="1790"/>
    </row>
    <row r="380" spans="17:17" ht="58.6" customHeight="1">
      <c r="Q380" s="1790"/>
    </row>
    <row r="381" spans="17:17" ht="58.6" customHeight="1">
      <c r="Q381" s="2085"/>
    </row>
    <row r="382" spans="17:17" ht="58.6" customHeight="1">
      <c r="Q382" s="2085"/>
    </row>
    <row r="383" spans="17:17" ht="58.6" customHeight="1">
      <c r="Q383" s="2085"/>
    </row>
    <row r="384" spans="17:17" ht="58.6" customHeight="1">
      <c r="Q384" s="2085"/>
    </row>
    <row r="385" spans="17:17" ht="58.6" customHeight="1">
      <c r="Q385" s="2085"/>
    </row>
    <row r="386" spans="17:17" ht="58.6" customHeight="1">
      <c r="Q386" s="2085"/>
    </row>
    <row r="387" spans="17:17" ht="58.6" customHeight="1">
      <c r="Q387" s="2085"/>
    </row>
    <row r="388" spans="17:17" ht="58.6" customHeight="1">
      <c r="Q388" s="2085"/>
    </row>
    <row r="389" spans="17:17" ht="58.6" customHeight="1">
      <c r="Q389" s="2085"/>
    </row>
    <row r="390" spans="17:17" ht="58.6" customHeight="1">
      <c r="Q390" s="2085"/>
    </row>
    <row r="391" spans="17:17" ht="58.6" customHeight="1">
      <c r="Q391" s="2085"/>
    </row>
    <row r="392" spans="17:17" ht="58.6" customHeight="1">
      <c r="Q392" s="2085"/>
    </row>
    <row r="393" spans="17:17" ht="58.6" customHeight="1">
      <c r="Q393" s="2085"/>
    </row>
    <row r="394" spans="17:17" ht="58.6" customHeight="1">
      <c r="Q394" s="2085"/>
    </row>
    <row r="395" spans="17:17" ht="58.6" customHeight="1">
      <c r="Q395" s="2085"/>
    </row>
    <row r="396" spans="17:17" ht="58.6" customHeight="1">
      <c r="Q396" s="1957"/>
    </row>
    <row r="397" spans="17:17" ht="58.6" customHeight="1">
      <c r="Q397" s="1957"/>
    </row>
    <row r="398" spans="17:17" ht="58.6" customHeight="1">
      <c r="Q398" s="1957"/>
    </row>
    <row r="399" spans="17:17" ht="58.6" customHeight="1">
      <c r="Q399" s="1957"/>
    </row>
    <row r="400" spans="17:17" ht="58.6" customHeight="1">
      <c r="Q400" s="1957"/>
    </row>
    <row r="401" spans="17:17" ht="58.6" customHeight="1">
      <c r="Q401" s="1957"/>
    </row>
    <row r="402" spans="17:17" ht="58.6" customHeight="1">
      <c r="Q402" s="1957"/>
    </row>
    <row r="403" spans="17:17" ht="58.6" customHeight="1">
      <c r="Q403" s="1957"/>
    </row>
    <row r="404" spans="17:17" ht="58.6" customHeight="1">
      <c r="Q404" s="1957"/>
    </row>
    <row r="405" spans="17:17" ht="58.6" customHeight="1">
      <c r="Q405" s="1957"/>
    </row>
    <row r="406" spans="17:17" ht="58.6" customHeight="1">
      <c r="Q406" s="1957"/>
    </row>
    <row r="407" spans="17:17" ht="58.6" customHeight="1">
      <c r="Q407" s="1957"/>
    </row>
    <row r="408" spans="17:17" ht="58.6" customHeight="1">
      <c r="Q408" s="1957"/>
    </row>
    <row r="409" spans="17:17" ht="58.6" customHeight="1">
      <c r="Q409" s="1957"/>
    </row>
    <row r="410" spans="17:17" ht="58.6" customHeight="1">
      <c r="Q410" s="1957"/>
    </row>
    <row r="411" spans="17:17" ht="58.6" customHeight="1">
      <c r="Q411" s="1957"/>
    </row>
    <row r="412" spans="17:17" ht="58.6" customHeight="1">
      <c r="Q412" s="1957"/>
    </row>
    <row r="413" spans="17:17" ht="58.6" customHeight="1">
      <c r="Q413" s="1853"/>
    </row>
    <row r="414" spans="17:17" ht="58.6" customHeight="1">
      <c r="Q414" s="1853"/>
    </row>
    <row r="415" spans="17:17" ht="58.6" customHeight="1">
      <c r="Q415" s="1853"/>
    </row>
    <row r="416" spans="17:17" ht="58.6" customHeight="1">
      <c r="Q416" s="1853"/>
    </row>
    <row r="417" spans="17:17" ht="58.6" customHeight="1">
      <c r="Q417" s="1853"/>
    </row>
    <row r="418" spans="17:17" ht="58.6" customHeight="1">
      <c r="Q418" s="1853"/>
    </row>
    <row r="419" spans="17:17" ht="58.6" customHeight="1">
      <c r="Q419" s="1853"/>
    </row>
    <row r="420" spans="17:17" ht="58.6" customHeight="1">
      <c r="Q420" s="1853"/>
    </row>
    <row r="421" spans="17:17" ht="58.6" customHeight="1">
      <c r="Q421" s="1853"/>
    </row>
    <row r="422" spans="17:17" ht="58.6" customHeight="1">
      <c r="Q422" s="1853"/>
    </row>
    <row r="423" spans="17:17" ht="58.6" customHeight="1">
      <c r="Q423" s="1853"/>
    </row>
    <row r="424" spans="17:17" ht="58.6" customHeight="1">
      <c r="Q424" s="1853"/>
    </row>
    <row r="425" spans="17:17" ht="58.6" customHeight="1">
      <c r="Q425" s="1853"/>
    </row>
    <row r="426" spans="17:17" ht="58.6" customHeight="1">
      <c r="Q426" s="1853"/>
    </row>
    <row r="427" spans="17:17" ht="58.6" customHeight="1">
      <c r="Q427" s="1853"/>
    </row>
    <row r="428" spans="17:17" ht="58.6" customHeight="1">
      <c r="Q428" s="1853"/>
    </row>
    <row r="429" spans="17:17" ht="58.6" customHeight="1">
      <c r="Q429" s="1853"/>
    </row>
    <row r="430" spans="17:17" ht="58.6" customHeight="1">
      <c r="Q430" s="2794"/>
    </row>
    <row r="431" spans="17:17" ht="58.6" customHeight="1">
      <c r="Q431" s="2794"/>
    </row>
    <row r="432" spans="17:17" ht="58.6" customHeight="1">
      <c r="Q432" s="2794"/>
    </row>
    <row r="433" spans="17:17" ht="58.6" customHeight="1">
      <c r="Q433" s="1853"/>
    </row>
    <row r="434" spans="17:17" ht="58.6" customHeight="1">
      <c r="Q434" s="1853"/>
    </row>
    <row r="435" spans="17:17" ht="58.6" customHeight="1">
      <c r="Q435" s="1853"/>
    </row>
    <row r="436" spans="17:17" ht="58.6" customHeight="1">
      <c r="Q436" s="1853"/>
    </row>
    <row r="437" spans="17:17" ht="58.6" customHeight="1">
      <c r="Q437" s="1853"/>
    </row>
    <row r="438" spans="17:17" ht="58.6" customHeight="1">
      <c r="Q438" s="1853"/>
    </row>
    <row r="439" spans="17:17" ht="58.6" customHeight="1">
      <c r="Q439" s="1853"/>
    </row>
    <row r="440" spans="17:17" ht="58.6" customHeight="1">
      <c r="Q440" s="1853"/>
    </row>
    <row r="441" spans="17:17" ht="58.6" customHeight="1">
      <c r="Q441" s="1853"/>
    </row>
    <row r="442" spans="17:17" ht="58.6" customHeight="1">
      <c r="Q442" s="1853"/>
    </row>
    <row r="443" spans="17:17" ht="58.6" customHeight="1">
      <c r="Q443" s="2868"/>
    </row>
    <row r="444" spans="17:17" ht="58.6" customHeight="1">
      <c r="Q444" s="2868"/>
    </row>
    <row r="445" spans="17:17" ht="58.6" customHeight="1">
      <c r="Q445" s="2868"/>
    </row>
    <row r="446" spans="17:17" ht="58.6" customHeight="1">
      <c r="Q446" s="2868"/>
    </row>
    <row r="447" spans="17:17" ht="58.6" customHeight="1">
      <c r="Q447" s="2868"/>
    </row>
    <row r="448" spans="17:17" ht="58.6" customHeight="1">
      <c r="Q448" s="2868"/>
    </row>
    <row r="449" spans="17:17" ht="58.6" customHeight="1">
      <c r="Q449" s="2868"/>
    </row>
    <row r="450" spans="17:17" ht="58.6" customHeight="1">
      <c r="Q450" s="2868"/>
    </row>
    <row r="451" spans="17:17" ht="58.6" customHeight="1">
      <c r="Q451" s="2868"/>
    </row>
    <row r="452" spans="17:17" ht="58.6" customHeight="1">
      <c r="Q452" s="2868"/>
    </row>
    <row r="453" spans="17:17" ht="58.6" customHeight="1">
      <c r="Q453" s="2868"/>
    </row>
    <row r="454" spans="17:17" ht="58.6" customHeight="1">
      <c r="Q454" s="2868"/>
    </row>
    <row r="455" spans="17:17" ht="58.6" customHeight="1">
      <c r="Q455" s="102"/>
    </row>
    <row r="456" spans="17:17" ht="58.6" customHeight="1">
      <c r="Q456" s="1853"/>
    </row>
    <row r="457" spans="17:17" ht="58.6" customHeight="1">
      <c r="Q457" s="1853"/>
    </row>
    <row r="458" spans="17:17" ht="58.6" customHeight="1">
      <c r="Q458" s="1853"/>
    </row>
    <row r="459" spans="17:17" ht="58.6" customHeight="1">
      <c r="Q459" s="1853"/>
    </row>
    <row r="460" spans="17:17" ht="58.6" customHeight="1">
      <c r="Q460" s="1853"/>
    </row>
    <row r="461" spans="17:17" ht="58.6" customHeight="1">
      <c r="Q461" s="1853"/>
    </row>
    <row r="462" spans="17:17" ht="58.6" customHeight="1">
      <c r="Q462" s="1853"/>
    </row>
    <row r="463" spans="17:17" ht="58.6" customHeight="1">
      <c r="Q463" s="1853"/>
    </row>
    <row r="464" spans="17:17" ht="58.6" customHeight="1">
      <c r="Q464" s="1853"/>
    </row>
    <row r="465" spans="17:17" ht="58.6" customHeight="1">
      <c r="Q465" s="1853"/>
    </row>
    <row r="466" spans="17:17" ht="58.6" customHeight="1">
      <c r="Q466" s="1853"/>
    </row>
    <row r="467" spans="17:17" ht="58.6" customHeight="1">
      <c r="Q467" s="1853"/>
    </row>
    <row r="468" spans="17:17" ht="58.6" customHeight="1">
      <c r="Q468" s="102"/>
    </row>
    <row r="469" spans="17:17" ht="58.6" customHeight="1">
      <c r="Q469" s="1853"/>
    </row>
    <row r="470" spans="17:17" ht="58.6" customHeight="1">
      <c r="Q470" s="1853"/>
    </row>
    <row r="471" spans="17:17" ht="58.6" customHeight="1">
      <c r="Q471" s="1853"/>
    </row>
    <row r="472" spans="17:17" ht="58.6" customHeight="1">
      <c r="Q472" s="1853"/>
    </row>
    <row r="473" spans="17:17" ht="58.6" customHeight="1">
      <c r="Q473" s="1853"/>
    </row>
    <row r="474" spans="17:17" ht="58.6" customHeight="1">
      <c r="Q474" s="1924"/>
    </row>
    <row r="475" spans="17:17" ht="58.6" customHeight="1">
      <c r="Q475" s="1924"/>
    </row>
    <row r="476" spans="17:17" ht="58.6" customHeight="1">
      <c r="Q476" s="1924"/>
    </row>
    <row r="477" spans="17:17" ht="58.6" customHeight="1">
      <c r="Q477" s="1924"/>
    </row>
    <row r="478" spans="17:17" ht="58.6" customHeight="1">
      <c r="Q478" s="1853"/>
    </row>
    <row r="479" spans="17:17" ht="58.6" customHeight="1">
      <c r="Q479" s="1853"/>
    </row>
    <row r="480" spans="17:17" ht="58.6" customHeight="1">
      <c r="Q480" s="1853"/>
    </row>
    <row r="481" spans="17:17" ht="58.6" customHeight="1">
      <c r="Q481" s="1853"/>
    </row>
    <row r="482" spans="17:17" ht="58.6" customHeight="1">
      <c r="Q482" s="1853"/>
    </row>
    <row r="483" spans="17:17" ht="58.6" customHeight="1">
      <c r="Q483" s="1853"/>
    </row>
    <row r="484" spans="17:17" ht="58.6" customHeight="1">
      <c r="Q484" s="1853"/>
    </row>
    <row r="485" spans="17:17" ht="58.6" customHeight="1">
      <c r="Q485" s="102"/>
    </row>
    <row r="486" spans="17:17" ht="58.6" customHeight="1">
      <c r="Q486" s="1853"/>
    </row>
    <row r="487" spans="17:17" ht="58.6" customHeight="1">
      <c r="Q487" s="1924"/>
    </row>
    <row r="488" spans="17:17" ht="58.6" customHeight="1">
      <c r="Q488" s="102"/>
    </row>
    <row r="489" spans="17:17" ht="58.6" customHeight="1">
      <c r="Q489" s="1853"/>
    </row>
    <row r="490" spans="17:17" ht="58.6" customHeight="1">
      <c r="Q490" s="1853"/>
    </row>
    <row r="491" spans="17:17" ht="58.6" customHeight="1">
      <c r="Q491" s="1853"/>
    </row>
    <row r="492" spans="17:17" ht="58.6" customHeight="1">
      <c r="Q492" s="1853"/>
    </row>
    <row r="493" spans="17:17" ht="58.6" customHeight="1">
      <c r="Q493" s="1853"/>
    </row>
    <row r="494" spans="17:17" ht="58.6" customHeight="1">
      <c r="Q494" s="1853"/>
    </row>
    <row r="495" spans="17:17" ht="58.6" customHeight="1">
      <c r="Q495" s="1853"/>
    </row>
    <row r="496" spans="17:17" ht="58.6" customHeight="1">
      <c r="Q496" s="1853"/>
    </row>
    <row r="497" spans="17:17" ht="58.6" customHeight="1">
      <c r="Q497" s="102"/>
    </row>
    <row r="498" spans="17:17" ht="58.6" customHeight="1">
      <c r="Q498" s="2225"/>
    </row>
    <row r="499" spans="17:17" ht="58.6" customHeight="1">
      <c r="Q499" s="2225"/>
    </row>
  </sheetData>
  <autoFilter ref="A3:P3"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5" defaultRowHeight="13.6"/>
  <cols>
    <col min="1" max="1" width="12.75" style="3050" bestFit="1" customWidth="1"/>
    <col min="2" max="2" width="9.375" style="3050" bestFit="1" customWidth="1"/>
    <col min="3" max="3" width="9.25" style="3050"/>
    <col min="4" max="4" width="11.375" style="3050" bestFit="1" customWidth="1"/>
    <col min="5" max="16384" width="9.25" style="3050"/>
  </cols>
  <sheetData>
    <row r="1" spans="1:4">
      <c r="A1" s="3051" t="s">
        <v>5207</v>
      </c>
      <c r="B1" s="3051" t="s">
        <v>9621</v>
      </c>
      <c r="C1" s="3051" t="s">
        <v>9622</v>
      </c>
      <c r="D1" s="3051" t="s">
        <v>9623</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ds:schemaRefs>
    <ds:schemaRef ds:uri="http://schemas.microsoft.com/sharepoint/v3/contenttype/forms"/>
  </ds:schemaRefs>
</ds:datastoreItem>
</file>

<file path=customXml/itemProps2.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- 10.2025 </vt:lpstr>
      <vt:lpstr>LỊCH TÀU - 09.2025 </vt:lpstr>
      <vt:lpstr>LỊCH TÀU - 07.2025</vt:lpstr>
      <vt:lpstr>LỊCH TÀU - 08.2025</vt:lpstr>
      <vt:lpstr>PKH UPDATE</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Le Van Sy - HPDQ</cp:lastModifiedBy>
  <cp:revision/>
  <dcterms:created xsi:type="dcterms:W3CDTF">2021-03-20T05:37:20Z</dcterms:created>
  <dcterms:modified xsi:type="dcterms:W3CDTF">2025-11-26T00:34:08Z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