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4F4EA891-80E3-4836-A434-AE854EEF30EF}" xr6:coauthVersionLast="47" xr6:coauthVersionMax="47" xr10:uidLastSave="{00000000-0000-0000-0000-000000000000}"/>
  <bookViews>
    <workbookView xWindow="-120" yWindow="-120" windowWidth="27465" windowHeight="16440" firstSheet="52"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6" hidden="1">'LỊCH TÀU - 08.2025'!$A$3:$Z$212</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3" hidden="1">'LỊCH TÀU - 10.2025 '!$A$3:$AI$3</definedName>
    <definedName name="_xlnm._FilterDatabase" localSheetId="54" hidden="1">'LỊCH TÀU - 09.2025 '!$A$3:$AJ$3</definedName>
    <definedName name="_xlnm._FilterDatabase" localSheetId="51" hidden="1">'LỊCH TÀU - 12.2025'!$A$3:$AI$204</definedName>
    <definedName name="_xlnm._FilterDatabase" localSheetId="52" hidden="1">'LỊCH TÀU - 11.2025'!$A$3:$AI$204</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69" l="1"/>
  <c r="B57" i="69"/>
  <c r="B58" i="69"/>
  <c r="B59" i="69"/>
  <c r="B60" i="69"/>
  <c r="B61" i="69"/>
  <c r="B150" i="68"/>
  <c r="M233" i="68"/>
  <c r="B231" i="68"/>
  <c r="M184" i="68"/>
  <c r="B158" i="68"/>
  <c r="B282" i="68"/>
  <c r="B230" i="68"/>
  <c r="M239" i="68"/>
  <c r="B186" i="68"/>
  <c r="B184" i="68"/>
  <c r="B154" i="68"/>
  <c r="M229" i="68"/>
  <c r="B32" i="69"/>
  <c r="B258" i="68"/>
  <c r="B281" i="68"/>
  <c r="B283" i="68"/>
  <c r="B269" i="68"/>
  <c r="B172" i="68"/>
  <c r="B159" i="68"/>
  <c r="B236" i="68"/>
  <c r="B195" i="68"/>
  <c r="B208" i="68"/>
  <c r="B160" i="68"/>
  <c r="B41" i="69"/>
  <c r="B152" i="68"/>
  <c r="B214" i="68"/>
  <c r="B213" i="68"/>
  <c r="B153" i="68"/>
  <c r="B170" i="68"/>
  <c r="B19" i="69"/>
  <c r="M7" i="61"/>
  <c r="B164" i="68"/>
  <c r="B275" i="68"/>
  <c r="B246" i="68"/>
  <c r="B276" i="68"/>
  <c r="B280" i="68"/>
  <c r="B279" i="68"/>
  <c r="B284" i="68"/>
  <c r="W34" i="61"/>
  <c r="V33" i="61"/>
  <c r="W33" i="61" s="1"/>
  <c r="W35" i="61" s="1"/>
  <c r="T20" i="61"/>
  <c r="U34" i="61"/>
  <c r="U33" i="61"/>
  <c r="U32" i="61"/>
  <c r="W32" i="61" s="1"/>
  <c r="R20" i="61"/>
  <c r="T35" i="61"/>
  <c r="U35" i="61" s="1"/>
  <c r="S35" i="61"/>
  <c r="S33" i="61"/>
  <c r="B165" i="68"/>
  <c r="B261" i="68"/>
  <c r="B18" i="69"/>
  <c r="B239" i="68"/>
  <c r="B17" i="69"/>
  <c r="B15" i="69"/>
  <c r="B180" i="68"/>
  <c r="B148" i="68"/>
  <c r="B232" i="68"/>
  <c r="B238" i="68"/>
  <c r="B240" i="68"/>
  <c r="B200" i="68"/>
  <c r="B220" i="68"/>
  <c r="B221" i="68"/>
  <c r="B274" i="68"/>
  <c r="B267" i="68"/>
  <c r="B188" i="68"/>
  <c r="B270" i="68"/>
  <c r="B272" i="68"/>
  <c r="B268" i="68"/>
  <c r="B273" i="68"/>
  <c r="B288" i="68"/>
  <c r="B233" i="68"/>
  <c r="B257" i="68"/>
  <c r="B227" i="68"/>
  <c r="B228" i="68"/>
  <c r="B219" i="68"/>
  <c r="B217" i="68"/>
  <c r="B218" i="68"/>
  <c r="B286" i="68"/>
  <c r="B287" i="68"/>
  <c r="B241" i="68"/>
  <c r="B242" i="68"/>
  <c r="B226" i="68"/>
  <c r="B223" i="68"/>
  <c r="B206" i="68"/>
  <c r="B205" i="68"/>
  <c r="B247" i="68"/>
  <c r="B14" i="69"/>
  <c r="B13" i="69"/>
  <c r="B12" i="69"/>
  <c r="B11" i="69"/>
  <c r="B10" i="69"/>
  <c r="B9" i="69"/>
  <c r="B8" i="69"/>
  <c r="B147" i="68"/>
  <c r="B289" i="68"/>
  <c r="B7" i="69"/>
  <c r="B6" i="69"/>
  <c r="B5" i="69"/>
  <c r="B4"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5" i="69"/>
  <c r="B74" i="69"/>
  <c r="B73" i="69"/>
  <c r="B72" i="69"/>
  <c r="B71" i="69"/>
  <c r="B70" i="69"/>
  <c r="B69" i="69"/>
  <c r="B68" i="69"/>
  <c r="B67" i="69"/>
  <c r="B66" i="69"/>
  <c r="B65" i="69"/>
  <c r="B64" i="69"/>
  <c r="B63" i="69"/>
  <c r="B62" i="69"/>
  <c r="B55" i="69"/>
  <c r="B54" i="69"/>
  <c r="B53" i="69"/>
  <c r="B52" i="69"/>
  <c r="B51" i="69"/>
  <c r="B50" i="69"/>
  <c r="B49" i="69"/>
  <c r="B48" i="69"/>
  <c r="B47" i="69"/>
  <c r="B46" i="69"/>
  <c r="B45" i="69"/>
  <c r="B44" i="69"/>
  <c r="B43" i="69"/>
  <c r="B42" i="69"/>
  <c r="B40" i="69"/>
  <c r="B39" i="69"/>
  <c r="B38" i="69"/>
  <c r="B37" i="69"/>
  <c r="B36" i="69"/>
  <c r="B35" i="69"/>
  <c r="B34" i="69"/>
  <c r="B33" i="69"/>
  <c r="B31" i="69"/>
  <c r="B30" i="69"/>
  <c r="B29" i="69"/>
  <c r="B28" i="69"/>
  <c r="B27" i="69"/>
  <c r="B26" i="69"/>
  <c r="B25" i="69"/>
  <c r="B24" i="69"/>
  <c r="B23" i="69"/>
  <c r="B22" i="69"/>
  <c r="B21" i="69"/>
  <c r="B20" i="69"/>
  <c r="M2" i="69"/>
  <c r="L2" i="69"/>
  <c r="D2" i="69"/>
  <c r="B112" i="68"/>
  <c r="B139" i="68"/>
  <c r="D2" i="68"/>
  <c r="B129" i="68"/>
  <c r="B173" i="68"/>
  <c r="B174" i="68"/>
  <c r="B175" i="68"/>
  <c r="B176" i="68"/>
  <c r="B177" i="68"/>
  <c r="B178" i="68"/>
  <c r="B179" i="68"/>
  <c r="B185" i="68"/>
  <c r="B171" i="68"/>
  <c r="B235" i="68"/>
  <c r="B234" i="68"/>
  <c r="B124" i="68"/>
  <c r="B255" i="68"/>
  <c r="B256" i="68"/>
  <c r="B162" i="68"/>
  <c r="B126" i="68"/>
  <c r="M212" i="68"/>
  <c r="B197" i="68"/>
  <c r="B199" i="68"/>
  <c r="B194" i="68"/>
  <c r="B193" i="68"/>
  <c r="B141" i="68"/>
  <c r="B207" i="68"/>
  <c r="B191" i="68"/>
  <c r="M105" i="68"/>
  <c r="B142" i="68"/>
  <c r="B138" i="68"/>
  <c r="B109" i="68"/>
  <c r="B108" i="68"/>
  <c r="B134" i="68"/>
  <c r="B135" i="68"/>
  <c r="B120" i="68"/>
  <c r="B121" i="68"/>
  <c r="N27" i="61"/>
  <c r="Q20" i="61"/>
  <c r="B198" i="68"/>
  <c r="B140" i="68"/>
  <c r="B166" i="68"/>
  <c r="B259" i="68"/>
  <c r="B128" i="68"/>
  <c r="B133" i="68"/>
  <c r="B237" i="68"/>
  <c r="B187" i="68"/>
  <c r="B264" i="68"/>
  <c r="B143" i="68"/>
  <c r="B113" i="68"/>
  <c r="B83" i="68"/>
  <c r="B229" i="68"/>
  <c r="B146" i="68"/>
  <c r="B123" i="68"/>
  <c r="B119" i="68"/>
  <c r="B115" i="68"/>
  <c r="B132" i="68"/>
  <c r="B216" i="68"/>
  <c r="B80" i="68"/>
  <c r="B73" i="68"/>
  <c r="B30" i="68"/>
  <c r="B4" i="68"/>
  <c r="B145" i="68"/>
  <c r="B87" i="68"/>
  <c r="B64" i="68"/>
  <c r="B110" i="68"/>
  <c r="B137" i="68"/>
  <c r="B29" i="68"/>
  <c r="B77" i="68"/>
  <c r="B8" i="61"/>
  <c r="B102" i="68"/>
  <c r="B181" i="68"/>
  <c r="B89" i="68"/>
  <c r="B90" i="68"/>
  <c r="B91" i="68"/>
  <c r="B104" i="68"/>
  <c r="B182" i="68"/>
  <c r="B74" i="68"/>
  <c r="B72" i="68"/>
  <c r="B75" i="68"/>
  <c r="B114" i="68"/>
  <c r="B234" i="64"/>
  <c r="B70" i="68"/>
  <c r="B42" i="68"/>
  <c r="B82" i="68"/>
  <c r="B125" i="68"/>
  <c r="B66" i="68"/>
  <c r="B79" i="68"/>
  <c r="B61" i="68"/>
  <c r="B243" i="68"/>
  <c r="B244" i="68"/>
  <c r="B245" i="68"/>
  <c r="B248" i="68"/>
  <c r="C8" i="61"/>
  <c r="D8" i="61"/>
  <c r="B7" i="61"/>
  <c r="B51" i="68"/>
  <c r="B250" i="68"/>
  <c r="B52" i="68"/>
  <c r="B50" i="68"/>
  <c r="L26" i="61"/>
  <c r="S26" i="61" s="1"/>
  <c r="U26" i="61" s="1"/>
  <c r="L25" i="61"/>
  <c r="S25" i="61" s="1"/>
  <c r="U25" i="61" s="1"/>
  <c r="L24" i="61"/>
  <c r="S24" i="61" s="1"/>
  <c r="U24" i="61" s="1"/>
  <c r="L23" i="61"/>
  <c r="S23" i="61" s="1"/>
  <c r="U23" i="61" s="1"/>
  <c r="L22" i="61"/>
  <c r="S22" i="61" s="1"/>
  <c r="U22" i="61" s="1"/>
  <c r="L21" i="61"/>
  <c r="S21" i="61" s="1"/>
  <c r="U21" i="61" s="1"/>
  <c r="B62" i="68"/>
  <c r="B100" i="68"/>
  <c r="B5" i="68"/>
  <c r="B6" i="68"/>
  <c r="B7" i="68"/>
  <c r="B8" i="68"/>
  <c r="B9" i="68"/>
  <c r="B10" i="68"/>
  <c r="B11" i="68"/>
  <c r="B12" i="68"/>
  <c r="B13" i="68"/>
  <c r="B14" i="68"/>
  <c r="B76" i="68"/>
  <c r="B253" i="68"/>
  <c r="B254" i="68"/>
  <c r="M194" i="65"/>
  <c r="D7" i="61"/>
  <c r="B60" i="68"/>
  <c r="B88" i="68"/>
  <c r="B92" i="68"/>
  <c r="B131" i="68"/>
  <c r="B86" i="68"/>
  <c r="B56" i="68"/>
  <c r="B277" i="65"/>
  <c r="B46" i="68"/>
  <c r="B45" i="68"/>
  <c r="B193" i="65"/>
  <c r="B53" i="68"/>
  <c r="B274" i="65"/>
  <c r="B84" i="68"/>
  <c r="B49" i="68"/>
  <c r="B58" i="68"/>
  <c r="B275" i="65"/>
  <c r="B103" i="68"/>
  <c r="B69" i="68"/>
  <c r="B68" i="68"/>
  <c r="B183" i="68"/>
  <c r="B81" i="68"/>
  <c r="B252" i="68"/>
  <c r="B251" i="65"/>
  <c r="B246" i="65"/>
  <c r="B196" i="65"/>
  <c r="B197" i="65"/>
  <c r="B198" i="65"/>
  <c r="B199" i="65"/>
  <c r="B200" i="65"/>
  <c r="B201" i="65"/>
  <c r="B55" i="68"/>
  <c r="B71" i="68"/>
  <c r="B23" i="68"/>
  <c r="B20" i="68"/>
  <c r="B21" i="68"/>
  <c r="L20" i="61"/>
  <c r="S20" i="61" s="1"/>
  <c r="Q26" i="61"/>
  <c r="Q25" i="61"/>
  <c r="Q24" i="61"/>
  <c r="Q23" i="61"/>
  <c r="Q22" i="61"/>
  <c r="Q21" i="61"/>
  <c r="B59" i="68"/>
  <c r="B95" i="68"/>
  <c r="B106" i="68"/>
  <c r="B271" i="65"/>
  <c r="B116" i="68"/>
  <c r="B117" i="68"/>
  <c r="B248" i="65"/>
  <c r="B249" i="65"/>
  <c r="B250" i="65"/>
  <c r="B48" i="68"/>
  <c r="B272" i="65"/>
  <c r="B270" i="65"/>
  <c r="B39" i="68"/>
  <c r="B40" i="68"/>
  <c r="B273" i="65"/>
  <c r="B257" i="65"/>
  <c r="B247" i="65"/>
  <c r="B249" i="68"/>
  <c r="B251"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P26" i="61"/>
  <c r="P25" i="61"/>
  <c r="P20" i="61"/>
  <c r="B194" i="65"/>
  <c r="B182" i="65"/>
  <c r="B183" i="65"/>
  <c r="B190" i="68"/>
  <c r="B99" i="68"/>
  <c r="B65" i="68"/>
  <c r="B94"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85" i="68"/>
  <c r="B226" i="65"/>
  <c r="B176" i="65"/>
  <c r="B177" i="65"/>
  <c r="B215" i="68"/>
  <c r="B157" i="68"/>
  <c r="B256" i="65"/>
  <c r="B265" i="68"/>
  <c r="B165" i="65"/>
  <c r="B18" i="68"/>
  <c r="B19" i="68"/>
  <c r="B22" i="68"/>
  <c r="B26" i="68"/>
  <c r="B27" i="68"/>
  <c r="B28" i="68"/>
  <c r="B31" i="68"/>
  <c r="B32" i="68"/>
  <c r="B37" i="68"/>
  <c r="B38" i="68"/>
  <c r="B41" i="68"/>
  <c r="B168" i="68"/>
  <c r="B96" i="68"/>
  <c r="B97" i="68"/>
  <c r="B98" i="68"/>
  <c r="B130" i="68"/>
  <c r="B111" i="68"/>
  <c r="B63" i="68"/>
  <c r="B101" i="68"/>
  <c r="B189" i="68"/>
  <c r="B196" i="68"/>
  <c r="B67" i="68"/>
  <c r="B149" i="68"/>
  <c r="B163" i="68"/>
  <c r="B127" i="68"/>
  <c r="B155" i="68"/>
  <c r="B156" i="68"/>
  <c r="B161" i="68"/>
  <c r="B151" i="68"/>
  <c r="B212" i="68"/>
  <c r="B203" i="68"/>
  <c r="B204" i="68"/>
  <c r="B136" i="68"/>
  <c r="B144" i="68"/>
  <c r="B224" i="68"/>
  <c r="B222" i="68"/>
  <c r="B266" i="68"/>
  <c r="B169" i="68"/>
  <c r="B211" i="68"/>
  <c r="B209" i="68"/>
  <c r="B210" i="68"/>
  <c r="B225" i="68"/>
  <c r="B192" i="68"/>
  <c r="B118" i="68"/>
  <c r="B107" i="68"/>
  <c r="B260" i="68"/>
  <c r="B262" i="68"/>
  <c r="B263" i="68"/>
  <c r="B271" i="68"/>
  <c r="B167" i="68"/>
  <c r="B201" i="68"/>
  <c r="B202" i="68"/>
  <c r="B278" i="68"/>
  <c r="B277"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K8" i="61" s="1"/>
  <c r="J21" i="61"/>
  <c r="C7" i="61"/>
  <c r="E7" i="61"/>
  <c r="M20" i="61"/>
  <c r="M21" i="61"/>
  <c r="M22" i="61"/>
  <c r="M23" i="61"/>
  <c r="M24" i="61"/>
  <c r="M25" i="61"/>
  <c r="M26" i="61"/>
  <c r="H5" i="61"/>
  <c r="O27" i="61"/>
  <c r="J27" i="61"/>
  <c r="K20" i="61"/>
  <c r="H6" i="61"/>
  <c r="H7" i="61"/>
  <c r="H8" i="61"/>
  <c r="H9" i="61"/>
  <c r="K9" i="61"/>
  <c r="J31" i="61"/>
  <c r="K26" i="61"/>
  <c r="K25" i="61"/>
  <c r="K24" i="61"/>
  <c r="K23" i="61"/>
  <c r="K22" i="61"/>
  <c r="K21" i="61"/>
  <c r="S27" i="61" l="1"/>
  <c r="U20" i="61"/>
  <c r="M2"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<sst xmlns="http://schemas.openxmlformats.org/spreadsheetml/2006/main" count="31423" uniqueCount="9540">
  <si>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</si>
  <si>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</si>
  <si>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</si>
  <si>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</si>
  <si>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</si>
  <si>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</si>
  <si>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</si>
  <si>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</si>
  <si>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</si>
  <si>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</si>
  <si>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</si>
  <si>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</si>
  <si>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</si>
  <si>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</si>
  <si>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</si>
  <si>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</si>
  <si>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</si>
  <si>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</si>
  <si>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</si>
  <si>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</si>
  <si>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</si>
  <si>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</si>
  <si>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</si>
  <si>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</si>
  <si>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</si>
  <si>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</si>
  <si>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</si>
  <si>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</si>
  <si>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</si>
  <si>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</si>
  <si>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</si>
  <si>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</si>
  <si>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</si>
  <si>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</si>
  <si>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</si>
  <si>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</si>
  <si>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</si>
  <si>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</si>
  <si>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</si>
  <si>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</si>
  <si>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</si>
  <si>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</si>
  <si>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</si>
  <si>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</si>
  <si>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</si>
  <si>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</si>
  <si>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</si>
  <si>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</si>
  <si>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</si>
  <si>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</si>
  <si>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</si>
  <si>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</si>
  <si>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</si>
  <si>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</si>
  <si>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</si>
  <si>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</si>
  <si>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</si>
  <si>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</si>
  <si>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</si>
  <si>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</si>
  <si>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</si>
  <si>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</si>
  <si>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</si>
  <si>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</si>
  <si>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</si>
  <si>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</si>
  <si>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</si>
  <si>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</si>
  <si>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</si>
  <si>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</si>
  <si>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</si>
  <si>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</si>
  <si>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</si>
  <si>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</si>
  <si>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</si>
  <si>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</si>
  <si>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</si>
  <si>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</si>
  <si>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</si>
  <si>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</si>
  <si>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</si>
  <si>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</si>
  <si>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</si>
  <si>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</si>
  <si>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</si>
  <si>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</si>
  <si>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</si>
  <si>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</si>
  <si>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</si>
  <si>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</si>
  <si>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</si>
  <si>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</si>
  <si>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</si>
  <si>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</si>
  <si>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</si>
  <si>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</si>
  <si>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</si>
  <si>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</si>
  <si>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</si>
  <si>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</si>
  <si>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</si>
  <si>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</si>
  <si>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</si>
  <si>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</si>
  <si>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</si>
  <si>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</si>
  <si>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</si>
  <si>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</si>
  <si>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</si>
  <si>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</si>
  <si>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</si>
  <si>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</si>
  <si>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</si>
  <si>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</si>
  <si>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</si>
  <si>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</si>
  <si>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</si>
  <si>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</si>
  <si>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</si>
  <si>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</si>
  <si>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</si>
  <si>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</si>
  <si>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</si>
  <si>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</si>
  <si>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</si>
  <si>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</si>
  <si>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</si>
  <si>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</si>
  <si>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</si>
  <si>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</si>
  <si>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</si>
  <si>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</si>
  <si>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</si>
  <si>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</si>
  <si>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</si>
  <si>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</si>
  <si>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</si>
  <si>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</si>
  <si>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</si>
  <si>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</si>
  <si>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</si>
  <si>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</si>
  <si>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</si>
  <si>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</si>
  <si>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</si>
  <si>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</si>
  <si>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</si>
  <si>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</si>
  <si>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</si>
  <si>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</si>
  <si>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</si>
  <si>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</si>
  <si>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</si>
  <si>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</si>
  <si>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</si>
  <si>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</si>
  <si>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</si>
  <si>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</si>
  <si>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</si>
  <si>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</si>
  <si>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</si>
  <si>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</si>
  <si>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</si>
  <si>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</si>
  <si>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</si>
  <si>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</si>
  <si>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</si>
  <si>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</si>
  <si>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</si>
  <si>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</si>
  <si>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</si>
  <si>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</si>
  <si>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</si>
  <si>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</si>
  <si>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</si>
  <si>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</si>
  <si>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</si>
  <si>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</si>
  <si>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</si>
  <si>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</si>
  <si>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</si>
  <si>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</si>
  <si>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</si>
  <si>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</si>
  <si>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</si>
  <si>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</si>
  <si>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</si>
  <si>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</si>
  <si>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</si>
  <si>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</si>
  <si>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</si>
  <si>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</si>
  <si>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</si>
  <si>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</si>
  <si>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</si>
  <si>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</si>
  <si>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</si>
  <si>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</si>
  <si>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</si>
  <si>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</si>
  <si>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</si>
  <si>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</si>
  <si>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</si>
  <si>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</si>
  <si>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</si>
  <si>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</si>
  <si>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</si>
  <si>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</si>
  <si>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</si>
  <si>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</si>
  <si>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</si>
  <si>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</si>
  <si>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</si>
  <si>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</si>
  <si>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</si>
  <si>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</si>
  <si>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</si>
  <si>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</si>
  <si>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</si>
  <si>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</si>
  <si>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</si>
  <si>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</si>
  <si>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</si>
  <si>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</si>
  <si>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</si>
  <si>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</si>
  <si>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</si>
  <si>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</si>
  <si>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</si>
  <si>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</si>
  <si>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</si>
  <si>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</si>
  <si>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</si>
  <si>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</si>
  <si>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</si>
  <si>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</si>
  <si>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</si>
  <si>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</si>
  <si>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</si>
  <si>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</si>
  <si>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</si>
  <si>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</si>
  <si>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</si>
  <si>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</si>
  <si>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</si>
  <si>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</si>
  <si>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</si>
  <si>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</si>
  <si>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</si>
  <si>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</si>
  <si>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</si>
  <si>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</si>
  <si>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</si>
  <si>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</si>
  <si>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</si>
  <si>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</si>
  <si>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</si>
  <si>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</si>
  <si>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</si>
  <si>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</si>
  <si>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</si>
  <si>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</si>
  <si>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</si>
  <si>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</si>
  <si>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</si>
  <si>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</si>
  <si>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</si>
  <si>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</si>
  <si>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</si>
  <si>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</si>
  <si>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</si>
  <si>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</si>
  <si>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</si>
  <si>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</si>
  <si>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</si>
  <si>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</si>
  <si>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</si>
  <si>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</si>
  <si>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</si>
  <si>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</si>
  <si>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</si>
  <si>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</si>
  <si>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</si>
  <si>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</si>
  <si>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</si>
  <si>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</si>
  <si>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</si>
  <si>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</si>
  <si>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</si>
  <si>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</si>
  <si>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</si>
  <si>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</si>
  <si>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</si>
  <si>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</si>
  <si>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</si>
  <si>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</si>
  <si>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</si>
  <si>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</si>
  <si>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</si>
  <si>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</si>
  <si>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</si>
  <si>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</si>
  <si>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</si>
  <si>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</si>
  <si>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</si>
  <si>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</si>
  <si>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</si>
  <si>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</si>
  <si>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</si>
  <si>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</si>
  <si>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</si>
  <si>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</si>
  <si>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</si>
  <si>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</si>
  <si>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</si>
  <si>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</si>
  <si>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</si>
  <si>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</si>
  <si>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</si>
  <si>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</si>
  <si>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</si>
  <si>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</si>
  <si>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</si>
  <si>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</si>
  <si>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</si>
  <si>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</si>
  <si>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</si>
  <si>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</si>
  <si>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</si>
  <si>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</si>
  <si>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</si>
  <si>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</si>
  <si>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</si>
  <si>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</si>
  <si>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</si>
  <si>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</si>
  <si>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</si>
  <si>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</si>
  <si>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</si>
  <si>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</si>
  <si>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</si>
  <si>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</si>
  <si>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</si>
  <si>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</si>
  <si>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</si>
  <si>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</si>
  <si>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</si>
  <si>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</si>
  <si>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</si>
  <si>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</si>
  <si>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</si>
  <si>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</si>
  <si>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</si>
  <si>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</si>
  <si>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</si>
  <si>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</si>
  <si>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</si>
  <si>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</si>
  <si>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</si>
  <si>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</si>
  <si>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</si>
  <si>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</si>
  <si>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</si>
  <si>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</si>
  <si>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</si>
  <si>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</si>
  <si>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</si>
  <si>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</si>
  <si>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</si>
  <si>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</si>
  <si>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</si>
  <si>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</si>
  <si>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</si>
  <si>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</si>
  <si>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</si>
  <si>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</si>
  <si>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</si>
  <si>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</si>
  <si>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</si>
  <si>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</si>
  <si>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</si>
  <si>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</si>
  <si>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</si>
  <si>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</si>
  <si>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</si>
  <si>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</si>
  <si>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</si>
  <si>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</si>
  <si>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</si>
  <si>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</si>
  <si>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</si>
  <si>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</si>
  <si>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</si>
  <si>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</si>
  <si>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</si>
  <si>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</si>
  <si>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</si>
  <si>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</si>
  <si>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</si>
  <si>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</si>
  <si>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</si>
  <si>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</si>
  <si>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</si>
  <si>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</si>
  <si>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</si>
  <si>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</si>
  <si>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</si>
  <si>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</si>
  <si>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</si>
  <si>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</si>
  <si>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</si>
  <si>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</si>
  <si>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</si>
  <si>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</si>
  <si>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</si>
  <si>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</si>
  <si>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</si>
  <si>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</si>
  <si>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</si>
  <si>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</si>
  <si>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</si>
  <si>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</si>
  <si>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</si>
  <si>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</si>
  <si>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</si>
  <si>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</si>
  <si>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</si>
  <si>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</si>
  <si>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</si>
  <si>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</si>
  <si>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</si>
  <si>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</si>
  <si>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</si>
  <si>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</si>
  <si>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</si>
  <si>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</si>
  <si>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</si>
  <si>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</si>
  <si>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</si>
  <si>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</si>
  <si>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</si>
  <si>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</si>
  <si>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</si>
  <si>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</si>
  <si>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</si>
  <si>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</si>
  <si>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</si>
  <si>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</si>
  <si>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</si>
  <si>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</si>
  <si>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</si>
  <si>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</si>
  <si>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</si>
  <si>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</si>
  <si>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</si>
  <si>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</si>
  <si>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</si>
  <si>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</si>
  <si>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</si>
  <si>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</si>
  <si>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</si>
  <si>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</si>
  <si>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</si>
  <si>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</si>
  <si>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</si>
  <si>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</si>
  <si>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</si>
  <si>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</si>
  <si>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</si>
  <si>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</si>
  <si>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</si>
  <si>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</si>
  <si>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</si>
  <si>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</si>
  <si>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</si>
  <si>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</si>
  <si>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</si>
  <si>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</si>
  <si>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</si>
  <si>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</si>
  <si>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</si>
  <si>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</si>
  <si>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</si>
  <si>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</si>
  <si>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</si>
  <si>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</si>
  <si>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</si>
  <si>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</si>
  <si>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</si>
  <si>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</si>
  <si>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</si>
  <si>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</si>
  <si>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</si>
  <si>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</si>
  <si>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</si>
  <si>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</si>
  <si>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</si>
  <si>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</si>
  <si>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</si>
  <si>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</si>
  <si>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</si>
  <si>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</si>
  <si>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</si>
  <si>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</si>
  <si>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</si>
  <si>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</si>
  <si>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</si>
  <si>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</si>
  <si>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</si>
  <si>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</si>
  <si>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</si>
  <si>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</si>
  <si>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</si>
  <si>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</si>
  <si>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</si>
  <si>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</si>
  <si>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</si>
  <si>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</si>
  <si>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</si>
  <si>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</si>
  <si>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</si>
  <si>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</si>
  <si>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</si>
  <si>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</si>
  <si>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</si>
  <si>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</si>
  <si>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</si>
  <si>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</si>
  <si>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</si>
  <si>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</si>
  <si>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</si>
  <si>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</si>
  <si>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</si>
  <si>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</si>
  <si>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</si>
  <si>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</si>
  <si>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</si>
  <si>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</si>
  <si>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</si>
  <si>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</si>
  <si>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</si>
  <si>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</si>
  <si>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</si>
  <si>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</si>
  <si>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</si>
  <si>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</si>
  <si>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</si>
  <si>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</si>
  <si>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</si>
  <si>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</si>
  <si>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</si>
  <si>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</si>
  <si>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</si>
  <si>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</si>
  <si>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</si>
  <si>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</si>
  <si>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</si>
  <si>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</si>
  <si>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</si>
  <si>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</si>
  <si>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</si>
  <si>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</si>
  <si>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</si>
  <si>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</si>
  <si>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</si>
  <si>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</si>
  <si>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</si>
  <si>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</si>
  <si>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</si>
  <si>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</si>
  <si>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</si>
  <si>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</si>
  <si>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</si>
  <si>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</si>
  <si>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</si>
  <si>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</si>
  <si>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</si>
  <si>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</si>
  <si>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</si>
  <si>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</si>
  <si>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</si>
  <si>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</si>
  <si>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</si>
  <si>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</si>
  <si>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</si>
  <si>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</si>
  <si>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</si>
  <si>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</si>
  <si>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</si>
  <si>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</si>
  <si>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</si>
  <si>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</si>
  <si>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</si>
  <si>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</si>
  <si>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</si>
  <si>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</si>
  <si>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</si>
  <si>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</si>
  <si>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</si>
  <si>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</si>
  <si>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</si>
  <si>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</si>
  <si>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</si>
  <si>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</si>
  <si>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</si>
  <si>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</si>
  <si>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</si>
  <si>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</si>
  <si>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</si>
  <si>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</si>
  <si>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</si>
  <si>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</si>
  <si>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</si>
  <si>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</si>
  <si>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</si>
  <si>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</si>
  <si>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</si>
  <si>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</si>
  <si>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</si>
  <si>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</si>
  <si>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</si>
  <si>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</si>
  <si>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</si>
  <si>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</si>
  <si>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</si>
  <si>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</si>
  <si>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</si>
  <si>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</si>
  <si>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</si>
  <si>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</si>
  <si>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</si>
  <si>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</si>
  <si>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</si>
  <si>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</si>
  <si>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</si>
  <si>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</si>
  <si>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</si>
  <si>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</si>
  <si>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</si>
  <si>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</si>
  <si>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</si>
  <si>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</si>
  <si>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</si>
  <si>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</si>
  <si>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</si>
  <si>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</si>
  <si>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</si>
  <si>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</si>
  <si>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</si>
  <si>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</si>
  <si>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</si>
  <si>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</si>
  <si>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</si>
  <si>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</si>
  <si>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</si>
  <si>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</si>
  <si>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</si>
  <si>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</si>
  <si>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</si>
  <si>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</si>
  <si>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</si>
  <si>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</si>
  <si>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</si>
  <si>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</si>
  <si>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</si>
  <si>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</si>
  <si>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</si>
  <si>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</si>
  <si>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</si>
  <si>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</si>
  <si>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</si>
  <si>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</si>
  <si>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</si>
  <si>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</si>
  <si>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</si>
  <si>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</si>
  <si>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</si>
  <si>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</si>
  <si>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</si>
  <si>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</si>
  <si>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</si>
  <si>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</si>
  <si>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</si>
  <si>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</si>
  <si>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</si>
  <si>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</si>
  <si>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</si>
  <si>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</si>
  <si>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</si>
  <si>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</si>
  <si>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</si>
  <si>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</si>
  <si>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</si>
  <si>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</si>
  <si>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</si>
  <si>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</si>
  <si>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</si>
  <si>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</si>
  <si>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</si>
  <si>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</si>
  <si>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</si>
  <si>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</si>
  <si>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</si>
  <si>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</si>
  <si>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</si>
  <si>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</si>
  <si>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</si>
  <si>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</si>
  <si>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</si>
  <si>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</si>
  <si>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</si>
  <si>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</si>
  <si>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</si>
  <si>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</si>
  <si>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</si>
  <si>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</si>
  <si>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</si>
  <si>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</si>
  <si>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</si>
  <si>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</si>
  <si>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</si>
  <si>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</si>
  <si>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</si>
  <si>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</si>
  <si>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</si>
  <si>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</si>
  <si>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</si>
  <si>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</si>
  <si>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</si>
  <si>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</si>
  <si>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</si>
  <si>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</si>
  <si>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</si>
  <si>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</si>
  <si>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</si>
  <si>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</si>
  <si>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</si>
  <si>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</si>
  <si>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</si>
  <si>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</si>
  <si>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</si>
  <si>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</si>
  <si>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</si>
  <si>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</si>
  <si>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</si>
  <si>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</si>
  <si>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</si>
  <si>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</si>
  <si>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</si>
  <si>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</si>
  <si>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</si>
  <si>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</si>
  <si>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</si>
  <si>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</si>
  <si>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</si>
  <si>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</si>
  <si>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</si>
  <si>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</si>
  <si>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</si>
  <si>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</si>
  <si>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</si>
  <si>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</si>
  <si>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</si>
  <si>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</si>
  <si>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</si>
  <si>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</si>
  <si>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</si>
  <si>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</si>
  <si>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</si>
  <si>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</si>
  <si>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</si>
  <si>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</si>
  <si>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</si>
  <si>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</si>
  <si>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</si>
  <si>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</si>
  <si>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</si>
  <si>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</si>
  <si>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</si>
  <si>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</si>
  <si>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</si>
  <si>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</si>
  <si>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</si>
  <si>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</si>
  <si>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</si>
  <si>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</si>
  <si>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</si>
  <si>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</si>
  <si>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</si>
  <si>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</si>
  <si>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</si>
  <si>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</si>
  <si>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</si>
  <si>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</si>
  <si>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</si>
  <si>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</si>
  <si>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</si>
  <si>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</si>
  <si>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</si>
  <si>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</si>
  <si>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</si>
  <si>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</si>
  <si>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</si>
  <si>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</si>
  <si>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</si>
  <si>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</si>
  <si>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</si>
  <si>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</si>
  <si>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</si>
  <si>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</si>
  <si>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</si>
  <si>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</si>
  <si>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</si>
  <si>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</si>
  <si>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</si>
  <si>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</si>
  <si>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</si>
  <si>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</si>
  <si>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</si>
  <si>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</si>
  <si>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</si>
  <si>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</si>
  <si>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</si>
  <si>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</si>
  <si>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</si>
  <si>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</si>
  <si>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</si>
  <si>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</si>
  <si>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</si>
  <si>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</si>
  <si>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</si>
  <si>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</si>
  <si>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</si>
  <si>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</si>
  <si>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</si>
  <si>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</si>
  <si>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</si>
  <si>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</si>
  <si>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</si>
  <si>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</si>
  <si>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</si>
  <si>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</si>
  <si>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</si>
  <si>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</si>
  <si>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</si>
  <si>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</si>
  <si>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</si>
  <si>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</si>
  <si>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</si>
  <si>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</si>
  <si>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</si>
  <si>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</si>
  <si>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</si>
  <si>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</si>
  <si>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</si>
  <si>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</si>
  <si>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</si>
  <si>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</si>
  <si>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</si>
  <si>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</si>
  <si>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</si>
  <si>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</si>
  <si>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</si>
  <si>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</si>
  <si>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</si>
  <si>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</si>
  <si>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</si>
  <si>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</si>
  <si>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</si>
  <si>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</si>
  <si>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</si>
  <si>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</si>
  <si>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</si>
  <si>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</si>
  <si>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</si>
  <si>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</si>
  <si>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</si>
  <si>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</si>
  <si>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</si>
  <si>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</si>
  <si>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</si>
  <si>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</si>
  <si>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</si>
  <si>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</si>
  <si>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</si>
  <si>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</si>
  <si>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</si>
  <si>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</si>
  <si>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</si>
  <si>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</si>
  <si>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</si>
  <si>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</si>
  <si>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</si>
  <si>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</si>
  <si>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</si>
  <si>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</si>
  <si>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</si>
  <si>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</si>
  <si>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</si>
  <si>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</si>
  <si>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</si>
  <si>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</si>
  <si>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</si>
  <si>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</si>
  <si>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</si>
  <si>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</si>
  <si>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</si>
  <si>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</si>
  <si>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</si>
  <si>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</si>
  <si>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</si>
  <si>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</si>
  <si>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</si>
  <si>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</si>
  <si>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</si>
  <si>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</si>
  <si>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</si>
  <si>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</si>
  <si>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</si>
  <si>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</si>
  <si>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</si>
  <si>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</si>
  <si>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</si>
  <si>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</si>
  <si>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</si>
  <si>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</si>
  <si>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</si>
  <si>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</si>
  <si>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</si>
  <si>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</si>
  <si>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</si>
  <si>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</si>
  <si>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</si>
  <si>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</si>
  <si>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</si>
  <si>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</si>
  <si>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</si>
  <si>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</si>
  <si>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</si>
  <si>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</si>
  <si>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</si>
  <si>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</si>
  <si>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</si>
  <si>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</si>
  <si>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</si>
  <si>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</si>
  <si>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</si>
  <si>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</si>
  <si>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</si>
  <si>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</si>
  <si>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</si>
  <si>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</si>
  <si>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</si>
  <si>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</si>
  <si>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</si>
  <si>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</si>
  <si>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</si>
  <si>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</si>
  <si>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</si>
  <si>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</si>
  <si>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</si>
  <si>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</si>
  <si>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</si>
  <si>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</si>
  <si>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</si>
  <si>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</si>
  <si>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</si>
  <si>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</si>
  <si>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</si>
  <si>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</si>
  <si>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</si>
  <si>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</si>
  <si>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</si>
  <si>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</si>
  <si>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</si>
  <si>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</si>
  <si>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</si>
  <si>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</si>
  <si>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</si>
  <si>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</si>
  <si>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</si>
  <si>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</si>
  <si>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</si>
  <si>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</si>
  <si>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</si>
  <si>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</si>
  <si>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</si>
  <si>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</si>
  <si>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</si>
  <si>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</si>
  <si>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</si>
  <si>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</si>
  <si>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</si>
  <si>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</si>
  <si>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</si>
  <si>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</si>
  <si>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</si>
  <si>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</si>
  <si>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</si>
  <si>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</si>
  <si>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</si>
  <si>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</si>
  <si>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</si>
  <si>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</si>
  <si>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</si>
  <si>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</si>
  <si>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</si>
  <si>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</si>
  <si>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</si>
  <si>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</si>
  <si>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</si>
  <si>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</si>
  <si>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</si>
  <si>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</si>
  <si>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</si>
  <si>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</si>
  <si>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</si>
  <si>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</si>
  <si>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</si>
  <si>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</si>
  <si>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</si>
  <si>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</si>
  <si>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</si>
  <si>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</si>
  <si>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</si>
  <si>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</si>
  <si>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</si>
  <si>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</si>
  <si>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</si>
  <si>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</si>
  <si>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</si>
  <si>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</si>
  <si>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</si>
  <si>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</si>
  <si>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</si>
  <si>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</si>
  <si>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</si>
  <si>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</si>
  <si>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</si>
  <si>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</si>
  <si>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</si>
  <si>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</si>
  <si>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</si>
  <si>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</si>
  <si>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</si>
  <si>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</si>
  <si>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</si>
  <si>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</si>
  <si>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</si>
  <si>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</si>
  <si>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</si>
  <si>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</si>
  <si>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</si>
  <si>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</si>
  <si>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</si>
  <si>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</si>
  <si>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</si>
  <si>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</si>
  <si>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</si>
  <si>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</si>
  <si>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</si>
  <si>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</si>
  <si>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</si>
  <si>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</si>
  <si>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</si>
  <si>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</si>
  <si>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</si>
  <si>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</si>
  <si>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</si>
  <si>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</si>
  <si>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</si>
  <si>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</si>
  <si>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</si>
  <si>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</si>
  <si>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</si>
  <si>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</si>
  <si>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</si>
  <si>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</si>
  <si>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</si>
  <si>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</si>
  <si>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</si>
  <si>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</si>
  <si>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</si>
  <si>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</si>
  <si>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</si>
  <si>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</si>
  <si>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</si>
  <si>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</si>
  <si>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</si>
  <si>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</si>
  <si>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</si>
  <si>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</si>
  <si>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</si>
  <si>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</si>
  <si>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</si>
  <si>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</si>
  <si>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</si>
  <si>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</si>
  <si>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</si>
  <si>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</si>
  <si>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</si>
  <si>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</si>
  <si>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</si>
  <si>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</si>
  <si>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</si>
  <si>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</si>
  <si>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</si>
  <si>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</si>
  <si>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</si>
  <si>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</si>
  <si>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</si>
  <si>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</si>
  <si>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</si>
  <si>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</si>
  <si>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</si>
  <si>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</si>
  <si>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</si>
  <si>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</si>
  <si>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</si>
  <si>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</si>
  <si>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</si>
  <si>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</si>
  <si>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</si>
  <si>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</si>
  <si>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</si>
  <si>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</si>
  <si>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</si>
  <si>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</si>
  <si>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</si>
  <si>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</si>
  <si>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</si>
  <si>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</si>
  <si>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</si>
  <si>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</si>
  <si>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</si>
  <si>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</si>
  <si>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</si>
  <si>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</si>
  <si>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</si>
  <si>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</si>
  <si>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</si>
  <si>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</si>
  <si>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</si>
  <si>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</si>
  <si>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</si>
  <si>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</si>
  <si>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</si>
  <si>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</si>
  <si>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</si>
  <si>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</si>
  <si>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</si>
  <si>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</si>
  <si>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</si>
  <si>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</si>
  <si>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</si>
  <si>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</si>
  <si>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</si>
  <si>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</si>
  <si>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</si>
  <si>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</si>
  <si>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</si>
  <si>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</si>
  <si>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</si>
  <si>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</si>
  <si>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</si>
  <si>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</si>
  <si>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</si>
  <si>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</si>
  <si>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</si>
  <si>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</si>
  <si>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</si>
  <si>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</si>
  <si>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</si>
  <si>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</si>
  <si>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</si>
  <si>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</si>
  <si>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</si>
  <si>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</si>
  <si>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</si>
  <si>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</si>
  <si>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</si>
  <si>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</si>
  <si>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</si>
  <si>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</si>
  <si>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</si>
  <si>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</si>
  <si>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</si>
  <si>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</si>
  <si>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</si>
  <si>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</si>
  <si>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</si>
  <si>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</si>
  <si>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</si>
  <si>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</si>
  <si>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</si>
  <si>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</si>
  <si>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</si>
  <si>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</si>
  <si>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</si>
  <si>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</si>
  <si>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</si>
  <si>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</si>
  <si>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</si>
  <si>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</si>
  <si>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</si>
  <si>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</si>
  <si>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</si>
  <si>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</si>
  <si>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</si>
  <si>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</si>
  <si>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</si>
  <si>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</si>
  <si>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</si>
  <si>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</si>
  <si>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</si>
  <si>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</si>
  <si>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</si>
  <si>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</si>
  <si>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</si>
  <si>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</si>
  <si>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</si>
  <si>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</si>
  <si>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</si>
  <si>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</si>
  <si>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</si>
  <si>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</si>
  <si>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</si>
  <si>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</si>
  <si>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</si>
  <si>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</si>
  <si>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</si>
  <si>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</si>
  <si>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</si>
  <si>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</si>
  <si>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</si>
  <si>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</si>
  <si>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</si>
  <si>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</si>
  <si>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</si>
  <si>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</si>
  <si>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</si>
  <si>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</si>
  <si>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</si>
  <si>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</si>
  <si>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</si>
  <si>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</si>
  <si>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</si>
  <si>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</si>
  <si>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</si>
  <si>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</si>
  <si>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</si>
  <si>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</si>
  <si>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</si>
  <si>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</si>
  <si>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</si>
  <si>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</si>
  <si>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</si>
  <si>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</si>
  <si>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</si>
  <si>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</si>
  <si>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</si>
  <si>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</si>
  <si>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</si>
  <si>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</si>
  <si>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</si>
  <si>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</si>
  <si>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</si>
  <si>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</si>
  <si>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</si>
  <si>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</si>
  <si>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</si>
  <si>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</si>
  <si>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</si>
  <si>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</si>
  <si>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</si>
  <si>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</si>
  <si>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</si>
  <si>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</si>
  <si>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</si>
  <si>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</si>
  <si>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</si>
  <si>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</si>
  <si>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</si>
  <si>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</si>
  <si>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</si>
  <si>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</si>
  <si>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</si>
  <si>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</si>
  <si>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</si>
  <si>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</si>
  <si>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</si>
  <si>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</si>
  <si>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</si>
  <si>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</si>
  <si>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</si>
  <si>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</si>
  <si>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</si>
  <si>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</si>
  <si>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</si>
  <si>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</si>
  <si>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</si>
  <si>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</si>
  <si>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</si>
  <si>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</si>
  <si>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</si>
  <si>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</si>
  <si>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</si>
  <si>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</si>
  <si>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</si>
  <si>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</si>
  <si>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</si>
  <si>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</si>
  <si>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</si>
  <si>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</si>
  <si>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</si>
  <si>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</si>
  <si>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</si>
  <si>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</si>
  <si>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</si>
  <si>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</si>
  <si>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</si>
  <si>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</si>
  <si>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</si>
  <si>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</si>
  <si>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</si>
  <si>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</si>
  <si>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</si>
  <si>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</si>
  <si>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</si>
  <si>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</si>
  <si>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</si>
  <si>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</si>
  <si>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</si>
  <si>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</si>
  <si>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</si>
  <si>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</si>
  <si>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</si>
  <si>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</si>
  <si>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</si>
  <si>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</si>
  <si>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</si>
  <si>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</si>
  <si>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</si>
  <si>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</si>
  <si>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</si>
  <si>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</si>
  <si>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</si>
  <si>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</si>
  <si>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</si>
  <si>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</si>
  <si>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</si>
  <si>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</si>
  <si>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</si>
  <si>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</si>
  <si>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</si>
  <si>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</si>
  <si>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</si>
  <si>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</si>
  <si>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</si>
  <si>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</si>
  <si>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</si>
  <si>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</si>
  <si>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</si>
  <si>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</si>
  <si>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</si>
  <si>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</si>
  <si>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</si>
  <si>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</si>
  <si>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</si>
  <si>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</si>
  <si>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</si>
  <si>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</si>
  <si>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</si>
  <si>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</si>
  <si>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</si>
  <si>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</si>
  <si>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</si>
  <si>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</si>
  <si>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</si>
  <si>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</si>
  <si>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</si>
  <si>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</si>
  <si>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</si>
  <si>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</si>
  <si>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</si>
  <si>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</si>
  <si>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</si>
  <si>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</si>
  <si>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</si>
  <si>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</si>
  <si>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</si>
  <si>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</si>
  <si>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</si>
  <si>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</si>
  <si>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</si>
  <si>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</si>
  <si>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</si>
  <si>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</si>
  <si>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</si>
  <si>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</si>
  <si>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</si>
  <si>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</si>
  <si>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</si>
  <si>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</si>
  <si>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</si>
  <si>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</si>
  <si>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</si>
  <si>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</si>
  <si>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</si>
  <si>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</si>
  <si>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</si>
  <si>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</si>
  <si>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</si>
  <si>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</si>
  <si>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</si>
  <si>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</si>
  <si>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</si>
  <si>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</si>
  <si>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</si>
  <si>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</si>
  <si>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</si>
  <si>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</si>
  <si>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</si>
  <si>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</si>
  <si>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</si>
  <si>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</si>
  <si>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</si>
  <si>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</si>
  <si>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</si>
  <si>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</si>
  <si>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</si>
  <si>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</si>
  <si>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</si>
  <si>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</si>
  <si>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</si>
  <si>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</si>
  <si>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</si>
  <si>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</si>
  <si>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</si>
  <si>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</si>
  <si>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</si>
  <si>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</si>
  <si>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</si>
  <si>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</si>
  <si>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</si>
  <si>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</si>
  <si>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</si>
  <si>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</si>
  <si>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</si>
  <si>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</si>
  <si>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</si>
  <si>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</si>
  <si>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</si>
  <si>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</si>
  <si>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</si>
  <si>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</si>
  <si>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</si>
  <si>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</si>
  <si>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</si>
  <si>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</si>
  <si>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</si>
  <si>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</si>
  <si>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</si>
  <si>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</si>
  <si>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</si>
  <si>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</si>
  <si>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</si>
  <si>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</si>
  <si>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</si>
  <si>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</si>
  <si>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</si>
  <si>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</si>
  <si>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</si>
  <si>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</si>
  <si>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</si>
  <si>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</si>
  <si>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</si>
  <si>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</si>
  <si>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</si>
  <si>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</si>
  <si>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</si>
  <si>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</si>
  <si>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</si>
  <si>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</si>
  <si>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</si>
  <si>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</si>
  <si>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</si>
  <si>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</si>
  <si>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</si>
  <si>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</si>
  <si>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</si>
  <si>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</si>
  <si>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</si>
  <si>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</si>
  <si>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</si>
  <si>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</si>
  <si>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</si>
  <si>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</si>
  <si>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</si>
  <si>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</si>
  <si>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</si>
  <si>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</si>
  <si>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</si>
  <si>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</si>
  <si>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</si>
  <si>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</si>
  <si>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</si>
  <si>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</si>
  <si>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</si>
  <si>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</si>
  <si>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</si>
  <si>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</si>
  <si>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</si>
  <si>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</si>
  <si>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</si>
  <si>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</si>
  <si>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</si>
  <si>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</si>
  <si>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</si>
  <si>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</si>
  <si>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</si>
  <si>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</si>
  <si>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</si>
  <si>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</si>
  <si>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</si>
  <si>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</si>
  <si>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</si>
  <si>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</si>
  <si>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</si>
  <si>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</si>
  <si>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</si>
  <si>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</si>
  <si>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</si>
  <si>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</si>
  <si>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</si>
  <si>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</si>
  <si>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</si>
  <si>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</si>
  <si>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</si>
  <si>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</si>
  <si>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</si>
  <si>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</si>
  <si>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</si>
  <si>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</si>
  <si>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</si>
  <si>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</si>
  <si>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</si>
  <si>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</si>
  <si>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</si>
  <si>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</si>
  <si>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</si>
  <si>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</si>
  <si>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</si>
  <si>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</si>
  <si>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</si>
  <si>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</si>
  <si>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</si>
  <si>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</si>
  <si>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</si>
  <si>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</si>
  <si>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</si>
  <si>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</si>
  <si>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</si>
  <si>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</si>
  <si>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</si>
  <si>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</si>
  <si>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</si>
  <si>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</si>
  <si>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</si>
  <si>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</si>
  <si>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</si>
  <si>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</si>
  <si>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</si>
  <si>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</si>
  <si>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</si>
  <si>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</si>
  <si>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</si>
  <si>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</si>
  <si>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</si>
  <si>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</si>
  <si>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</si>
  <si>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</si>
  <si>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</si>
  <si>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</si>
  <si>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</si>
  <si>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</si>
  <si>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</si>
  <si>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</si>
  <si>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</si>
  <si>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</si>
  <si>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</si>
  <si>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</si>
  <si>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</si>
  <si>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</si>
  <si>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</si>
  <si>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</si>
  <si>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</si>
  <si>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</si>
  <si>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</si>
  <si>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</si>
  <si>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</si>
  <si>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</si>
  <si>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</si>
  <si>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</si>
  <si>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</si>
  <si>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</si>
  <si>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</si>
  <si>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</si>
  <si>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</si>
  <si>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</si>
  <si>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</si>
  <si>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</si>
  <si>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</si>
  <si>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</si>
  <si>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</si>
  <si>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</si>
  <si>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</si>
  <si>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</si>
  <si>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</si>
  <si>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</si>
  <si>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</si>
  <si>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</si>
  <si>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</si>
  <si>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</si>
  <si>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</si>
  <si>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</si>
  <si>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</si>
  <si>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</si>
  <si>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</si>
  <si>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</si>
  <si>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</si>
  <si>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</si>
  <si>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</si>
  <si>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</si>
  <si>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</si>
  <si>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</si>
  <si>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</si>
  <si>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</si>
  <si>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</si>
  <si>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</si>
  <si>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</si>
  <si>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</si>
  <si>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</si>
  <si>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</si>
  <si>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</si>
  <si>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</si>
  <si>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</si>
  <si>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</si>
  <si>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</si>
  <si>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</si>
  <si>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</si>
  <si>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</si>
  <si>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</si>
  <si>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</si>
  <si>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</si>
  <si>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</si>
  <si>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</si>
  <si>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</si>
  <si>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</si>
  <si>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</si>
  <si>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</si>
  <si>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</si>
  <si>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</si>
  <si>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</si>
  <si>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</si>
  <si>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</si>
  <si>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</si>
  <si>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</si>
  <si>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</si>
  <si>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</si>
  <si>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</si>
  <si>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</si>
  <si>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</si>
  <si>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</si>
  <si>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</si>
  <si>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</si>
  <si>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</si>
  <si>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</si>
  <si>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</si>
  <si>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</si>
  <si>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</si>
  <si>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</si>
  <si>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</si>
  <si>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</si>
  <si>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</si>
  <si>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</si>
  <si>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</si>
  <si>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</si>
  <si>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</si>
  <si>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</si>
  <si>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</si>
  <si>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</si>
  <si>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</si>
  <si>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</si>
  <si>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</si>
  <si>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</si>
  <si>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</si>
  <si>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</si>
  <si>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</si>
  <si>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</si>
  <si>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</si>
  <si>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</si>
  <si>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</si>
  <si>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</si>
  <si>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</si>
  <si>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</si>
  <si>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</si>
  <si>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</si>
  <si>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</si>
  <si>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</si>
  <si>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</si>
  <si>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</si>
  <si>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</si>
  <si>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</si>
  <si>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</si>
  <si>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</si>
  <si>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</si>
  <si>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</si>
  <si>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</si>
  <si>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</si>
  <si>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</si>
  <si>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</si>
  <si>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</si>
  <si>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</si>
  <si>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</si>
  <si>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</si>
  <si>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</si>
  <si>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</si>
  <si>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</si>
  <si>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</si>
  <si>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</si>
  <si>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</si>
  <si>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</si>
  <si>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</si>
  <si>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</si>
  <si>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</si>
  <si>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</si>
  <si>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</si>
  <si>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</si>
  <si>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</si>
  <si>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</si>
  <si>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</si>
  <si>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</si>
  <si>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</si>
  <si>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</si>
  <si>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</si>
  <si>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</si>
  <si>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</si>
  <si>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</si>
  <si>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</si>
  <si>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</si>
  <si>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</si>
  <si>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</si>
  <si>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</si>
  <si>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</si>
  <si>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</si>
  <si>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</si>
  <si>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</si>
  <si>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</si>
  <si>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</si>
  <si>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</si>
  <si>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</si>
  <si>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</si>
  <si>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</si>
  <si>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</si>
  <si>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</si>
  <si>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</si>
  <si>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</si>
  <si>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</si>
  <si>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</si>
  <si>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</si>
  <si>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</si>
  <si>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</si>
  <si>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</si>
  <si>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</si>
  <si>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</si>
  <si>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</si>
  <si>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</si>
  <si>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</si>
  <si>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</si>
  <si>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</si>
  <si>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</si>
  <si>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</si>
  <si>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</si>
  <si>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</si>
  <si>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</si>
  <si>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</si>
  <si>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</si>
  <si>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</si>
  <si>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</si>
  <si>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</si>
  <si>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</si>
  <si>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</si>
  <si>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</si>
  <si>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</si>
  <si>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</si>
  <si>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</si>
  <si>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</si>
  <si>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</si>
  <si>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</si>
  <si>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</si>
  <si>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</si>
  <si>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</si>
  <si>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</si>
  <si>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</si>
  <si>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</si>
  <si>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</si>
  <si>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</si>
  <si>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</si>
  <si>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</si>
  <si>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</si>
  <si>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</si>
  <si>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</si>
  <si>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</si>
  <si>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</si>
  <si>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</si>
  <si>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</si>
  <si>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</si>
  <si>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</si>
  <si>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</si>
  <si>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</si>
  <si>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</si>
  <si>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</si>
  <si>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</si>
  <si>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</si>
  <si>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</si>
  <si>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</si>
  <si>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</si>
  <si>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</si>
  <si>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</si>
  <si>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</si>
  <si>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</si>
  <si>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</si>
  <si>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</si>
  <si>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</si>
  <si>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</si>
  <si>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</si>
  <si>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</si>
  <si>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</si>
  <si>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</si>
  <si>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</si>
  <si>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</si>
  <si>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</si>
  <si>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</si>
  <si>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</si>
  <si>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</si>
  <si>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</si>
  <si>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</si>
  <si>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</si>
  <si>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</si>
  <si>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</si>
  <si>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</si>
  <si>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</si>
  <si>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</si>
  <si>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</si>
  <si>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</si>
  <si>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</si>
  <si>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</si>
  <si>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</si>
  <si>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</si>
  <si>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</si>
  <si>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</si>
  <si>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</si>
  <si>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</si>
  <si>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</si>
  <si>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</si>
  <si>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</si>
  <si>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</si>
  <si>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</si>
  <si>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</si>
  <si>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</si>
  <si>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</si>
  <si>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</si>
  <si>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</si>
  <si>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</si>
  <si>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</si>
  <si>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</si>
  <si>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</si>
  <si>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</si>
  <si>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</si>
  <si>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</si>
  <si>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</si>
  <si>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</si>
  <si>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</si>
  <si>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</si>
  <si>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</si>
  <si>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</si>
  <si>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</si>
  <si>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</si>
  <si>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</si>
  <si>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</si>
  <si>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</si>
  <si>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</si>
  <si>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</si>
  <si>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</si>
  <si>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</si>
  <si>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</si>
  <si>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</si>
  <si>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</si>
  <si>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</si>
  <si>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</si>
  <si>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</si>
  <si>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</si>
  <si>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</si>
  <si>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</si>
  <si>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</si>
  <si>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</si>
  <si>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</si>
  <si>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</si>
  <si>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</si>
  <si>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</si>
  <si>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</si>
  <si>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</si>
  <si>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</si>
  <si>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</si>
  <si>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</si>
  <si>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</si>
  <si>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</si>
  <si>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</si>
  <si>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</si>
  <si>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</si>
  <si>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</si>
  <si>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</si>
  <si>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</si>
  <si>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</si>
  <si>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</si>
  <si>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</si>
  <si>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</si>
  <si>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</si>
  <si>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</si>
  <si>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</si>
  <si>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</si>
  <si>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</si>
  <si>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</si>
  <si>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</si>
  <si>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</si>
  <si>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</si>
  <si>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</si>
  <si>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</si>
  <si>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</si>
  <si>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</si>
  <si>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</si>
  <si>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</si>
  <si>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</si>
  <si>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</si>
  <si>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</si>
  <si>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</si>
  <si>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</si>
  <si>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</si>
  <si>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</si>
  <si>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</si>
  <si>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</si>
  <si>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</si>
  <si>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</si>
  <si>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</si>
  <si>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</si>
  <si>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</si>
  <si>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</si>
  <si>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</si>
  <si>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</si>
  <si>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</si>
  <si>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</si>
  <si>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</si>
  <si>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</si>
  <si>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</si>
  <si>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</si>
  <si>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</si>
  <si>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</si>
  <si>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</si>
  <si>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</si>
  <si>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</si>
  <si>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</si>
  <si>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</si>
  <si>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</si>
  <si>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</si>
  <si>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</si>
  <si>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</si>
  <si>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</si>
  <si>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</si>
  <si>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</si>
  <si>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</si>
  <si>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</si>
  <si>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</si>
  <si>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</si>
  <si>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</si>
  <si>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</si>
  <si>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</si>
  <si>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</si>
  <si>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</si>
  <si>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</si>
  <si>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</si>
  <si>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</si>
  <si>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</si>
  <si>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</si>
  <si>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</si>
  <si>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</si>
  <si>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</si>
  <si>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</si>
  <si>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</si>
  <si>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</si>
  <si>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</si>
  <si>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</si>
  <si>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</si>
  <si>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</si>
  <si>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</si>
  <si>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</si>
  <si>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</si>
  <si>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</si>
  <si>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</si>
  <si>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</si>
  <si>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</si>
  <si>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</si>
  <si>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</si>
  <si>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</si>
  <si>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</si>
  <si>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</si>
  <si>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</si>
  <si>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</si>
  <si>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</si>
  <si>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</si>
  <si>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</si>
  <si>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</si>
  <si>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</si>
  <si>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</si>
  <si>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</si>
  <si>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</si>
  <si>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</si>
  <si>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</si>
  <si>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</si>
  <si>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</si>
  <si>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</si>
  <si>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</si>
  <si>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</si>
  <si>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</si>
  <si>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</si>
  <si>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</si>
  <si>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</si>
  <si>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</si>
  <si>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</si>
  <si>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</si>
  <si>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</si>
  <si>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</si>
  <si>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</si>
  <si>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</si>
  <si>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</si>
  <si>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</si>
  <si>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</si>
  <si>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</si>
  <si>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</si>
  <si>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</si>
  <si>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</si>
  <si>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</si>
  <si>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</si>
  <si>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</si>
  <si>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</si>
  <si>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</si>
  <si>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</si>
  <si>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</si>
  <si>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</si>
  <si>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</si>
  <si>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</si>
  <si>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</si>
  <si>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</si>
  <si>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</si>
  <si>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</si>
  <si>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</si>
  <si>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</si>
  <si>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</si>
  <si>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</si>
  <si>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</si>
  <si>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</si>
  <si>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</si>
  <si>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</si>
  <si>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</si>
  <si>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</si>
  <si>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</si>
  <si>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</si>
  <si>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</si>
  <si>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</si>
  <si>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</si>
  <si>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</si>
  <si>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</si>
  <si>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</si>
  <si>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</si>
  <si>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</si>
  <si>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</si>
  <si>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</si>
  <si>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</si>
  <si>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</si>
  <si>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</si>
  <si>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</si>
  <si>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</si>
  <si>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</si>
  <si>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</si>
  <si>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</si>
  <si>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</si>
  <si>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</si>
  <si>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</si>
  <si>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</si>
  <si>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</si>
  <si>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</si>
  <si>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</si>
  <si>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</si>
  <si>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</si>
  <si>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</si>
  <si>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</si>
  <si>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</si>
  <si>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</si>
  <si>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</si>
  <si>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</si>
  <si>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</si>
  <si>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</si>
  <si>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</si>
  <si>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</si>
  <si>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</si>
  <si>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</si>
  <si>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</si>
  <si>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</si>
  <si>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</si>
  <si>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</si>
  <si>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</si>
  <si>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</si>
  <si>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</si>
  <si>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</si>
  <si>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</si>
  <si>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</si>
  <si>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</si>
  <si>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</si>
  <si>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</si>
  <si>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</si>
  <si>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</si>
  <si>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</si>
  <si>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</si>
  <si>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</si>
  <si>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</si>
  <si>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</si>
  <si>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</si>
  <si>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</si>
  <si>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</si>
  <si>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</si>
  <si>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</si>
  <si>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</si>
  <si>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</si>
  <si>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</si>
  <si>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</si>
  <si>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</si>
  <si>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</si>
  <si>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</si>
  <si>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</si>
  <si>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</si>
  <si>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</si>
  <si>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</si>
  <si>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</si>
  <si>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</si>
  <si>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</si>
  <si>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</si>
  <si>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</si>
  <si>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</si>
  <si>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</si>
  <si>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</si>
  <si>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</si>
  <si>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</si>
  <si>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</si>
  <si>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</si>
  <si>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</si>
  <si>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</si>
  <si>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</si>
  <si>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</si>
  <si>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</si>
  <si>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</si>
  <si>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</si>
  <si>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</si>
  <si>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</si>
  <si>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</si>
  <si>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</si>
  <si>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</si>
  <si>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</si>
  <si>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</si>
  <si>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</si>
  <si>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</si>
  <si>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</si>
  <si>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</si>
  <si>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</si>
  <si>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</si>
  <si>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</si>
  <si>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</si>
  <si>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</si>
  <si>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</si>
  <si>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</si>
  <si>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</si>
  <si>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</si>
  <si>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</si>
  <si>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</si>
  <si>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</si>
  <si>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</si>
  <si>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</si>
  <si>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</si>
  <si>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</si>
  <si>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</si>
  <si>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</si>
  <si>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</si>
  <si>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</si>
  <si>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</si>
  <si>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</si>
  <si>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</si>
  <si>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</si>
  <si>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</si>
  <si>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</si>
  <si>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</si>
  <si>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</si>
  <si>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</si>
  <si>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</si>
  <si>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</si>
  <si>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</si>
  <si>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</si>
  <si>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</si>
  <si>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</si>
  <si>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</si>
  <si>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</si>
  <si>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</si>
  <si>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</si>
  <si>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</si>
  <si>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</si>
  <si>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</si>
  <si>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</si>
  <si>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</si>
  <si>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</si>
  <si>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</si>
  <si>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</si>
  <si>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</si>
  <si>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</si>
  <si>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</si>
  <si>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</si>
  <si>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</si>
  <si>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</si>
  <si>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</si>
  <si>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</si>
  <si>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</si>
  <si>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</si>
  <si>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</si>
  <si>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</si>
  <si>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</si>
  <si>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</si>
  <si>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</si>
  <si>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</si>
  <si>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</si>
  <si>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</si>
  <si>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</si>
  <si>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</si>
  <si>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</si>
  <si>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</si>
  <si>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</si>
  <si>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</si>
  <si>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</si>
  <si>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</si>
  <si>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</si>
  <si>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</si>
  <si>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</si>
  <si>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</si>
  <si>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</si>
  <si>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</si>
  <si>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</si>
  <si>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</si>
  <si>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</si>
  <si>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</si>
  <si>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</si>
  <si>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</si>
  <si>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</si>
  <si>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</si>
  <si>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</si>
  <si>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</si>
  <si>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</si>
  <si>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</si>
  <si>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</si>
  <si>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</si>
  <si>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</si>
  <si>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</si>
  <si>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</si>
  <si>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</si>
  <si>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</si>
  <si>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</si>
  <si>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</si>
  <si>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</si>
  <si>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</si>
  <si>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</si>
  <si>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</si>
  <si>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</si>
  <si>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</si>
  <si>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</si>
  <si>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</si>
  <si>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</si>
  <si>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</si>
  <si>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</si>
  <si>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</si>
  <si>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</si>
  <si>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</si>
  <si>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</si>
  <si>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</si>
  <si>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</si>
  <si>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</si>
  <si>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</si>
  <si>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</si>
  <si>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</si>
  <si>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</si>
  <si>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</si>
  <si>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</si>
  <si>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</si>
  <si>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</si>
  <si>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</si>
  <si>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</si>
  <si>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</si>
  <si>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</si>
  <si>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</si>
  <si>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</si>
  <si>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</si>
  <si>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</si>
  <si>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</si>
  <si>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</si>
  <si>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</si>
  <si>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</si>
  <si>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</si>
  <si>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</si>
  <si>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</si>
  <si>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</si>
  <si>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</si>
  <si>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</si>
  <si>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</si>
  <si>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</si>
  <si>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</si>
  <si>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</si>
  <si>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</si>
  <si>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</si>
  <si>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</si>
  <si>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</si>
  <si>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</si>
  <si>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</si>
  <si>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</si>
  <si>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</si>
  <si>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</si>
  <si>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</si>
  <si>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</si>
  <si>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</si>
  <si>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</si>
  <si>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</si>
  <si>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</si>
  <si>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</si>
  <si>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</si>
  <si>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</si>
  <si>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</si>
  <si>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</si>
  <si>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</si>
  <si>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</si>
  <si>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</si>
  <si>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</si>
  <si>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</si>
  <si>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</si>
  <si>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</si>
  <si>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</si>
  <si>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</si>
  <si>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</si>
  <si>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</si>
  <si>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</si>
  <si>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</si>
  <si>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</si>
  <si>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</si>
  <si>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</si>
  <si>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</si>
  <si>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</si>
  <si>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</si>
  <si>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</si>
  <si>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</si>
  <si>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</si>
  <si>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</si>
  <si>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</si>
  <si>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</si>
  <si>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</si>
  <si>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</si>
  <si>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</si>
  <si>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</si>
  <si>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</si>
  <si>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</si>
  <si>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</si>
  <si>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</si>
  <si>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</si>
  <si>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</si>
  <si>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</si>
  <si>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</si>
  <si>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</si>
  <si>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</si>
  <si>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</si>
  <si>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</si>
  <si>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</si>
  <si>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</si>
  <si>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</si>
  <si>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</si>
  <si>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</si>
  <si>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</si>
  <si>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</si>
  <si>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</si>
  <si>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</si>
  <si>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</si>
  <si>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</si>
  <si>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</si>
  <si>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</si>
  <si>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</si>
  <si>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</si>
  <si>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</si>
  <si>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</si>
  <si>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</si>
  <si>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</si>
  <si>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</si>
  <si>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</si>
  <si>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</si>
  <si>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</si>
  <si>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</si>
  <si>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</si>
  <si>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</si>
  <si>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</si>
  <si>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</si>
  <si>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</si>
  <si>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</si>
  <si>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</si>
  <si>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</si>
  <si>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</si>
  <si>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</si>
  <si>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</si>
  <si>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</si>
  <si>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</si>
  <si>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</si>
  <si>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</si>
  <si>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</si>
  <si>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</si>
  <si>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</si>
  <si>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</si>
  <si>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</si>
  <si>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</si>
  <si>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</si>
  <si>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</si>
  <si>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</si>
  <si>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</si>
  <si>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</si>
  <si>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</si>
  <si>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</si>
  <si>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</si>
  <si>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</si>
  <si>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</si>
  <si>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</si>
  <si>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</si>
  <si>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</si>
  <si>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</si>
  <si>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</si>
  <si>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</si>
  <si>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</si>
  <si>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</si>
  <si>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</si>
  <si>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</si>
  <si>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</si>
  <si>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</si>
  <si>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</si>
  <si>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</si>
  <si>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</si>
  <si>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</si>
  <si>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</si>
  <si>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</si>
  <si>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</si>
  <si>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</si>
  <si>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</si>
  <si>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</si>
  <si>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</si>
  <si>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</si>
  <si>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</si>
  <si>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</si>
  <si>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</si>
  <si>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</si>
  <si>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</si>
  <si>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</si>
  <si>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</si>
  <si>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</si>
  <si>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</si>
  <si>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</si>
  <si>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</si>
  <si>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</si>
  <si>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</si>
  <si>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</si>
  <si>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</si>
  <si>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</si>
  <si>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</si>
  <si>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</si>
  <si>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</si>
  <si>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</si>
  <si>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</si>
  <si>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</si>
  <si>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</si>
  <si>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</si>
  <si>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</si>
  <si>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</si>
  <si>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</si>
  <si>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</si>
  <si>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</si>
  <si>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</si>
  <si>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</si>
  <si>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</si>
  <si>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</si>
  <si>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</si>
  <si>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</si>
  <si>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</si>
  <si>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</si>
  <si>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</si>
  <si>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</si>
  <si>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</si>
  <si>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</si>
  <si>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</si>
  <si>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</si>
  <si>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</si>
  <si>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</si>
  <si>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</si>
  <si>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</si>
  <si>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</si>
  <si>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</si>
  <si>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</si>
  <si>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</si>
  <si>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</si>
  <si>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</si>
  <si>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</si>
  <si>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</si>
  <si>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</si>
  <si>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</si>
  <si>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</si>
  <si>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</si>
  <si>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</si>
  <si>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</si>
  <si>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</si>
  <si>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</si>
  <si>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</si>
  <si>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</si>
  <si>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</si>
  <si>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</si>
  <si>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</si>
  <si>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</si>
  <si>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</si>
  <si>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</si>
  <si>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</si>
  <si>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</si>
  <si>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</si>
  <si>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</si>
  <si>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</si>
  <si>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</si>
  <si>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</si>
  <si>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</si>
  <si>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</si>
  <si>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</si>
  <si>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</si>
  <si>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</si>
  <si>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</si>
  <si>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</si>
  <si>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</si>
  <si>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</si>
  <si>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</si>
  <si>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</si>
  <si>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</si>
  <si>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</si>
  <si>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</si>
  <si>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</si>
  <si>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</si>
  <si>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</si>
  <si>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</si>
  <si>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</si>
  <si>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</si>
  <si>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</si>
  <si>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</si>
  <si>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</si>
  <si>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</si>
  <si>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</si>
  <si>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</si>
  <si>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</si>
  <si>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</si>
  <si>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</si>
  <si>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</si>
  <si>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</si>
  <si>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</si>
  <si>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</si>
  <si>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</si>
  <si>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</si>
  <si>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</si>
  <si>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</si>
  <si>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</si>
  <si>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</si>
  <si>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</si>
  <si>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</si>
  <si>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</si>
  <si>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</si>
  <si>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</si>
  <si>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</si>
  <si>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</si>
  <si>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</si>
  <si>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</si>
  <si>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</si>
  <si>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</si>
  <si>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</si>
  <si>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</si>
  <si>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</si>
  <si>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</si>
  <si>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</si>
  <si>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</si>
  <si>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</si>
  <si>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</si>
  <si>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</si>
  <si>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</si>
  <si>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</si>
  <si>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</si>
  <si>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</si>
  <si>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</si>
  <si>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</si>
  <si>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</si>
  <si>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</si>
  <si>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</si>
  <si>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</si>
  <si>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</si>
  <si>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</si>
  <si>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</si>
  <si>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</si>
  <si>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</si>
  <si>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</si>
  <si>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</si>
  <si>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</si>
  <si>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</si>
  <si>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</si>
  <si>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</si>
  <si>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</si>
  <si>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</si>
  <si>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</si>
  <si>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</si>
  <si>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</si>
  <si>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</si>
  <si>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</si>
  <si>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</si>
  <si>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</si>
  <si>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</si>
  <si>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</si>
  <si>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</si>
  <si>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</si>
  <si>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</si>
  <si>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</si>
  <si>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</si>
  <si>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</si>
  <si>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</si>
  <si>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</si>
  <si>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</si>
  <si>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</si>
  <si>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</si>
  <si>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</si>
  <si>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</si>
  <si>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</si>
  <si>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</si>
  <si>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</si>
  <si>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</si>
  <si>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</si>
  <si>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</si>
  <si>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</si>
  <si>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</si>
  <si>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</si>
  <si>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</si>
  <si>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</si>
  <si>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</si>
  <si>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</si>
  <si>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</si>
  <si>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</si>
  <si>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</si>
  <si>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</si>
  <si>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</si>
  <si>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</si>
  <si>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</si>
  <si>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</si>
  <si>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</si>
  <si>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</si>
  <si>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</si>
  <si>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</si>
  <si>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</si>
  <si>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</si>
  <si>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</si>
  <si>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</si>
  <si>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</si>
  <si>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</si>
  <si>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</si>
  <si>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</si>
  <si>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</si>
  <si>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</si>
  <si>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</si>
  <si>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</si>
  <si>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</si>
  <si>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</si>
  <si>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</si>
  <si>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</si>
  <si>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</si>
  <si>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</si>
  <si>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</si>
  <si>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</si>
  <si>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</si>
  <si>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</si>
  <si>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</si>
  <si>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</si>
  <si>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</si>
  <si>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</si>
  <si>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</si>
  <si>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</si>
  <si>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</si>
  <si>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</si>
  <si>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</si>
  <si>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</si>
  <si>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</si>
  <si>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</si>
  <si>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</si>
  <si>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</si>
  <si>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</si>
  <si>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</si>
  <si>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</si>
  <si>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</si>
  <si>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</si>
  <si>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</si>
  <si>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</si>
  <si>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</si>
  <si>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</si>
  <si>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</si>
  <si>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</si>
  <si>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</si>
  <si>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</si>
  <si>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</si>
  <si>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</si>
  <si>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</si>
  <si>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</si>
  <si>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</si>
  <si>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</si>
  <si>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</si>
  <si>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</si>
  <si>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</si>
  <si>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</si>
  <si>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</si>
  <si>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</si>
  <si>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</si>
  <si>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</si>
  <si>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</si>
  <si>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</si>
  <si>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</si>
  <si>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</si>
  <si>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</si>
  <si>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</si>
  <si>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</si>
  <si>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</si>
  <si>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</si>
  <si>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</si>
  <si>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</si>
  <si>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</si>
  <si>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</si>
  <si>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</si>
  <si>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</si>
  <si>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</si>
  <si>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</si>
  <si>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</si>
  <si>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</si>
  <si>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</si>
  <si>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</si>
  <si>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</si>
  <si>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</si>
  <si>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</si>
  <si>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</si>
  <si>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</si>
  <si>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</si>
  <si>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</si>
  <si>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</si>
  <si>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</si>
  <si>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</si>
  <si>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</si>
  <si>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</si>
  <si>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</si>
  <si>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</si>
  <si>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</si>
  <si>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</si>
  <si>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</si>
  <si>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</si>
  <si>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</si>
  <si>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</si>
  <si>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</si>
  <si>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</si>
  <si>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</si>
  <si>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</si>
  <si>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</si>
  <si>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</si>
  <si>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</si>
  <si>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</si>
  <si>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</si>
  <si>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</si>
  <si>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</si>
  <si>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</si>
  <si>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</si>
  <si>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</si>
  <si>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</si>
  <si>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</si>
  <si>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</si>
  <si>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</si>
  <si>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</si>
  <si>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</si>
  <si>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</si>
  <si>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</si>
  <si>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</si>
  <si>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</si>
  <si>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</si>
  <si>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</si>
  <si>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</si>
  <si>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</si>
  <si>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</si>
  <si>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</si>
  <si>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</si>
  <si>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</si>
  <si>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</si>
  <si>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</si>
  <si>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</si>
  <si>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</si>
  <si>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</si>
  <si>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</si>
  <si>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</si>
  <si>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</si>
  <si>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</si>
  <si>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</si>
  <si>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</si>
  <si>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</si>
  <si>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</si>
  <si>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</si>
  <si>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</si>
  <si>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</si>
  <si>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</si>
  <si>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</si>
  <si>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</si>
  <si>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</si>
  <si>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</si>
  <si>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</si>
  <si>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</si>
  <si>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</si>
  <si>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</si>
  <si>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</si>
  <si>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</si>
  <si>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</si>
  <si>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</si>
  <si>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</si>
  <si>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</si>
  <si>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</si>
  <si>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</si>
  <si>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</si>
  <si>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</si>
  <si>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</si>
  <si>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</si>
  <si>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</si>
  <si>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</si>
  <si>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</si>
  <si>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</si>
  <si>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</si>
  <si>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</si>
  <si>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</si>
  <si>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</si>
  <si>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</si>
  <si>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</si>
  <si>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</si>
  <si>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</si>
  <si>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</si>
  <si>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</si>
  <si>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</si>
  <si>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</si>
  <si>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</si>
  <si>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</si>
  <si>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</si>
  <si>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</si>
  <si>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</si>
  <si>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</si>
  <si>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</si>
  <si>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</si>
  <si>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</si>
  <si>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</si>
  <si>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</si>
  <si>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</si>
  <si>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</si>
  <si>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</si>
  <si>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</si>
  <si>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</si>
  <si>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</si>
  <si>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</si>
  <si>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</si>
  <si>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</si>
  <si>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</si>
  <si>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</si>
  <si>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</si>
  <si>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</si>
  <si>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</si>
  <si>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</si>
  <si>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</si>
  <si>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</si>
  <si>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</si>
  <si>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</si>
  <si>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</si>
  <si>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</si>
  <si>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</si>
  <si>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</si>
  <si>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</si>
  <si>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</si>
  <si>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</si>
  <si>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</si>
  <si>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</si>
  <si>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</si>
  <si>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</si>
  <si>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</si>
  <si>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</si>
  <si>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</si>
  <si>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</si>
  <si>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</si>
  <si>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</si>
  <si>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</si>
  <si>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</si>
  <si>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</si>
  <si>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</si>
  <si>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</si>
  <si>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</si>
  <si>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</si>
  <si>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</si>
  <si>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</si>
  <si>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</si>
  <si>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</si>
  <si>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</si>
  <si>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</si>
  <si>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</si>
  <si>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</si>
  <si>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</si>
  <si>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</si>
  <si>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</si>
  <si>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</si>
  <si>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</si>
  <si>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</si>
  <si>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</si>
  <si>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</si>
  <si>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</si>
  <si>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</si>
  <si>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</si>
  <si>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</si>
  <si>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</si>
  <si>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</si>
  <si>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</si>
  <si>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</si>
  <si>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</si>
  <si>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</si>
  <si>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</si>
  <si>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</si>
  <si>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</si>
  <si>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</si>
  <si>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</si>
  <si>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</si>
  <si>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</si>
  <si>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</si>
  <si>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</si>
  <si>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</si>
  <si>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</si>
  <si>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</si>
  <si>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</si>
  <si>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</si>
  <si>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</si>
  <si>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</si>
  <si>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</si>
  <si>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</si>
  <si>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</si>
  <si>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</si>
  <si>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</si>
  <si>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</si>
  <si>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</si>
  <si>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</si>
  <si>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</si>
  <si>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</si>
  <si>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</si>
  <si>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</si>
  <si>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</si>
  <si>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</si>
  <si>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</si>
  <si>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</si>
  <si>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</si>
  <si>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</si>
  <si>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</si>
  <si>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</si>
  <si>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</si>
  <si>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</si>
  <si>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</si>
  <si>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</si>
  <si>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</si>
  <si>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</si>
  <si>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</si>
  <si>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</si>
  <si>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</si>
  <si>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</si>
  <si>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</si>
  <si>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</si>
  <si>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</si>
  <si>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</si>
  <si>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</si>
  <si>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</si>
  <si>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</si>
  <si>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</si>
  <si>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</si>
  <si>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</si>
  <si>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</si>
  <si>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</si>
  <si>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</si>
  <si>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</si>
  <si>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</si>
  <si>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</si>
  <si>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</si>
  <si>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</si>
  <si>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</si>
  <si>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</si>
  <si>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</si>
  <si>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</si>
  <si>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</si>
  <si>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</si>
  <si>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</si>
  <si>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</si>
  <si>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</si>
  <si>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</si>
  <si>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</si>
  <si>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</si>
  <si>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</si>
  <si>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</si>
  <si>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</si>
  <si>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</si>
  <si>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</si>
  <si>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</si>
  <si>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</si>
  <si>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</si>
  <si>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</si>
  <si>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</si>
  <si>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</si>
  <si>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</si>
  <si>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</si>
  <si>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</si>
  <si>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</si>
  <si>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</si>
  <si>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</si>
  <si>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</si>
  <si>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</si>
  <si>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</si>
  <si>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</si>
  <si>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</si>
  <si>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</si>
  <si>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</si>
  <si>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</si>
  <si>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</si>
  <si>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</si>
  <si>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</si>
  <si>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</si>
  <si>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</si>
  <si>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</si>
  <si>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</si>
  <si>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</si>
  <si>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</si>
  <si>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</si>
  <si>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</si>
  <si>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</si>
  <si>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</si>
  <si>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</si>
  <si>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</si>
  <si>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</si>
  <si>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</si>
  <si>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</si>
  <si>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</si>
  <si>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</si>
  <si>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</si>
  <si>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</si>
  <si>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</si>
  <si>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</si>
  <si>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</si>
  <si>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</si>
  <si>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</si>
  <si>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</si>
  <si>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</si>
  <si>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</si>
  <si>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</si>
  <si>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</si>
  <si>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</si>
  <si>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</si>
  <si>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</si>
  <si>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</si>
  <si>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</si>
  <si>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</si>
  <si>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</si>
  <si>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</si>
  <si>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</si>
  <si>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</si>
  <si>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</si>
  <si>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</si>
  <si>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</si>
  <si>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</si>
  <si>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</si>
  <si>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</si>
  <si>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</si>
  <si>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</si>
  <si>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</si>
  <si>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</si>
  <si>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</si>
  <si>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</si>
  <si>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</si>
  <si>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</si>
  <si>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</si>
  <si>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</si>
  <si>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</si>
  <si>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</si>
  <si>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</si>
  <si>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</si>
  <si>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</si>
  <si>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</si>
  <si>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</si>
  <si>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</si>
  <si>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</si>
  <si>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</si>
  <si>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</si>
  <si>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</si>
  <si>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</si>
  <si>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</si>
  <si>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</si>
  <si>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</si>
  <si>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</si>
  <si>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</si>
  <si>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</si>
  <si>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</si>
  <si>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</si>
  <si>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</si>
  <si>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</si>
  <si>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</si>
  <si>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</si>
  <si>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</si>
  <si>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</si>
  <si>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</si>
  <si>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</si>
  <si>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</si>
  <si>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</si>
  <si>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</si>
  <si>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</si>
  <si>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</si>
  <si>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</si>
  <si>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</si>
  <si>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</si>
  <si>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</si>
  <si>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</si>
  <si>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</si>
  <si>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</si>
  <si>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</si>
  <si>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</si>
  <si>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</si>
  <si>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</si>
  <si>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</si>
  <si>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</si>
  <si>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</si>
  <si>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</si>
  <si>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</si>
  <si>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</si>
  <si>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</si>
  <si>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</si>
  <si>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</si>
  <si>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</si>
  <si>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</si>
  <si>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</si>
  <si>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</si>
  <si>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</si>
  <si>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</si>
  <si>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</si>
  <si>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</si>
  <si>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</si>
  <si>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</si>
  <si>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</si>
  <si>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</si>
  <si>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</si>
  <si>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</si>
  <si>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</si>
  <si>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</si>
  <si>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</si>
  <si>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</si>
  <si>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</si>
  <si>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</si>
  <si>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</si>
  <si>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</si>
  <si>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</si>
  <si>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</si>
  <si>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</si>
  <si>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</si>
  <si>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</si>
  <si>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</si>
  <si>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</si>
  <si>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</si>
  <si>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</si>
  <si>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</si>
  <si>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</si>
  <si>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</si>
  <si>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</si>
  <si>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</si>
  <si>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</si>
  <si>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</si>
  <si>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</si>
  <si>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</si>
  <si>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</si>
  <si>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</si>
  <si>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</si>
  <si>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</si>
  <si>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</si>
  <si>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</si>
  <si>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</si>
  <si>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</si>
  <si>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</si>
  <si>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</si>
  <si>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</si>
  <si>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</si>
  <si>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</si>
  <si>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</si>
  <si>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</si>
  <si>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</si>
  <si>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</si>
  <si>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</si>
  <si>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</si>
  <si>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</si>
  <si>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</si>
  <si>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</si>
  <si>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</si>
  <si>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</si>
  <si>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</si>
  <si>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</si>
  <si>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</si>
  <si>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</si>
  <si>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</si>
  <si>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</si>
  <si>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</si>
  <si>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</si>
  <si>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</si>
  <si>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</si>
  <si>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</si>
  <si>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</si>
  <si>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</si>
  <si>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</si>
  <si>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</si>
  <si>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</si>
  <si>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</si>
  <si>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</si>
  <si>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</si>
  <si>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</si>
  <si>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</si>
  <si>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</si>
  <si>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</si>
  <si>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</si>
  <si>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</si>
  <si>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</si>
  <si>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</si>
  <si>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</si>
  <si>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</si>
  <si>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</si>
  <si>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</si>
  <si>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</si>
  <si>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</si>
  <si>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</si>
  <si>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</si>
  <si>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</si>
  <si>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</si>
  <si>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</si>
  <si>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</si>
  <si>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</si>
  <si>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</si>
  <si>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</si>
  <si>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</si>
  <si>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</si>
  <si>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</si>
  <si>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</si>
  <si>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</si>
  <si>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</si>
  <si>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</si>
  <si>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</si>
  <si>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</si>
  <si>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</si>
  <si>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</si>
  <si>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</si>
  <si>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</si>
  <si>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</si>
  <si>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</si>
  <si>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</si>
  <si>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</si>
  <si>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</si>
  <si>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</si>
  <si>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</si>
  <si>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</si>
  <si>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</si>
  <si>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</si>
  <si>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</si>
  <si>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</si>
  <si>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</si>
  <si>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</si>
  <si>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</si>
  <si>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</si>
  <si>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</si>
  <si>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</si>
  <si>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</si>
  <si>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</si>
  <si>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</si>
  <si>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</si>
  <si>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</si>
  <si>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</si>
  <si>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</si>
  <si>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</si>
  <si>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</si>
  <si>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</si>
  <si>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</si>
  <si>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</si>
  <si>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</si>
  <si>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</si>
  <si>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</si>
  <si>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</si>
  <si>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</si>
  <si>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</si>
  <si>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</si>
  <si>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</si>
  <si>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</si>
  <si>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</si>
  <si>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</si>
  <si>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</si>
  <si>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</si>
  <si>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</si>
  <si>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</si>
  <si>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</si>
  <si>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</si>
  <si>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</si>
  <si>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</si>
  <si>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</si>
  <si>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</si>
  <si>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</si>
  <si>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</si>
  <si>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</si>
  <si>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</si>
  <si>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</si>
  <si>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</si>
  <si>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</si>
  <si>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</si>
  <si>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</si>
  <si>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</si>
  <si>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</si>
  <si>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</si>
  <si>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</si>
  <si>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</si>
  <si>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</si>
  <si>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</si>
  <si>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</si>
  <si>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</si>
  <si>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</si>
  <si>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</si>
  <si>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</si>
  <si>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</si>
  <si>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</si>
  <si>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</si>
  <si>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</si>
  <si>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</si>
  <si>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</si>
  <si>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</si>
  <si>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</si>
  <si>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</si>
  <si>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</si>
  <si>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</si>
  <si>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</si>
  <si>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</si>
  <si>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</si>
  <si>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</si>
  <si>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</si>
  <si>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</si>
  <si>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</si>
  <si>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</si>
  <si>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</si>
  <si>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</si>
  <si>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</si>
  <si>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</si>
  <si>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</si>
  <si>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</si>
  <si>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</si>
  <si>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</si>
  <si>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</si>
  <si>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</si>
  <si>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</si>
  <si>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</si>
  <si>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</si>
  <si>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</si>
  <si>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</si>
  <si>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</si>
  <si>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</si>
  <si>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</si>
  <si>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</si>
  <si>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</si>
  <si>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</si>
  <si>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</si>
  <si>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</si>
  <si>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</si>
  <si>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</si>
  <si>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</si>
  <si>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</si>
  <si>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</si>
  <si>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</si>
  <si>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</si>
  <si>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</si>
  <si>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</si>
  <si>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</si>
  <si>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</si>
  <si>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</si>
  <si>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</si>
  <si>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</si>
  <si>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</si>
  <si>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</si>
  <si>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</si>
  <si>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</si>
  <si>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</si>
  <si>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</si>
  <si>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</si>
  <si>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</si>
  <si>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</si>
  <si>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</si>
  <si>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</si>
  <si>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</si>
  <si>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</si>
  <si>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</si>
  <si>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</si>
  <si>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</si>
  <si>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</si>
  <si>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</si>
  <si>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</si>
  <si>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</si>
  <si>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</si>
  <si>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</si>
  <si>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</si>
  <si>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</si>
  <si>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</si>
  <si>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</si>
  <si>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</si>
  <si>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</si>
  <si>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</si>
  <si>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</si>
  <si>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</si>
  <si>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</si>
  <si>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</si>
  <si>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</si>
  <si>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</si>
  <si>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</si>
  <si>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</si>
  <si>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</si>
  <si>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</si>
  <si>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</si>
  <si>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</si>
  <si>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</si>
  <si>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</si>
  <si>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</si>
  <si>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</si>
  <si>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</si>
  <si>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</si>
  <si>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</si>
  <si>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</si>
  <si>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</si>
  <si>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</si>
  <si>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</si>
  <si>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</si>
  <si>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</si>
  <si>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</si>
  <si>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</si>
  <si>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</si>
  <si>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</si>
  <si>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</si>
  <si>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</si>
  <si>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</si>
  <si>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</si>
  <si>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</si>
  <si>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</si>
  <si>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</si>
  <si>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</si>
  <si>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</si>
  <si>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</si>
  <si>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</si>
  <si>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</si>
  <si>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</si>
  <si>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</si>
  <si>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</si>
  <si>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</si>
  <si>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</si>
  <si>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</si>
  <si>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</si>
  <si>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</si>
  <si>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</si>
  <si>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</si>
  <si>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</si>
  <si>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</si>
  <si>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</si>
  <si>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</si>
  <si>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</si>
  <si>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</si>
  <si>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</si>
  <si>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</si>
  <si>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</si>
  <si>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</si>
  <si>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</si>
  <si>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</si>
  <si>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</si>
  <si>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</si>
  <si>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</si>
  <si>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</si>
  <si>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</si>
  <si>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</si>
  <si>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</si>
  <si>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</si>
  <si>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</si>
  <si>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</si>
  <si>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</si>
  <si>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</si>
  <si>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</si>
  <si>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</si>
  <si>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</si>
  <si>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</si>
  <si>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</si>
  <si>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</si>
  <si>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</si>
  <si>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</si>
  <si>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</si>
  <si>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</si>
  <si>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</si>
  <si>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</si>
  <si>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</si>
  <si>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</si>
  <si>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</si>
  <si>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</si>
  <si>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</si>
  <si>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</si>
  <si>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</si>
  <si>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</si>
  <si>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</si>
  <si>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</si>
  <si>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</si>
  <si>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</si>
  <si>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</si>
  <si>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</si>
  <si>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</si>
  <si>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</si>
  <si>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</si>
  <si>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</si>
  <si>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</si>
  <si>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</si>
  <si>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</si>
  <si>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</si>
  <si>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</si>
  <si>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</si>
  <si>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</si>
  <si>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</si>
  <si>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</si>
  <si>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</si>
  <si>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</si>
  <si>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</si>
  <si>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</si>
  <si>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</si>
  <si>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</si>
  <si>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</si>
  <si>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</si>
  <si>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</si>
  <si>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</si>
  <si>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</si>
  <si>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</si>
  <si>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</si>
  <si>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</si>
  <si>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</si>
  <si>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</si>
  <si>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</si>
  <si>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</si>
  <si>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</si>
  <si>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</si>
  <si>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</si>
  <si>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</si>
  <si>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</si>
  <si>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</si>
  <si>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</si>
  <si>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</si>
  <si>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</si>
  <si>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</si>
  <si>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</si>
  <si>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</si>
  <si>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</si>
  <si>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</si>
  <si>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</si>
  <si>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</si>
  <si>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</si>
  <si>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</si>
  <si>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</si>
  <si>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</si>
  <si>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</si>
  <si>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</si>
  <si>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</si>
  <si>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</si>
  <si>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</si>
  <si>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</si>
  <si>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</si>
  <si>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</si>
  <si>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</si>
  <si>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</si>
  <si>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</si>
  <si>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</si>
  <si>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</si>
  <si>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</si>
  <si>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</si>
  <si>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</si>
  <si>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</si>
  <si>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</si>
  <si>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</si>
  <si>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</si>
  <si>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</si>
  <si>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</si>
  <si>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</si>
  <si>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</si>
  <si>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</si>
  <si>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</si>
  <si>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</si>
  <si>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</si>
  <si>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</si>
  <si>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</si>
  <si>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</si>
  <si>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</si>
  <si>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</si>
  <si>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</si>
  <si>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</si>
  <si>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</si>
  <si>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</si>
  <si>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</si>
  <si>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</si>
  <si>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</si>
  <si>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</si>
  <si>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</si>
  <si>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</si>
  <si>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</si>
  <si>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</si>
  <si>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</si>
  <si>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</si>
  <si>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</si>
  <si>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</si>
  <si>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</si>
  <si>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</si>
  <si>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</si>
  <si>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</si>
  <si>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</si>
  <si>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</si>
  <si>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</si>
  <si>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</si>
  <si>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</si>
  <si>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</si>
  <si>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</si>
  <si>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</si>
  <si>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</si>
  <si>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</si>
  <si>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</si>
  <si>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</si>
  <si>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</si>
  <si>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</si>
  <si>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</si>
  <si>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</si>
  <si>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</si>
  <si>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</si>
  <si>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</si>
  <si>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</si>
  <si>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</si>
  <si>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</si>
  <si>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</si>
  <si>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</si>
  <si>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</si>
  <si>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</si>
  <si>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</si>
  <si>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</si>
  <si>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</si>
  <si>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</si>
  <si>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</si>
  <si>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</si>
  <si>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</si>
  <si>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</si>
  <si>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</si>
  <si>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</si>
  <si>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</si>
  <si>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</si>
  <si>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</si>
  <si>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</si>
  <si>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</si>
  <si>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</si>
  <si>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</si>
  <si>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</si>
  <si>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</si>
  <si>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</si>
  <si>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</si>
  <si>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</si>
  <si>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</si>
  <si>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</si>
  <si>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</si>
  <si>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</si>
  <si>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</si>
  <si>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</si>
  <si>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</si>
  <si>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</si>
  <si>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</si>
  <si>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</si>
  <si>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</si>
  <si>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</si>
  <si>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</si>
  <si>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</si>
  <si>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</si>
  <si>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</si>
  <si>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</si>
  <si>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</si>
  <si>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</si>
  <si>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</si>
  <si>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</si>
  <si>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</si>
  <si>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</si>
  <si>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</si>
  <si>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</si>
  <si>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</si>
  <si>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</si>
  <si>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</si>
  <si>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</si>
  <si>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</si>
  <si>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</si>
  <si>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</si>
  <si>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</si>
  <si>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</si>
  <si>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</si>
  <si>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</si>
  <si>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</si>
  <si>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</si>
  <si>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</si>
  <si>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</si>
  <si>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</si>
  <si>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</si>
  <si>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</si>
  <si>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</si>
  <si>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</si>
  <si>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</si>
  <si>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</si>
  <si>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</si>
  <si>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</si>
  <si>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</si>
  <si>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</si>
  <si>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</si>
  <si>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</si>
  <si>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</si>
  <si>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</si>
  <si>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</si>
  <si>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</si>
  <si>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</si>
  <si>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</si>
  <si>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</si>
  <si>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</si>
  <si>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</si>
  <si>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</si>
  <si>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</si>
  <si>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</si>
  <si>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</si>
  <si>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</si>
  <si>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</si>
  <si>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</si>
  <si>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</si>
  <si>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</si>
  <si>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</si>
  <si>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</si>
  <si>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</si>
  <si>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</si>
  <si>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</si>
  <si>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</si>
  <si>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</si>
  <si>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</si>
  <si>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</si>
  <si>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</si>
  <si>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</si>
  <si>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</si>
  <si>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</si>
  <si>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</si>
  <si>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</si>
  <si>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</si>
  <si>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</si>
  <si>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</si>
  <si>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</si>
  <si>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</si>
  <si>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</si>
  <si>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</si>
  <si>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</si>
  <si>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</si>
  <si>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</si>
  <si>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</si>
  <si>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</si>
  <si>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</si>
  <si>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</si>
  <si>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</si>
  <si>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</si>
  <si>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</si>
  <si>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</si>
  <si>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</si>
  <si>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</si>
  <si>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</si>
  <si>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</si>
  <si>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</si>
  <si>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</si>
  <si>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</si>
  <si>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</si>
  <si>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</si>
  <si>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</si>
  <si>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</si>
  <si>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</si>
  <si>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</si>
  <si>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</si>
  <si>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</si>
  <si>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</si>
  <si>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</si>
  <si>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</si>
  <si>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</si>
  <si>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</si>
  <si>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</si>
  <si>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</si>
  <si>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</si>
  <si>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</si>
  <si>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</si>
  <si>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</si>
  <si>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</si>
  <si>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</si>
  <si>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</si>
  <si>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</si>
  <si>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</si>
  <si>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</si>
  <si>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</si>
  <si>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</si>
  <si>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</si>
  <si>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</si>
  <si>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</si>
  <si>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</si>
  <si>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</si>
  <si>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</si>
  <si>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</si>
  <si>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</si>
  <si>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</si>
  <si>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</si>
  <si>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</si>
  <si>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</si>
  <si>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</si>
  <si>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</si>
  <si>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</si>
  <si>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</si>
  <si>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</si>
  <si>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</si>
  <si>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</si>
  <si>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</si>
  <si>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</si>
  <si>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</si>
  <si>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</si>
  <si>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</si>
  <si>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</si>
  <si>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</si>
  <si>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</si>
  <si>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</si>
  <si>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</si>
  <si>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</si>
  <si>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</si>
  <si>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</si>
  <si>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</si>
  <si>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</si>
  <si>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</si>
  <si>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</si>
  <si>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</si>
  <si>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</si>
  <si>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</si>
  <si>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</si>
  <si>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</si>
  <si>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</si>
  <si>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</si>
  <si>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</si>
  <si>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</si>
  <si>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</si>
  <si>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</si>
  <si>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</si>
  <si>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</si>
  <si>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</si>
  <si>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</si>
  <si>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</si>
  <si>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</si>
  <si>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</si>
  <si>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</si>
  <si>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</si>
  <si>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</si>
  <si>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</si>
  <si>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</si>
  <si>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</si>
  <si>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</si>
  <si>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</si>
  <si>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</si>
  <si>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</si>
  <si>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</si>
  <si>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</si>
  <si>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</si>
  <si>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</si>
  <si>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</si>
  <si>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</si>
  <si>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</si>
  <si>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</si>
  <si>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</si>
  <si>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</si>
  <si>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</si>
  <si>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</si>
  <si>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</si>
  <si>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</si>
  <si>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</si>
  <si>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</si>
  <si>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</si>
  <si>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</si>
  <si>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</si>
  <si>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</si>
  <si>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</si>
  <si>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</si>
  <si>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</si>
  <si>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</si>
  <si>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</si>
  <si>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</si>
  <si>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</si>
  <si>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</si>
  <si>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</si>
  <si>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</si>
  <si>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</si>
  <si>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</si>
  <si>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</si>
  <si>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</si>
  <si>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</si>
  <si>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</si>
  <si>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</si>
  <si>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</si>
  <si>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</si>
  <si>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</si>
  <si>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</si>
  <si>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</si>
  <si>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</si>
  <si>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</si>
  <si>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</si>
  <si>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</si>
  <si>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</si>
  <si>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</si>
  <si>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</si>
  <si>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</si>
  <si>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</si>
  <si>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</si>
  <si>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</si>
  <si>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</si>
  <si>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</si>
  <si>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</si>
  <si>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</si>
  <si>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</si>
  <si>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</si>
  <si>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</si>
  <si>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</si>
  <si>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</si>
  <si>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</si>
  <si>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</si>
  <si>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</si>
  <si>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</si>
  <si>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</si>
  <si>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</si>
  <si>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</si>
  <si>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</si>
  <si>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</si>
  <si>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</si>
  <si>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</si>
  <si>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</si>
  <si>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</si>
  <si>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</si>
  <si>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</si>
  <si>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</si>
  <si>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</si>
  <si>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</si>
  <si>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</si>
  <si>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</si>
  <si>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</si>
  <si>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</si>
  <si>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</si>
  <si>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</si>
  <si>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</si>
  <si>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</si>
  <si>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</si>
  <si>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</si>
  <si>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</si>
  <si>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</si>
  <si>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</si>
  <si>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</si>
  <si>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</si>
  <si>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</si>
  <si>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</si>
  <si>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</si>
  <si>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</si>
  <si>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</si>
  <si>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</si>
  <si>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</si>
  <si>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</si>
  <si>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</si>
  <si>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</si>
  <si>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</si>
  <si>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</si>
  <si>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</si>
  <si>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</si>
  <si>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</si>
  <si>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</si>
  <si>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</si>
  <si>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</si>
  <si>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</si>
  <si>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</si>
  <si>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</si>
  <si>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</si>
  <si>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</si>
  <si>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</si>
  <si>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</si>
  <si>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</si>
  <si>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</si>
  <si>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</si>
  <si>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</si>
  <si>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</si>
  <si>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</si>
  <si>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</si>
  <si>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</si>
  <si>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</si>
  <si>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</si>
  <si>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</si>
  <si>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</si>
  <si>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</si>
  <si>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</si>
  <si>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</si>
  <si>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</si>
  <si>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</si>
  <si>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</si>
  <si>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</si>
  <si>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</si>
  <si>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</si>
  <si>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</si>
  <si>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</si>
  <si>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</si>
  <si>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</si>
  <si>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</si>
  <si>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</si>
  <si>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</si>
  <si>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</si>
  <si>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</si>
  <si>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</si>
  <si>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</si>
  <si>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</si>
  <si>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</si>
  <si>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</si>
  <si>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</si>
  <si>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</si>
  <si>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</si>
  <si>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</si>
  <si>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</si>
  <si>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</si>
  <si>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</si>
  <si>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</si>
  <si>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</si>
  <si>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</si>
  <si>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</si>
  <si>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</si>
  <si>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</si>
  <si>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</si>
  <si>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</si>
  <si>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</si>
  <si>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</si>
  <si>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</si>
  <si>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</si>
  <si>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</si>
  <si>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</si>
  <si>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</si>
  <si>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</si>
  <si>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</si>
  <si>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</si>
  <si>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</si>
  <si>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</si>
  <si>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</si>
  <si>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</si>
  <si>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</si>
  <si>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</si>
  <si>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</si>
  <si>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</si>
  <si>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</si>
  <si>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</si>
  <si>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</si>
  <si>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</si>
  <si>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</si>
  <si>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</si>
  <si>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</si>
  <si>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</si>
  <si>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</si>
  <si>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</si>
  <si>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</si>
  <si>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</si>
  <si>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</si>
  <si>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</si>
  <si>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</si>
  <si>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</si>
  <si>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</si>
  <si>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</si>
  <si>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</si>
  <si>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</si>
  <si>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</si>
  <si>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</si>
  <si>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</si>
  <si>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</si>
  <si>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</si>
  <si>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</si>
  <si>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</si>
  <si>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</si>
  <si>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</si>
  <si>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</si>
  <si>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</si>
  <si>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</si>
  <si>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</si>
  <si>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</si>
  <si>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</si>
  <si>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</si>
  <si>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</si>
  <si>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</si>
  <si>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</si>
  <si>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</si>
  <si>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</si>
  <si>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</si>
  <si>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</si>
  <si>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</si>
  <si>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</si>
  <si>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</si>
  <si>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</si>
  <si>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</si>
  <si>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</si>
  <si>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</si>
  <si>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</si>
  <si>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</si>
  <si>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</si>
  <si>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</si>
  <si>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</si>
  <si>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</si>
  <si>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</si>
  <si>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</si>
  <si>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</si>
  <si>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</si>
  <si>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</si>
  <si>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</si>
  <si>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</si>
  <si>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</si>
  <si>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</si>
  <si>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</si>
  <si>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</si>
  <si>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</si>
  <si>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</si>
  <si>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</si>
  <si>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</si>
  <si>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</si>
  <si>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</si>
  <si>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</si>
  <si>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</si>
  <si>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</si>
  <si>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</si>
  <si>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</si>
  <si>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</si>
  <si>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</si>
  <si>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</si>
  <si>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</si>
  <si>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</si>
  <si>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</si>
  <si>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</si>
  <si>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</si>
  <si>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</si>
  <si>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</si>
  <si>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</si>
  <si>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</si>
  <si>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</si>
  <si>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</si>
  <si>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</si>
  <si>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</si>
  <si>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</si>
  <si>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</si>
  <si>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</si>
  <si>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</si>
  <si>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</si>
  <si>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</si>
  <si>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</si>
  <si>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</si>
  <si>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</si>
  <si>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</si>
  <si>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</si>
  <si>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</si>
  <si>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</si>
  <si>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</si>
  <si>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</si>
  <si>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</si>
  <si>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</si>
  <si>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</si>
  <si>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</si>
  <si>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</si>
  <si>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</si>
  <si>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</si>
  <si>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</si>
  <si>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</si>
  <si>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</si>
  <si>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</si>
  <si>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</si>
  <si>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</si>
  <si>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</si>
  <si>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</si>
  <si>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</si>
  <si>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</si>
  <si>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</si>
  <si>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</si>
  <si>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</si>
  <si>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</si>
  <si>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</si>
  <si>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</si>
  <si>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</si>
  <si>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</si>
  <si>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</si>
  <si>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</si>
  <si>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</si>
  <si>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</si>
  <si>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</si>
  <si>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</si>
  <si>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</si>
  <si>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</si>
  <si>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</si>
  <si>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</si>
  <si>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</si>
  <si>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</si>
  <si>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</si>
  <si>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</si>
  <si>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</si>
  <si>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</si>
  <si>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</si>
  <si>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</si>
  <si>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</si>
  <si>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</si>
  <si>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</si>
  <si>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</si>
  <si>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</si>
  <si>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</si>
  <si>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</si>
  <si>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</si>
  <si>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</si>
  <si>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</si>
  <si>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</si>
  <si>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</si>
  <si>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</si>
  <si>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</si>
  <si>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</si>
  <si>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</si>
  <si>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</si>
  <si>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</si>
  <si>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</si>
  <si>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</si>
  <si>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</si>
  <si>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</si>
  <si>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</si>
  <si>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</si>
  <si>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</si>
  <si>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</si>
  <si>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</si>
  <si>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</si>
  <si>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</si>
  <si>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</si>
  <si>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</si>
  <si>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</si>
  <si>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</si>
  <si>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</si>
  <si>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</si>
  <si>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</si>
  <si>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</si>
  <si>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</si>
  <si>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</si>
  <si>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</si>
  <si>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</si>
  <si>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</si>
  <si>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</si>
  <si>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</si>
  <si>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</si>
  <si>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</si>
  <si>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</si>
  <si>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</si>
  <si>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</si>
  <si>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</si>
  <si>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</si>
  <si>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</si>
  <si>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</si>
  <si>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</si>
  <si>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</si>
  <si>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</si>
  <si>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</si>
  <si>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</si>
  <si>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</si>
  <si>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</si>
  <si>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</si>
  <si>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</si>
  <si>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</si>
  <si>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</si>
  <si>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</si>
  <si>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</si>
  <si>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</si>
  <si>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</si>
  <si>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</si>
  <si>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</si>
  <si>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</si>
  <si>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</si>
  <si>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</si>
  <si>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</si>
  <si>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</si>
  <si>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</si>
  <si>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</si>
  <si>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</si>
  <si>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</si>
  <si>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</si>
  <si>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</si>
  <si>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</si>
  <si>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</si>
  <si>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</si>
  <si>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</si>
  <si>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</si>
  <si>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</si>
  <si>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</si>
  <si>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</si>
  <si>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</si>
  <si>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</si>
  <si>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</si>
  <si>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</si>
  <si>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</si>
  <si>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</si>
  <si>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</si>
  <si>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</si>
  <si>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</si>
  <si>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</si>
  <si>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</si>
  <si>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</si>
  <si>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</si>
  <si>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</si>
  <si>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</si>
  <si>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</si>
  <si>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</si>
  <si>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</si>
  <si>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</si>
  <si>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</si>
  <si>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</si>
  <si>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</si>
  <si>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</si>
  <si>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</si>
  <si>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</si>
  <si>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</si>
  <si>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</si>
  <si>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</si>
  <si>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</si>
  <si>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</si>
  <si>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</si>
  <si>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</si>
  <si>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</si>
  <si>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</si>
  <si>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</si>
  <si>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</si>
  <si>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</si>
  <si>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</si>
  <si>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</si>
  <si>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</si>
  <si>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</si>
  <si>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</si>
  <si>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</si>
  <si>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</si>
  <si>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</si>
  <si>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</si>
  <si>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</si>
  <si>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</si>
  <si>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</si>
  <si>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</si>
  <si>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</si>
  <si>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</si>
  <si>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</si>
  <si>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</si>
  <si>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</si>
  <si>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</si>
  <si>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</si>
  <si>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</si>
  <si>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</si>
  <si>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</si>
  <si>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</si>
  <si>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</si>
  <si>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</si>
  <si>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</si>
  <si>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</si>
  <si>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</si>
  <si>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</si>
  <si>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</si>
  <si>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</si>
  <si>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</si>
  <si>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</si>
  <si>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</si>
  <si>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</si>
  <si>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</si>
  <si>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</si>
  <si>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</si>
  <si>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</si>
  <si>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</si>
  <si>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</si>
  <si>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</si>
  <si>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</si>
  <si>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</si>
  <si>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</si>
  <si>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</si>
  <si>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</si>
  <si>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</si>
  <si>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</si>
  <si>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</si>
  <si>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</si>
  <si>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</si>
  <si>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</si>
  <si>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</si>
  <si>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</si>
  <si>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</si>
  <si>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</si>
  <si>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</si>
  <si>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</si>
  <si>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</si>
  <si>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</si>
  <si>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</si>
  <si>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</si>
  <si>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</si>
  <si>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</si>
  <si>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</si>
  <si>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</si>
  <si>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</si>
  <si>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</si>
  <si>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</si>
  <si>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</si>
  <si>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</si>
  <si>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</si>
  <si>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</si>
  <si>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</si>
  <si>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</si>
  <si>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</si>
  <si>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</si>
  <si>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</si>
  <si>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</si>
  <si>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</si>
  <si>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</si>
  <si>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</si>
  <si>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</si>
  <si>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</si>
  <si>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</si>
  <si>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</si>
  <si>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</si>
  <si>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</si>
  <si>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</si>
  <si>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</si>
  <si>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</si>
  <si>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</si>
  <si>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</si>
  <si>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</si>
  <si>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</si>
  <si>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</si>
  <si>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</si>
  <si>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</si>
  <si>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</si>
  <si>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</si>
  <si>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</si>
  <si>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</si>
  <si>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</si>
  <si>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</si>
  <si>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</si>
  <si>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</si>
  <si>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</si>
  <si>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</si>
  <si>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</si>
  <si>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</si>
  <si>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</si>
  <si>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</si>
  <si>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</si>
  <si>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</si>
  <si>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</si>
  <si>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</si>
  <si>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</si>
  <si>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</si>
  <si>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</si>
  <si>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</si>
  <si>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</si>
  <si>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</si>
  <si>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</si>
  <si>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</si>
  <si>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</si>
  <si>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</si>
  <si>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</si>
  <si>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</si>
  <si>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</si>
  <si>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</si>
  <si>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</si>
  <si>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</si>
  <si>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</si>
  <si>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</si>
  <si>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</si>
  <si>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</si>
  <si>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</si>
  <si>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</si>
  <si>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</si>
  <si>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</si>
  <si>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</si>
  <si>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</si>
  <si>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</si>
  <si>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</si>
  <si>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</si>
  <si>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</si>
  <si>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</si>
  <si>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</si>
  <si>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</si>
  <si>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</si>
  <si>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</si>
  <si>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</si>
  <si>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</si>
  <si>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</si>
  <si>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</si>
  <si>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</si>
  <si>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</si>
  <si>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</si>
  <si>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</si>
  <si>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</si>
  <si>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</si>
  <si>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</si>
  <si>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</si>
  <si>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</si>
  <si>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</si>
  <si>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</si>
  <si>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</si>
  <si>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</si>
  <si>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</si>
  <si>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</si>
  <si>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</si>
  <si>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</si>
  <si>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</si>
  <si>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</si>
  <si>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</si>
  <si>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</si>
  <si>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</si>
  <si>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</si>
  <si>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</si>
  <si>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</si>
  <si>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</si>
  <si>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</si>
  <si>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</si>
  <si>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</si>
  <si>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</si>
  <si>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</si>
  <si>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</si>
  <si>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</si>
  <si>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</si>
  <si>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</si>
  <si>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</si>
  <si>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</si>
  <si>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</si>
  <si>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</si>
  <si>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</si>
  <si>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</si>
  <si>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</si>
  <si>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</si>
  <si>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</si>
  <si>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</si>
  <si>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</si>
  <si>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</si>
  <si>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</si>
  <si>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</si>
  <si>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</si>
  <si>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</si>
  <si>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</si>
  <si>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</si>
  <si>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</si>
  <si>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</si>
  <si>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</si>
  <si>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</si>
  <si>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</si>
  <si>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</si>
  <si>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</si>
  <si>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</si>
  <si>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</si>
  <si>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</si>
  <si>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</si>
  <si>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</si>
  <si>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</si>
  <si>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</si>
  <si>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</si>
  <si>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</si>
  <si>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</si>
  <si>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</si>
  <si>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</si>
  <si>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</si>
  <si>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</si>
  <si>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</si>
  <si>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</si>
  <si>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</si>
  <si>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</si>
  <si>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</si>
  <si>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</si>
  <si>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</si>
  <si>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</si>
  <si>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</si>
  <si>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</si>
  <si>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</si>
  <si>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</si>
  <si>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</si>
  <si>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</si>
  <si>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</si>
  <si>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</si>
  <si>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</si>
  <si>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</si>
  <si>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</si>
  <si>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</si>
  <si>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</si>
  <si>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</si>
  <si>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</si>
  <si>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</si>
  <si>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</si>
  <si>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</si>
  <si>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</si>
  <si>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</si>
  <si>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</si>
  <si>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</si>
  <si>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</si>
  <si>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</si>
  <si>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</si>
  <si>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</si>
  <si>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</si>
  <si>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</si>
  <si>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</si>
  <si>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</si>
  <si>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</si>
  <si>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</si>
  <si>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</si>
  <si>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</si>
  <si>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</si>
  <si>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</si>
  <si>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</si>
  <si>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</si>
  <si>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</si>
  <si>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</si>
  <si>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</si>
  <si>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</si>
  <si>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</si>
  <si>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</si>
  <si>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</si>
  <si>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</si>
  <si>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</si>
  <si>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</si>
  <si>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</si>
  <si>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</si>
  <si>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</si>
  <si>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</si>
  <si>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</si>
  <si>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</si>
  <si>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</si>
  <si>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</si>
  <si>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</si>
  <si>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</si>
  <si>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</si>
  <si>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</si>
  <si>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</si>
  <si>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</si>
  <si>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</si>
  <si>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</si>
  <si>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</si>
  <si>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</si>
  <si>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</si>
  <si>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</si>
  <si>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</si>
  <si>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</si>
  <si>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</si>
  <si>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</si>
  <si>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</si>
  <si>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</si>
  <si>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</si>
  <si>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</si>
  <si>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</si>
  <si>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</si>
  <si>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</si>
  <si>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</si>
  <si>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</si>
  <si>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</si>
  <si>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</si>
  <si>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</si>
  <si>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</si>
  <si>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</si>
  <si>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</si>
  <si>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</si>
  <si>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</si>
  <si>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</si>
  <si>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</si>
  <si>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</si>
  <si>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</si>
  <si>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</si>
  <si>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</si>
  <si>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</si>
  <si>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</si>
  <si>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</si>
  <si>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</si>
  <si>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</si>
  <si>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</si>
  <si>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</si>
  <si>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</si>
  <si>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</si>
  <si>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</si>
  <si>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</si>
  <si>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</si>
  <si>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</si>
  <si>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</si>
  <si>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</si>
  <si>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</si>
  <si>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</si>
  <si>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</si>
  <si>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</si>
  <si>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</si>
  <si>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</si>
  <si>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</si>
  <si>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</si>
  <si>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</si>
  <si>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</si>
  <si>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</si>
  <si>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</si>
  <si>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</si>
  <si>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</si>
  <si>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</si>
  <si>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</si>
  <si>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</si>
  <si>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</si>
  <si>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</si>
  <si>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</si>
  <si>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</si>
  <si>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</si>
  <si>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</si>
  <si>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</si>
  <si>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</si>
  <si>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</si>
  <si>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</si>
  <si>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</si>
  <si>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</si>
  <si>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</si>
  <si>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</si>
  <si>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</si>
  <si>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</si>
  <si>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</si>
  <si>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</si>
  <si>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</si>
  <si>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</si>
  <si>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</si>
  <si>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</si>
  <si>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</si>
  <si>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</si>
  <si>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</si>
  <si>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</si>
  <si>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</si>
  <si>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</si>
  <si>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</si>
  <si>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</si>
  <si>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</si>
  <si>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</si>
  <si>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</si>
  <si>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</si>
  <si>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</si>
  <si>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</si>
  <si>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</si>
  <si>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</si>
  <si>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</si>
  <si>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</si>
  <si>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</si>
  <si>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</si>
  <si>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</si>
  <si>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</si>
  <si>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</si>
  <si>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</si>
  <si>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</si>
  <si>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</si>
  <si>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</si>
  <si>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</si>
  <si>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</si>
  <si>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</si>
  <si>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</si>
  <si>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</si>
  <si>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</si>
  <si>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</si>
  <si>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</si>
  <si>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</si>
  <si>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</si>
  <si>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</si>
  <si>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</si>
  <si>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</si>
  <si>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</si>
  <si>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</si>
  <si>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</si>
  <si>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</si>
  <si>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</si>
  <si>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</si>
  <si>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</si>
  <si>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</si>
  <si>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</si>
  <si>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</si>
  <si>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</si>
  <si>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</si>
  <si>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</si>
  <si>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</si>
  <si>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</si>
  <si>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</si>
  <si>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</si>
  <si>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</si>
  <si>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</si>
  <si>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</si>
  <si>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</si>
  <si>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</si>
  <si>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</si>
  <si>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</si>
  <si>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</si>
  <si>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</si>
  <si>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</si>
  <si>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</si>
  <si>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</si>
  <si>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</si>
  <si>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</si>
  <si>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</si>
  <si>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</si>
  <si>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</si>
  <si>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</si>
  <si>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</si>
  <si>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</si>
  <si>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</si>
  <si>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</si>
  <si>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</si>
  <si>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</si>
  <si>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</si>
  <si>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</si>
  <si>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</si>
  <si>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</si>
  <si>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</si>
  <si>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</si>
  <si>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</si>
  <si>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</si>
  <si>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</si>
  <si>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</si>
  <si>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</si>
  <si>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</si>
  <si>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</si>
  <si>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</si>
  <si>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</si>
  <si>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</si>
  <si>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</si>
  <si>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</si>
  <si>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</si>
  <si>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</si>
  <si>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</si>
  <si>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</si>
  <si>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</si>
  <si>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</si>
  <si>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</si>
  <si>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</si>
  <si>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</si>
  <si>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</si>
  <si>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</si>
  <si>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</si>
  <si>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</si>
  <si>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</si>
  <si>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</si>
  <si>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</si>
  <si>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</si>
  <si>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</si>
  <si>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</si>
  <si>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</si>
  <si>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</si>
  <si>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</si>
  <si>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</si>
  <si>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</si>
  <si>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</si>
  <si>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</si>
  <si>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</si>
  <si>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</si>
  <si>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</si>
  <si>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</si>
  <si>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</si>
  <si>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</si>
  <si>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</si>
  <si>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</si>
  <si>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</si>
  <si>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</si>
  <si>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</si>
  <si>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</si>
  <si>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</si>
  <si>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</si>
  <si>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</si>
  <si>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</si>
  <si>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</si>
  <si>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</si>
  <si>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</si>
  <si>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</si>
  <si>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</si>
  <si>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</si>
  <si>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</si>
  <si>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</si>
  <si>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</si>
  <si>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</si>
  <si>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</si>
  <si>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</si>
  <si>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</si>
  <si>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</si>
  <si>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</si>
  <si>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</si>
  <si>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</si>
  <si>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</si>
  <si>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</si>
  <si>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</si>
  <si>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</si>
  <si>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</si>
  <si>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</si>
  <si>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</si>
  <si>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</si>
  <si>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</si>
  <si>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</si>
  <si>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</si>
  <si>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</si>
  <si>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</si>
  <si>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</si>
  <si>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</si>
  <si>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</si>
  <si>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</si>
  <si>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</si>
  <si>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</si>
  <si>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</si>
  <si>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</si>
  <si>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</si>
  <si>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</si>
  <si>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</si>
  <si>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</si>
  <si>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</si>
  <si>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</si>
  <si>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</si>
  <si>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</si>
  <si>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</si>
  <si>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</si>
  <si>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</si>
  <si>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</si>
  <si>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</si>
  <si>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</si>
  <si>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</si>
  <si>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</si>
  <si>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</si>
  <si>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</si>
  <si>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</si>
  <si>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</si>
  <si>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</si>
  <si>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</si>
  <si>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</si>
  <si>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</si>
  <si>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</si>
  <si>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</si>
  <si>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</si>
  <si>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</si>
  <si>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</si>
  <si>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</si>
  <si>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</si>
  <si>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</si>
  <si>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</si>
  <si>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</si>
  <si>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</si>
  <si>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</si>
  <si>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</si>
  <si>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</si>
  <si>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</si>
  <si>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</si>
  <si>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</si>
  <si>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</si>
  <si>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</si>
  <si>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</si>
  <si>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</si>
  <si>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</si>
  <si>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</si>
  <si>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</si>
  <si>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</si>
  <si>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</si>
  <si>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</si>
  <si>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</si>
  <si>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</si>
  <si>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</si>
  <si>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</si>
  <si>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</si>
  <si>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</si>
  <si>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</si>
  <si>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</si>
  <si>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</si>
  <si>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</si>
  <si>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</si>
  <si>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</si>
  <si>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</si>
  <si>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</si>
  <si>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</si>
  <si>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</si>
  <si>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</si>
  <si>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</si>
  <si>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</si>
  <si>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</si>
  <si>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</si>
  <si>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</si>
  <si>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</si>
  <si>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</si>
  <si>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</si>
  <si>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</si>
  <si>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</si>
  <si>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</si>
  <si>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</si>
  <si>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</si>
  <si>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</si>
  <si>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</si>
  <si>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</si>
  <si>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</si>
  <si>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</si>
  <si>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</si>
  <si>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</si>
  <si>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</si>
  <si>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</si>
  <si>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</si>
  <si>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</si>
  <si>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</si>
  <si>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</si>
  <si>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</si>
  <si>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</si>
  <si>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</si>
  <si>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</si>
  <si>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</si>
  <si>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</si>
  <si>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</si>
  <si>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</si>
  <si>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</si>
  <si>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</si>
  <si>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</si>
  <si>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</si>
  <si>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</si>
  <si>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</si>
  <si>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</si>
  <si>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</si>
  <si>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</si>
  <si>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</si>
  <si>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</si>
  <si>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</si>
  <si>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</si>
  <si>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</si>
  <si>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</si>
  <si>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</si>
  <si>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</si>
  <si>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</si>
  <si>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</si>
  <si>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</si>
  <si>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</si>
  <si>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</si>
  <si>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</si>
  <si>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</si>
  <si>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</si>
  <si>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</si>
  <si>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</si>
  <si>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</si>
  <si>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</si>
  <si>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</si>
  <si>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</si>
  <si>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</si>
  <si>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</si>
  <si>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</si>
  <si>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</si>
  <si>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</si>
  <si>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</si>
  <si>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</si>
  <si>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</si>
  <si>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</si>
  <si>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</si>
  <si>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</si>
  <si>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</si>
  <si>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</si>
  <si>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</si>
  <si>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</si>
  <si>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</si>
  <si>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</si>
  <si>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</si>
  <si>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</si>
  <si>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</si>
  <si>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</si>
  <si>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</si>
  <si>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</si>
  <si>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</si>
  <si>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</si>
  <si>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</si>
  <si>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</si>
  <si>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</si>
  <si>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</si>
  <si>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</si>
  <si>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</si>
  <si>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</si>
  <si>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</si>
  <si>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</si>
  <si>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</si>
  <si>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</si>
  <si>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</si>
  <si>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</si>
  <si>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</si>
  <si>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</si>
  <si>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</si>
  <si>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</si>
  <si>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</si>
  <si>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</si>
  <si>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</si>
  <si>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</si>
  <si>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</si>
  <si>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</si>
  <si>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</si>
  <si>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</si>
  <si>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</si>
  <si>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</si>
  <si>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</si>
  <si>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</si>
  <si>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</si>
  <si>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</si>
  <si>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</si>
  <si>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</si>
  <si>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</si>
  <si>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</si>
  <si>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</si>
  <si>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</si>
  <si>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</si>
  <si>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</si>
  <si>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</si>
  <si>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</si>
  <si>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</si>
  <si>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</si>
  <si>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</si>
  <si>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</si>
  <si>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</si>
  <si>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</si>
  <si>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</si>
  <si>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</si>
  <si>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</si>
  <si>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</si>
  <si>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</si>
  <si>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</si>
  <si>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</si>
  <si>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</si>
  <si>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</si>
  <si>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</si>
  <si>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</si>
  <si>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</si>
  <si>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</si>
  <si>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</si>
  <si>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</si>
  <si>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</si>
  <si>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</si>
  <si>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</si>
  <si>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</si>
  <si>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</si>
  <si>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</si>
  <si>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</si>
  <si>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</si>
  <si>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</si>
  <si>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</si>
  <si>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</si>
  <si>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</si>
  <si>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</si>
  <si>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</si>
  <si>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</si>
  <si>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</si>
  <si>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</si>
  <si>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</si>
  <si>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</si>
  <si>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</si>
  <si>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</si>
  <si>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</si>
  <si>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</si>
  <si>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</si>
  <si>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</si>
  <si>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</si>
  <si>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</si>
  <si>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</si>
  <si>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</si>
  <si>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</si>
  <si>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</si>
  <si>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</si>
  <si>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</si>
  <si>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</si>
  <si>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</si>
  <si>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</si>
  <si>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</si>
  <si>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</si>
  <si>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</si>
  <si>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</si>
  <si>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</si>
  <si>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</si>
  <si>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</si>
  <si>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</si>
  <si>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</si>
  <si>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</si>
  <si>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</si>
  <si>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</si>
  <si>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</si>
  <si>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</si>
  <si>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</si>
  <si>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</si>
  <si>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</si>
  <si>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</si>
  <si>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</si>
  <si>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</si>
  <si>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</si>
  <si>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</si>
  <si>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</si>
  <si>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</si>
  <si>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</si>
  <si>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</si>
  <si>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</si>
  <si>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</si>
  <si>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</si>
  <si>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</si>
  <si>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</si>
  <si>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</si>
  <si>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</si>
  <si>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</si>
  <si>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</si>
  <si>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</si>
  <si>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</si>
  <si>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</si>
  <si>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</si>
  <si>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</si>
  <si>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</si>
  <si>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</si>
  <si>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</si>
  <si>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</si>
  <si>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</si>
  <si>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</si>
  <si>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</si>
  <si>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</si>
  <si>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</si>
  <si>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</si>
  <si>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</si>
  <si>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</si>
  <si>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</si>
  <si>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</si>
  <si>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</si>
  <si>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</si>
  <si>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</si>
  <si>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</si>
  <si>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</si>
  <si>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</si>
  <si>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</si>
  <si>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</si>
  <si>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</si>
  <si>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</si>
  <si>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</si>
  <si>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</si>
  <si>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</si>
  <si>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</si>
  <si>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</si>
  <si>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</si>
  <si>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</si>
  <si>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</si>
  <si>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</si>
  <si>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</si>
  <si>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</si>
  <si>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</si>
  <si>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</si>
  <si>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</si>
  <si>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</si>
  <si>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</si>
  <si>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</si>
  <si>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</si>
  <si>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</si>
  <si>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</si>
  <si>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</si>
  <si>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</si>
  <si>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</si>
  <si>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</si>
  <si>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</si>
  <si>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</si>
  <si>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</si>
  <si>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</si>
  <si>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</si>
  <si>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</si>
  <si>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</si>
  <si>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</si>
  <si>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</si>
  <si>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</si>
  <si>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</si>
  <si>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</si>
  <si>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</si>
  <si>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</si>
  <si>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</si>
  <si>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</si>
  <si>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</si>
  <si>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</si>
  <si>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</si>
  <si>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</si>
  <si>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</si>
  <si>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</si>
  <si>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</si>
  <si>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</si>
  <si>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</si>
  <si>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</si>
  <si>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</si>
  <si>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</si>
  <si>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</si>
  <si>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</si>
  <si>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</si>
  <si>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</si>
  <si>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</si>
  <si>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</si>
  <si>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</si>
  <si>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</si>
  <si>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</si>
  <si>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</si>
  <si>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</si>
  <si>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</si>
  <si>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</si>
  <si>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</si>
  <si>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</si>
  <si>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</si>
  <si>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</si>
  <si>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</si>
  <si>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</si>
  <si>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</si>
  <si>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</si>
  <si>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</si>
  <si>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</si>
  <si>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</si>
  <si>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</si>
  <si>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</si>
  <si>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</si>
  <si>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</si>
  <si>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</si>
  <si>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</si>
  <si>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</si>
  <si>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</si>
  <si>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</si>
  <si>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</si>
  <si>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</si>
  <si>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</si>
  <si>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</si>
  <si>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</si>
  <si>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</si>
  <si>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</si>
  <si>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</si>
  <si>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</si>
  <si>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</si>
  <si>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</si>
  <si>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</si>
  <si>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</si>
  <si>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</si>
  <si>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</si>
  <si>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</si>
  <si>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</si>
  <si>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</si>
  <si>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</si>
  <si>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</si>
  <si>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</si>
  <si>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</si>
  <si>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</si>
  <si>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</si>
  <si>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</si>
  <si>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</si>
  <si>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</si>
  <si>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</si>
  <si>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</si>
  <si>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</si>
  <si>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</si>
  <si>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</si>
  <si>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</si>
  <si>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</si>
  <si>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</si>
  <si>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</si>
  <si>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</si>
  <si>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</si>
  <si>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</si>
  <si>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</si>
  <si>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</si>
  <si>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</si>
  <si>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</si>
  <si>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</si>
  <si>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</si>
  <si>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</si>
  <si>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</si>
  <si>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</si>
  <si>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</si>
  <si>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</si>
  <si>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</si>
  <si>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</si>
  <si>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</si>
  <si>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</si>
  <si>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</si>
  <si>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</si>
  <si>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</si>
  <si>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</si>
  <si>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</si>
  <si>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</si>
  <si>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</si>
  <si>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</si>
  <si>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</si>
  <si>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</si>
  <si>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</si>
  <si>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</si>
  <si>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</si>
  <si>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</si>
  <si>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</si>
  <si>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</si>
  <si>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</si>
  <si>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</si>
  <si>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</si>
  <si>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</si>
  <si>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</si>
  <si>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</si>
  <si>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</si>
  <si>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</si>
  <si>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</si>
  <si>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</si>
  <si>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</si>
  <si>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</si>
  <si>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</si>
  <si>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</si>
  <si>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</si>
  <si>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</si>
  <si>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</si>
  <si>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</si>
  <si>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</si>
  <si>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</si>
  <si>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</si>
  <si>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</si>
  <si>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</si>
  <si>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</si>
  <si>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</si>
  <si>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</si>
  <si>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</si>
  <si>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</si>
  <si>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</si>
  <si>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</si>
  <si>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</si>
  <si>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</si>
  <si>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</si>
  <si>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</si>
  <si>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</si>
  <si>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</si>
  <si>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</si>
  <si>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</si>
  <si>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</si>
  <si>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</si>
  <si>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</si>
  <si>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</si>
  <si>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</si>
  <si>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</si>
  <si>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</si>
  <si>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</si>
  <si>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</si>
  <si>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</si>
  <si>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</si>
  <si>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</si>
  <si>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</si>
  <si>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</si>
  <si>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</si>
  <si>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</si>
  <si>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</si>
  <si>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</si>
  <si>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</si>
  <si>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</si>
  <si>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</si>
  <si>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</si>
  <si>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</si>
  <si>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</si>
  <si>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</si>
  <si>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</si>
  <si>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</si>
  <si>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</si>
  <si>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</si>
  <si>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</si>
  <si>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</si>
  <si>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</si>
  <si>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</si>
  <si>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</si>
  <si>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</si>
  <si>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</si>
  <si>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</si>
  <si>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</si>
  <si>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</si>
  <si>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</si>
  <si>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</si>
  <si>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</si>
  <si>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</si>
  <si>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</si>
  <si>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</si>
  <si>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</si>
  <si>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</si>
  <si>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</si>
  <si>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</si>
  <si>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</si>
  <si>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</si>
  <si>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</si>
  <si>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</si>
  <si>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</si>
  <si>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</si>
  <si>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</si>
  <si>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</si>
  <si>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</si>
  <si>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</si>
  <si>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</si>
  <si>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</si>
  <si>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</si>
  <si>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</si>
  <si>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</si>
  <si>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</si>
  <si>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</si>
  <si>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</si>
  <si>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</si>
  <si>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</si>
  <si>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</si>
  <si>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</si>
  <si>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</si>
  <si>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</si>
  <si>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</si>
  <si>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</si>
  <si>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</si>
  <si>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</si>
  <si>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</si>
  <si>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</si>
  <si>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</si>
  <si>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</si>
  <si>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</si>
  <si>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</si>
  <si>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</si>
  <si>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</si>
  <si>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</si>
  <si>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</si>
  <si>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</si>
  <si>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</si>
  <si>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</si>
  <si>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</si>
  <si>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</si>
  <si>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</si>
  <si>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</si>
  <si>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</si>
  <si>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</si>
  <si>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</si>
  <si>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</si>
  <si>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</si>
  <si>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</si>
  <si>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</si>
  <si>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</si>
  <si>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</si>
  <si>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</si>
  <si>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</si>
  <si>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</si>
  <si>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</si>
  <si>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</si>
  <si>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</si>
  <si>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</si>
  <si>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</si>
  <si>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</si>
  <si>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</si>
  <si>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</si>
  <si>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</si>
  <si>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</si>
  <si>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</si>
  <si>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</si>
  <si>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</si>
  <si>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</si>
  <si>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</si>
  <si>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</si>
  <si>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</si>
  <si>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</si>
  <si>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</si>
  <si>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</si>
  <si>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</si>
  <si>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</si>
  <si>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</si>
  <si>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</si>
  <si>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</si>
  <si>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</si>
  <si>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</si>
  <si>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</si>
  <si>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</si>
  <si>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</si>
  <si>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</si>
  <si>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</si>
  <si>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</si>
  <si>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</si>
  <si>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</si>
  <si>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</si>
  <si>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</si>
  <si>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</si>
  <si>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</si>
  <si>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</si>
  <si>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</si>
  <si>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</si>
  <si>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</si>
  <si>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</si>
  <si>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</si>
  <si>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</si>
  <si>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</si>
  <si>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</si>
  <si>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</si>
  <si>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</si>
  <si>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</si>
  <si>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</si>
  <si>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</si>
  <si>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</si>
  <si>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</si>
  <si>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</si>
  <si>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</si>
  <si>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</si>
  <si>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</si>
  <si>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</si>
  <si>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</si>
  <si>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</si>
  <si>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</si>
  <si>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</si>
  <si>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</si>
  <si>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</si>
  <si>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</si>
  <si>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</si>
  <si>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</si>
  <si>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</si>
  <si>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</si>
  <si>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</si>
  <si>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</si>
  <si>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</si>
  <si>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</si>
  <si>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</si>
  <si>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</si>
  <si>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</si>
  <si>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</si>
  <si>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</si>
  <si>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</si>
  <si>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</si>
  <si>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</si>
  <si>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</si>
  <si>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</si>
  <si>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</si>
  <si>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</si>
  <si>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</si>
  <si>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</si>
  <si>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</si>
  <si>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</si>
  <si>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</si>
  <si>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</si>
  <si>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</si>
  <si>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</si>
  <si>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</si>
  <si>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</si>
  <si>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</si>
  <si>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</si>
  <si>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</si>
  <si>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</si>
  <si>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</si>
  <si>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</si>
  <si>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</si>
  <si>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</si>
  <si>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</si>
  <si>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</si>
  <si>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</si>
  <si>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</si>
  <si>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</si>
  <si>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</si>
  <si>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</si>
  <si>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</si>
  <si>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</si>
  <si>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</si>
  <si>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</si>
  <si>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</si>
  <si>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</si>
  <si>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</si>
  <si>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</si>
  <si>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</si>
  <si>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</si>
  <si>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</si>
  <si>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</si>
  <si>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</si>
  <si>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</si>
  <si>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</si>
  <si>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</si>
  <si>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</si>
  <si>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</si>
  <si>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</si>
  <si>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</si>
  <si>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</si>
  <si>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</si>
  <si>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</si>
  <si>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</si>
  <si>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</si>
  <si>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</si>
  <si>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</si>
  <si>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</si>
  <si>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</si>
  <si>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</si>
  <si>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</si>
  <si>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</si>
  <si>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</si>
  <si>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</si>
  <si>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</si>
  <si>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</si>
  <si>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</si>
  <si>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</si>
  <si>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</si>
  <si>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</si>
  <si>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</si>
  <si>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</si>
  <si>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</si>
  <si>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</si>
  <si>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</si>
  <si>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</si>
  <si>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</si>
  <si>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</si>
  <si>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</si>
  <si>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</si>
  <si>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</si>
  <si>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</si>
  <si>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</si>
  <si>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</si>
  <si>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</si>
  <si>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</si>
  <si>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</si>
  <si>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</si>
  <si>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</si>
  <si>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</si>
  <si>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</si>
  <si>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</si>
  <si>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</si>
  <si>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</si>
  <si>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</si>
  <si>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</si>
  <si>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</si>
  <si>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</si>
  <si>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</si>
  <si>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</si>
  <si>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</si>
  <si>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</si>
  <si>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</si>
  <si>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</si>
  <si>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</si>
  <si>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</si>
  <si>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</si>
  <si>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</si>
  <si>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</si>
  <si>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</si>
  <si>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</si>
  <si>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</si>
  <si>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</si>
  <si>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</si>
  <si>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</si>
  <si>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</si>
  <si>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</si>
  <si>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</si>
  <si>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</si>
  <si>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</si>
  <si>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</si>
  <si>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</si>
  <si>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</si>
  <si>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</si>
  <si>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</si>
  <si>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</si>
  <si>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</si>
  <si>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</si>
  <si>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</si>
  <si>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</si>
  <si>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</si>
  <si>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</si>
  <si>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</si>
  <si>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</si>
  <si>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</si>
  <si>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</si>
  <si>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</si>
  <si>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</si>
  <si>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</si>
  <si>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</si>
  <si>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</si>
  <si>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</si>
  <si>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</si>
  <si>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</si>
  <si>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</si>
  <si>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</si>
  <si>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</si>
  <si>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</si>
  <si>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</si>
  <si>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</si>
  <si>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</si>
  <si>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</si>
  <si>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</si>
  <si>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</si>
  <si>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</si>
  <si>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</si>
  <si>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</si>
  <si>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</si>
  <si>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</si>
  <si>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</si>
  <si>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</si>
  <si>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</si>
  <si>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</si>
  <si>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</si>
  <si>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</si>
  <si>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</si>
  <si>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</si>
  <si>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</si>
  <si>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</si>
  <si>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</si>
  <si>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</si>
  <si>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</si>
  <si>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</si>
  <si>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</si>
  <si>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</si>
  <si>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</si>
  <si>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</si>
  <si>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</si>
  <si>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</si>
  <si>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</si>
  <si>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</si>
  <si>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</si>
  <si>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</si>
  <si>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</si>
  <si>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</si>
  <si>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</si>
  <si>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</si>
  <si>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</si>
  <si>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</si>
  <si>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</si>
  <si>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</si>
  <si>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</si>
  <si>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</si>
  <si>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</si>
  <si>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</si>
  <si>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</si>
  <si>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</si>
  <si>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</si>
  <si>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</si>
  <si>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</si>
  <si>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</si>
  <si>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</si>
  <si>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</si>
  <si>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</si>
  <si>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</si>
  <si>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</si>
  <si>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</si>
  <si>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</si>
  <si>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</si>
  <si>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</si>
  <si>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</si>
  <si>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</si>
  <si>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</si>
  <si>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</si>
  <si>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</si>
  <si>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</si>
  <si>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</si>
  <si>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</si>
  <si>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</si>
  <si>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</si>
  <si>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</si>
  <si>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</si>
  <si>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</si>
  <si>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</si>
  <si>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</si>
  <si>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</si>
  <si>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</si>
  <si>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</si>
  <si>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</si>
  <si>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</si>
  <si>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</si>
  <si>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</si>
  <si>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</si>
  <si>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</si>
  <si>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</si>
  <si>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</si>
  <si>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</si>
  <si>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</si>
  <si>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</si>
  <si>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</si>
  <si>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</si>
  <si>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</si>
  <si>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</si>
  <si>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</si>
  <si>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</si>
  <si>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</si>
  <si>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</si>
  <si>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</si>
  <si>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</si>
  <si>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</si>
  <si>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</si>
  <si>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</si>
  <si>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</si>
  <si>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</si>
  <si>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</si>
  <si>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</si>
  <si>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</si>
  <si>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</si>
  <si>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</si>
  <si>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</si>
  <si>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</si>
  <si>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</si>
  <si>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</si>
  <si>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</si>
  <si>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</si>
  <si>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</si>
  <si>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</si>
  <si>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</si>
  <si>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</si>
  <si>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</si>
  <si>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</si>
  <si>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</si>
  <si>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</si>
  <si>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</si>
  <si>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</si>
  <si>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</si>
  <si>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</si>
  <si>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</si>
  <si>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</si>
  <si>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</si>
  <si>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</si>
  <si>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</si>
  <si>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</si>
  <si>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</si>
  <si>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</si>
  <si>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</si>
  <si>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</si>
  <si>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</si>
  <si>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</si>
  <si>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</si>
  <si>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</si>
  <si>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</si>
  <si>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</si>
  <si>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</si>
  <si>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</si>
  <si>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</si>
  <si>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</si>
  <si>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</si>
  <si>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</si>
  <si>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</si>
  <si>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</si>
  <si>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</si>
  <si>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</si>
  <si>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</si>
  <si>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</si>
  <si>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</si>
  <si>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</si>
  <si>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</si>
  <si>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</si>
  <si>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</si>
  <si>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</si>
  <si>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</si>
  <si>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</si>
  <si>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</si>
  <si>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</si>
  <si>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</si>
  <si>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</si>
  <si>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</si>
  <si>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</si>
  <si>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</si>
  <si>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</si>
  <si>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</si>
  <si>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</si>
  <si>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</si>
  <si>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</si>
  <si>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</si>
  <si>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</si>
  <si>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</si>
  <si>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</si>
  <si>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</si>
  <si>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</si>
  <si>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</si>
  <si>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</si>
  <si>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</si>
  <si>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</si>
  <si>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</si>
  <si>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</si>
  <si>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</si>
  <si>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</si>
  <si>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</si>
  <si>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</si>
  <si>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</si>
  <si>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</si>
  <si>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</si>
  <si>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</si>
  <si>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</si>
  <si>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</si>
  <si>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</si>
  <si>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</si>
  <si>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</si>
  <si>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</si>
  <si>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</si>
  <si>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</si>
  <si>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</si>
  <si>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</si>
  <si>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</si>
  <si>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</si>
  <si>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</si>
  <si>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</si>
  <si>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</si>
  <si>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</si>
  <si>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</si>
  <si>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</si>
  <si>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</si>
  <si>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</si>
  <si>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</si>
  <si>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</si>
  <si>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</si>
  <si>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</si>
  <si>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</si>
  <si>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</si>
  <si>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</si>
  <si>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</si>
  <si>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</si>
  <si>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</si>
  <si>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</si>
  <si>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</si>
  <si>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</si>
  <si>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</si>
  <si>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</si>
  <si>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</si>
  <si>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</si>
  <si>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</si>
  <si>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</si>
  <si>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</si>
  <si>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</si>
  <si>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</si>
  <si>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</si>
  <si>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</si>
  <si>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</si>
  <si>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</si>
  <si>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</si>
  <si>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</si>
  <si>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</si>
  <si>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</si>
  <si>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</si>
  <si>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</si>
  <si>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</si>
  <si>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</si>
  <si>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</si>
  <si>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</si>
  <si>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</si>
  <si>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</si>
  <si>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</si>
  <si>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</si>
  <si>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</si>
  <si>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</si>
  <si>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</si>
  <si>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</si>
  <si>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</si>
  <si>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</si>
  <si>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</si>
  <si>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</si>
  <si>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</si>
  <si>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</si>
  <si>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</si>
  <si>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</si>
  <si>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</si>
  <si>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</si>
  <si>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</si>
  <si>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</si>
  <si>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</si>
  <si>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</si>
  <si>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</si>
  <si>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</si>
  <si>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</si>
  <si>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</si>
  <si>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</si>
  <si>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</si>
  <si>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</si>
  <si>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</si>
  <si>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</si>
  <si>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</si>
  <si>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</si>
  <si>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</si>
  <si>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</si>
  <si>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</si>
  <si>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</si>
  <si>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</si>
  <si>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</si>
  <si>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</si>
  <si>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</si>
  <si>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</si>
  <si>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</si>
  <si>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</si>
  <si>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</si>
  <si>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</si>
  <si>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</si>
  <si>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</si>
  <si>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</si>
  <si>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</si>
  <si>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</si>
  <si>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</si>
  <si>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</si>
  <si>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</si>
  <si>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</si>
  <si>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</si>
  <si>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</si>
  <si>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</si>
  <si>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</si>
  <si>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</si>
  <si>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</si>
  <si>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</si>
  <si>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</si>
  <si>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</si>
  <si>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</si>
  <si>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</si>
  <si>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</si>
  <si>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</si>
  <si>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</si>
  <si>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</si>
  <si>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</si>
  <si>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</si>
  <si>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</si>
  <si>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</si>
  <si>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</si>
  <si>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</si>
  <si>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</si>
  <si>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</si>
  <si>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</si>
  <si>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</si>
  <si>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</si>
  <si>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</si>
  <si>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</si>
  <si>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</si>
  <si>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</si>
  <si>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</si>
  <si>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</si>
  <si>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</si>
  <si>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</si>
  <si>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</si>
  <si>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</si>
  <si>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</si>
  <si>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</si>
  <si>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</si>
  <si>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</si>
  <si>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</si>
  <si>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</si>
  <si>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</si>
  <si>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</si>
  <si>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</si>
  <si>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</si>
  <si>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</si>
  <si>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</si>
  <si>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</si>
  <si>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</si>
  <si>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</si>
  <si>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</si>
  <si>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</si>
  <si>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</si>
  <si>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</si>
  <si>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</si>
  <si>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</si>
  <si>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</si>
  <si>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</si>
  <si>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</si>
  <si>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</si>
  <si>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</si>
  <si>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</si>
  <si>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</si>
  <si>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</si>
  <si>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</si>
  <si>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</si>
  <si>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</si>
  <si>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</si>
  <si>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</si>
  <si>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</si>
  <si>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</si>
  <si>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</si>
  <si>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</si>
  <si>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</si>
  <si>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</si>
  <si>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</si>
  <si>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</si>
  <si>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</si>
  <si>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</si>
  <si>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</si>
  <si>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</si>
  <si>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</si>
  <si>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</si>
  <si>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</si>
  <si>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</si>
  <si>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</si>
  <si>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</si>
  <si>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</si>
  <si>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</si>
  <si>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</si>
  <si>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</si>
  <si>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</si>
  <si>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</si>
  <si>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</si>
  <si>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</si>
  <si>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</si>
  <si>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</si>
  <si>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</si>
  <si>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</si>
  <si>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</si>
  <si>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</si>
  <si>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</si>
  <si>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</si>
  <si>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</si>
  <si>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</si>
  <si>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</si>
  <si>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</si>
  <si>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</si>
  <si>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</si>
  <si>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</si>
  <si>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</si>
  <si>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</si>
  <si>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</si>
  <si>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</si>
  <si>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</si>
  <si>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</si>
  <si>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</si>
  <si>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</si>
  <si>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</si>
  <si>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</si>
  <si>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</si>
  <si>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</si>
  <si>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</si>
  <si>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</si>
  <si>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</si>
  <si>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</si>
  <si>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</si>
  <si>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</si>
  <si>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</si>
  <si>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</si>
  <si>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</si>
  <si>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</si>
  <si>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</si>
  <si>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</si>
  <si>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</si>
  <si>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</si>
  <si>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</si>
  <si>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</si>
  <si>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</si>
  <si>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</si>
  <si>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</si>
  <si>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</si>
  <si>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</si>
  <si>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</si>
  <si>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</si>
  <si>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</si>
  <si>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</si>
  <si>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</si>
  <si>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</si>
  <si>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</si>
  <si>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</si>
  <si>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</si>
  <si>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</si>
  <si>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</si>
  <si>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</si>
  <si>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</si>
  <si>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</si>
  <si>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</si>
  <si>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</si>
  <si>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</si>
  <si>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</si>
  <si>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</si>
  <si>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</si>
  <si>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</si>
  <si>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</si>
  <si>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</si>
  <si>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</si>
  <si>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</si>
  <si>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</si>
  <si>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</si>
  <si>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</si>
  <si>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</si>
  <si>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</si>
  <si>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</si>
  <si>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</si>
  <si>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</si>
  <si>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</si>
  <si>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</si>
  <si>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</si>
  <si>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</si>
  <si>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</si>
  <si>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</si>
  <si>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</si>
  <si>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</si>
  <si>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</si>
  <si>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</si>
  <si>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</si>
  <si>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</si>
  <si>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</si>
  <si>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</si>
  <si>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</si>
  <si>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</si>
  <si>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</si>
  <si>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</si>
  <si>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</si>
  <si>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</si>
  <si>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</si>
  <si>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</si>
  <si>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</si>
  <si>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</si>
  <si>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</si>
  <si>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</si>
  <si>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</si>
  <si>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</si>
  <si>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</si>
  <si>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</si>
  <si>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</si>
  <si>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</si>
  <si>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</si>
  <si>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</si>
  <si>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</si>
  <si>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</si>
  <si>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</si>
  <si>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</si>
  <si>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</si>
  <si>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</si>
  <si>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</si>
  <si>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</si>
  <si>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</si>
  <si>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</si>
  <si>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</si>
  <si>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</si>
  <si>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</si>
  <si>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</si>
  <si>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</si>
  <si>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</si>
  <si>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</si>
  <si>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</si>
  <si>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</si>
  <si>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</si>
  <si>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</si>
  <si>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</si>
  <si>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</si>
  <si>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</si>
  <si>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</si>
  <si>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</si>
  <si>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</si>
  <si>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</si>
  <si>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</si>
  <si>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</si>
  <si>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</si>
  <si>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</si>
  <si>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</si>
  <si>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</si>
  <si>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</si>
  <si>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</si>
  <si>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</si>
  <si>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</si>
  <si>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</si>
  <si>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</si>
  <si>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</si>
  <si>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</si>
  <si>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</si>
  <si>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</si>
  <si>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</si>
  <si>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</si>
  <si>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</si>
  <si>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</si>
  <si>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</si>
  <si>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</si>
  <si>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</si>
  <si>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</si>
  <si>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</si>
  <si>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</si>
  <si>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</si>
  <si>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</si>
  <si>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</si>
  <si>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</si>
  <si>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</si>
  <si>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</si>
  <si>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</si>
  <si>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</si>
  <si>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</si>
  <si>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</si>
  <si>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</si>
  <si>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</si>
  <si>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</si>
  <si>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</si>
  <si>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</si>
  <si>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</si>
  <si>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</si>
  <si>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</si>
  <si>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</si>
  <si>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</si>
  <si>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</si>
  <si>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</si>
  <si>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</si>
  <si>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</si>
  <si>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</si>
  <si>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</si>
  <si>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</si>
  <si>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</si>
  <si>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</si>
  <si>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</si>
  <si>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</si>
  <si>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</si>
  <si>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</si>
  <si>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</si>
  <si>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</si>
  <si>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</si>
  <si>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</si>
  <si>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</si>
  <si>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</si>
  <si>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</si>
  <si>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</si>
  <si>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</si>
  <si>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</si>
  <si>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</si>
  <si>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</si>
  <si>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</si>
  <si>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</si>
  <si>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</si>
  <si>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</si>
  <si>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</si>
  <si>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</si>
  <si>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</si>
  <si>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</si>
  <si>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</si>
  <si>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</si>
  <si>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</si>
  <si>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</si>
  <si>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</si>
  <si>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</si>
  <si>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</si>
  <si>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</si>
  <si>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</si>
  <si>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</si>
  <si>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</si>
  <si>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</si>
  <si>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</si>
  <si>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</si>
  <si>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</si>
  <si>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</si>
  <si>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</si>
  <si>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</si>
  <si>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</si>
  <si>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</si>
  <si>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</si>
  <si>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</si>
  <si>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</si>
  <si>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</si>
  <si>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</si>
  <si>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</si>
  <si>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</si>
  <si>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</si>
  <si>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</si>
  <si>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</si>
  <si>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</si>
  <si>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</si>
  <si>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</si>
  <si>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</si>
  <si>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</si>
  <si>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</si>
  <si>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</si>
  <si>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</si>
  <si>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</si>
  <si>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</si>
  <si>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</si>
  <si>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</si>
  <si>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</si>
  <si>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</si>
  <si>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</si>
  <si>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</si>
  <si>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</si>
  <si>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</si>
  <si>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</si>
  <si>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</si>
  <si>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</si>
  <si>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</si>
  <si>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</si>
  <si>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</si>
  <si>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</si>
  <si>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</si>
  <si>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</si>
  <si>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</si>
  <si>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</si>
  <si>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</si>
  <si>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</si>
  <si>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</si>
  <si>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</si>
  <si>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</si>
  <si>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</si>
  <si>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</si>
  <si>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</si>
  <si>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</si>
  <si>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</si>
  <si>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</si>
  <si>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</si>
  <si>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</si>
  <si>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</si>
  <si>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</si>
  <si>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</si>
  <si>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</si>
  <si>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</si>
  <si>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</si>
  <si>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</si>
  <si>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</si>
  <si>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</si>
  <si>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</si>
  <si>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</si>
  <si>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</si>
  <si>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</si>
  <si>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</si>
  <si>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</si>
  <si>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</si>
  <si>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</si>
  <si>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</si>
  <si>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</si>
  <si>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</si>
  <si>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</si>
  <si>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</si>
  <si>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</si>
  <si>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</si>
  <si>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</si>
  <si>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</si>
  <si>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</si>
  <si>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</si>
  <si>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</si>
  <si>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</si>
  <si>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</si>
  <si>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</si>
  <si>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</si>
  <si>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</si>
  <si>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</si>
  <si>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</si>
  <si>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</si>
  <si>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</si>
  <si>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</si>
  <si>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</si>
  <si>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</si>
  <si>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</si>
  <si>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</si>
  <si>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</si>
  <si>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</si>
  <si>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</si>
  <si>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</si>
  <si>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</si>
  <si>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</si>
  <si>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</si>
  <si>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</si>
  <si>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</si>
  <si>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</si>
  <si>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</si>
  <si>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</si>
  <si>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</si>
  <si>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</si>
  <si>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</si>
  <si>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</si>
  <si>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</si>
  <si>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</si>
  <si>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</si>
  <si>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</si>
  <si>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</si>
  <si>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</si>
  <si>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</si>
  <si>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</si>
  <si>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</si>
  <si>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</si>
  <si>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</si>
  <si>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</si>
  <si>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</si>
  <si>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</si>
  <si>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</si>
  <si>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</si>
  <si>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</si>
  <si>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</si>
  <si>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</si>
  <si>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</si>
  <si>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</si>
  <si>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</si>
  <si>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</si>
  <si>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</si>
  <si>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</si>
  <si>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</si>
  <si>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</si>
  <si>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</si>
  <si>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</si>
  <si>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</si>
  <si>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</si>
  <si>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</si>
  <si>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</si>
  <si>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</si>
  <si>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</si>
  <si>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</si>
  <si>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</si>
  <si>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</si>
  <si>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</si>
  <si>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</si>
  <si>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</si>
  <si>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</si>
  <si>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</si>
  <si>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</si>
  <si>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</si>
  <si>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</si>
  <si>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</si>
  <si>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</si>
  <si>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</si>
  <si>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</si>
  <si>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</si>
  <si>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</si>
  <si>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</si>
  <si>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</si>
  <si>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</si>
  <si>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</si>
  <si>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</si>
  <si>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</si>
  <si>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</si>
  <si>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</si>
  <si>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</si>
  <si>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</si>
  <si>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</si>
  <si>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</si>
  <si>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</si>
  <si>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</si>
  <si>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</si>
  <si>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</si>
  <si>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</si>
  <si>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</si>
  <si>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</si>
  <si>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</si>
  <si>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</si>
  <si>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</si>
  <si>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</si>
  <si>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</si>
  <si>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</si>
  <si>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</si>
  <si>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</si>
  <si>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</si>
  <si>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</si>
  <si>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</si>
  <si>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</si>
  <si>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</si>
  <si>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</si>
  <si>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</si>
  <si>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</si>
  <si>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</si>
  <si>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</si>
  <si>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</si>
  <si>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</si>
  <si>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</si>
  <si>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</si>
  <si>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</si>
  <si>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</si>
  <si>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</si>
  <si>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</si>
  <si>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</si>
  <si>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</si>
  <si>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</si>
  <si>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</si>
  <si>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</si>
  <si>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</si>
  <si>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</si>
  <si>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</si>
  <si>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</si>
  <si>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</si>
  <si>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</si>
  <si>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</si>
  <si>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</si>
  <si>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</si>
  <si>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</si>
  <si>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</si>
  <si>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</si>
  <si>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</si>
  <si>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</si>
  <si>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</si>
  <si>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</si>
  <si>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</si>
  <si>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</si>
  <si>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</si>
  <si>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</si>
  <si>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</si>
  <si>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</si>
  <si>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</si>
  <si>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</si>
  <si>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</si>
  <si>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</si>
  <si>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</si>
  <si>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</si>
  <si>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</si>
  <si>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</si>
  <si>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</si>
  <si>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</si>
  <si>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</si>
  <si>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</si>
  <si>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</si>
  <si>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</si>
  <si>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</si>
  <si>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</si>
  <si>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</si>
  <si>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</si>
  <si>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</si>
  <si>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</si>
  <si>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</si>
  <si>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</si>
  <si>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</si>
  <si>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</si>
  <si>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</si>
  <si>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</si>
  <si>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</si>
  <si>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</si>
  <si>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</si>
  <si>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</si>
  <si>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</si>
  <si>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</si>
  <si>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</si>
  <si>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</si>
  <si>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</si>
  <si>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</si>
  <si>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</si>
  <si>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</si>
  <si>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</si>
  <si>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</si>
  <si>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</si>
  <si>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</si>
  <si>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</si>
  <si>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</si>
  <si>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</si>
  <si>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</si>
  <si>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</si>
  <si>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</si>
  <si>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</si>
  <si>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</si>
  <si>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</si>
  <si>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</si>
  <si>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</si>
  <si>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</si>
  <si>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</si>
  <si>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</si>
  <si>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</si>
  <si>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</si>
  <si>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</si>
  <si>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</si>
  <si>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</si>
  <si>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</si>
  <si>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</si>
  <si>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</si>
  <si>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</si>
  <si>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</si>
  <si>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</si>
  <si>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</si>
  <si>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</si>
  <si>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</si>
  <si>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</si>
  <si>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</si>
  <si>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</si>
  <si>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</si>
  <si>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</si>
  <si>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</si>
  <si>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</si>
  <si>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</si>
  <si>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</si>
  <si>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</si>
  <si>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</si>
  <si>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</si>
  <si>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</si>
  <si>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</si>
  <si>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</si>
  <si>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</si>
  <si>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</si>
  <si>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</si>
  <si>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</si>
  <si>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</si>
  <si>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</si>
  <si>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</si>
  <si>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</si>
  <si>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</si>
  <si>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</si>
  <si>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</si>
  <si>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</si>
  <si>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</si>
  <si>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</si>
  <si>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</si>
  <si>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</si>
  <si>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</si>
  <si>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</si>
  <si>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</si>
  <si>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</si>
  <si>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</si>
  <si>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</si>
  <si>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</si>
  <si>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</si>
  <si>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</si>
  <si>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</si>
  <si>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</si>
  <si>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</si>
  <si>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</si>
  <si>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</si>
  <si>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</si>
  <si>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</si>
  <si>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</si>
  <si>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</si>
  <si>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</si>
  <si>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</si>
  <si>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</si>
  <si>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</si>
  <si>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</si>
  <si>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</si>
  <si>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</si>
  <si>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</si>
  <si>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</si>
  <si>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</si>
  <si>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</si>
  <si>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</si>
  <si>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</si>
  <si>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</si>
  <si>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</si>
  <si>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</si>
  <si>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</si>
  <si>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</si>
  <si>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</si>
  <si>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</si>
  <si>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</si>
  <si>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</si>
  <si>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</si>
  <si>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</si>
  <si>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</si>
  <si>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</si>
  <si>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</si>
  <si>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</si>
  <si>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</si>
  <si>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</si>
  <si>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</si>
  <si>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</si>
  <si>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</si>
  <si>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</si>
  <si>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</si>
  <si>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</si>
  <si>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</si>
  <si>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</si>
  <si>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</si>
  <si>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</si>
  <si>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</si>
  <si>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</si>
  <si>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</si>
  <si>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</si>
  <si>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</si>
  <si>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</si>
  <si>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</si>
  <si>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</si>
  <si>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</si>
  <si>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</si>
  <si>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</si>
  <si>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</si>
  <si>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</si>
  <si>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</si>
  <si>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</si>
  <si>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</si>
  <si>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</si>
  <si>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</si>
  <si>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</si>
  <si>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</si>
  <si>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</si>
  <si>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</si>
  <si>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</si>
  <si>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</si>
  <si>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</si>
  <si>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</si>
  <si>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</si>
  <si>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</si>
  <si>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</si>
  <si>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</si>
  <si>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</si>
  <si>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</si>
  <si>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</si>
  <si>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</si>
  <si>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</si>
  <si>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</si>
  <si>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</si>
  <si>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</si>
  <si>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</si>
  <si>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</si>
  <si>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</si>
  <si>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</si>
  <si>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</si>
  <si>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</si>
  <si>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</si>
  <si>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</si>
  <si>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</si>
  <si>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</si>
  <si>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</si>
  <si>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</si>
  <si>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</si>
  <si>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</si>
  <si>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</si>
  <si>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</si>
  <si>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</si>
  <si>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</si>
  <si>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</si>
  <si>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</si>
  <si>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</si>
  <si>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</si>
  <si>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</si>
  <si>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</si>
  <si>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</si>
  <si>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</si>
  <si>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</si>
  <si>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</si>
  <si>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</si>
  <si>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</si>
  <si>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</si>
  <si>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</si>
  <si>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</si>
  <si>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</si>
  <si>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</si>
  <si>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</si>
  <si>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</si>
  <si>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</si>
  <si>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</si>
  <si>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</si>
  <si>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</si>
  <si>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</si>
  <si>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</si>
  <si>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</si>
  <si>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</si>
  <si>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</si>
  <si>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</si>
  <si>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</si>
  <si>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</si>
  <si>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</si>
  <si>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</si>
  <si>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</si>
  <si>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</si>
  <si>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</si>
  <si>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</si>
  <si>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</si>
  <si>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</si>
  <si>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</si>
  <si>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</si>
  <si>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</si>
  <si>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</si>
  <si>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</si>
  <si>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</si>
  <si>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</si>
  <si>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</si>
  <si>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</si>
  <si>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</si>
  <si>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</si>
  <si>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</si>
  <si>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</si>
  <si>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</si>
  <si>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</si>
  <si>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</si>
  <si>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</si>
  <si>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</si>
  <si>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</si>
  <si>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</si>
  <si>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</si>
  <si>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</si>
  <si>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</si>
  <si>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</si>
  <si>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</si>
  <si>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</si>
  <si>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</si>
  <si>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</si>
  <si>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</si>
  <si>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</si>
  <si>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</si>
  <si>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</si>
  <si>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</si>
  <si>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</si>
  <si>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</si>
  <si>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</si>
  <si>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</si>
  <si>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</si>
  <si>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</si>
  <si>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</si>
  <si>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</si>
  <si>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</si>
  <si>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</si>
  <si>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</si>
  <si>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</si>
  <si>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</si>
  <si>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</si>
  <si>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</si>
  <si>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</si>
  <si>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</si>
  <si>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</si>
  <si>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</si>
  <si>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</si>
  <si>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</si>
  <si>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</si>
  <si>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</si>
  <si>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</si>
  <si>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</si>
  <si>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</si>
  <si>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</si>
  <si>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</si>
  <si>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</si>
  <si>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</si>
  <si>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</si>
  <si>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</si>
  <si>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</si>
  <si>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</si>
  <si>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</si>
  <si>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</si>
  <si>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</si>
  <si>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</si>
  <si>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</si>
  <si>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</si>
  <si>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</si>
  <si>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</si>
  <si>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</si>
  <si>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</si>
  <si>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</si>
  <si>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</si>
  <si>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</si>
  <si>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</si>
  <si>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</si>
  <si>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</si>
  <si>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</si>
  <si>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</si>
  <si>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</si>
  <si>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</si>
  <si>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</si>
  <si>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</si>
  <si>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</si>
  <si>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</si>
  <si>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</si>
  <si>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</si>
  <si>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</si>
  <si>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</si>
  <si>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</si>
  <si>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</si>
  <si>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</si>
  <si>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</si>
  <si>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</si>
  <si>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</si>
  <si>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</si>
  <si>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</si>
  <si>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</si>
  <si>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</si>
  <si>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</si>
  <si>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</si>
  <si>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</si>
  <si>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</si>
  <si>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</si>
  <si>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</si>
  <si>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</si>
  <si>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</si>
  <si>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</si>
  <si>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</si>
  <si>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</si>
  <si>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</si>
  <si>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</si>
  <si>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</si>
  <si>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</si>
  <si>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</si>
  <si>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</si>
  <si>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</si>
  <si>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</si>
  <si>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</si>
  <si>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</si>
  <si>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</si>
  <si>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</si>
  <si>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</si>
  <si>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</si>
  <si>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</si>
  <si>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</si>
  <si>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</si>
  <si>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</si>
  <si>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</si>
  <si>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</si>
  <si>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</si>
  <si>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</si>
  <si>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</si>
  <si>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</si>
  <si>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</si>
  <si>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</si>
  <si>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</si>
  <si>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</si>
  <si>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</si>
  <si>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</si>
  <si>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</si>
  <si>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</si>
  <si>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</si>
  <si>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</si>
  <si>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</si>
  <si>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</si>
  <si>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</si>
  <si>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</si>
  <si>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</si>
  <si>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</si>
  <si>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</si>
  <si>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</si>
  <si>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</si>
  <si>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</si>
  <si>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</si>
  <si>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</si>
  <si>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</si>
  <si>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</si>
  <si>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</si>
  <si>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</si>
  <si>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</si>
  <si>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</si>
  <si>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</si>
  <si>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</si>
  <si>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</si>
  <si>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</si>
  <si>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</si>
  <si>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</si>
  <si>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</si>
  <si>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</si>
  <si>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</si>
  <si>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</si>
  <si>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</si>
  <si>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</si>
  <si>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</si>
  <si>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</si>
  <si>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</si>
  <si>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</si>
  <si>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</si>
  <si>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</si>
  <si>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</si>
  <si>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</si>
  <si>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</si>
  <si>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</si>
  <si>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</si>
  <si>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</si>
  <si>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</si>
  <si>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</si>
  <si>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</si>
  <si>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</si>
  <si>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</si>
  <si>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</si>
  <si>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</si>
  <si>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</si>
  <si>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</si>
  <si>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</si>
  <si>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</si>
  <si>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</si>
  <si>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</si>
  <si>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</si>
  <si>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</si>
  <si>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</si>
  <si>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</si>
  <si>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</si>
  <si>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</si>
  <si>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</si>
  <si>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</si>
  <si>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</si>
  <si>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</si>
  <si>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</si>
  <si>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</si>
  <si>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</si>
  <si>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</si>
  <si>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</si>
  <si>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</si>
  <si>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</si>
  <si>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</si>
  <si>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</si>
  <si>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</si>
  <si>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</si>
  <si>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</si>
  <si>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</si>
  <si>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</si>
  <si>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</si>
  <si>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</si>
  <si>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</si>
  <si>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</si>
  <si>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</si>
  <si>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</si>
  <si>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</si>
  <si>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</si>
  <si>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</si>
  <si>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</si>
  <si>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</si>
  <si>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</si>
  <si>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</si>
  <si>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</si>
  <si>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</si>
  <si>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</si>
  <si>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</si>
  <si>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</si>
  <si>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</si>
  <si>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</si>
  <si>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</si>
  <si>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</si>
  <si>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</si>
  <si>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</si>
  <si>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</si>
  <si>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</si>
  <si>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</si>
  <si>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</si>
  <si>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</si>
  <si>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</si>
  <si>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</si>
  <si>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</si>
  <si>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</si>
  <si>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</si>
  <si>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</si>
  <si>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</si>
  <si>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</si>
  <si>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</si>
  <si>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</si>
  <si>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</si>
  <si>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</si>
  <si>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</si>
  <si>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</si>
  <si>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</si>
  <si>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</si>
  <si>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</si>
  <si>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</si>
  <si>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</si>
  <si>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</si>
  <si>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</si>
  <si>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</si>
  <si>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</si>
  <si>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</si>
  <si>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</si>
  <si>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</si>
  <si>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</si>
  <si>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</si>
  <si>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</si>
  <si>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</si>
  <si>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</si>
  <si>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</si>
  <si>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</si>
  <si>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</si>
  <si>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</si>
  <si>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</si>
  <si>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</si>
  <si>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</si>
  <si>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</si>
  <si>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</si>
  <si>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</si>
  <si>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</si>
  <si>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</si>
  <si>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</si>
  <si>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</si>
  <si>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</si>
  <si>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</si>
  <si>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</si>
  <si>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</si>
  <si>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</si>
  <si>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</si>
  <si>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</si>
  <si>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</si>
  <si>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</si>
  <si>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</si>
  <si>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</si>
  <si>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</si>
  <si>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</si>
  <si>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</si>
  <si>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</si>
  <si>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</si>
  <si>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</si>
  <si>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</si>
  <si>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</si>
  <si>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</si>
  <si>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</si>
  <si>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hẹn muộn nhất 15/12 có LC</t>
  </si>
  <si>
    <t>2000003570 - 0083.T10.2025/HPDQ-TMPHD-NKH - spot - 969t</t>
  </si>
  <si>
    <t>HRC 2 - HÀNG HÓA OK</t>
  </si>
  <si>
    <t>CHƯA CÓ KẾ HOẠCH NHẬN HÀNG</t>
  </si>
  <si>
    <t>2000003571 - 0084.T10.2025/HPDQ-TMPHD-NKH - spot - 1635t</t>
  </si>
  <si>
    <t>2000003601- 0085.T10.2025/HPDQ-TMPHD-NKH - spot - 715t</t>
  </si>
  <si>
    <t>2000003573 - 0086.T10.2025/HPDQ-TMPHD-NKH - spot - 553</t>
  </si>
  <si>
    <t>chưa có KH</t>
  </si>
  <si>
    <t>2000003540 - 666A.T11.2025/HPDQ-OTMP-KH  - 1000T - CHƯA CÓ KH NHẬN HÀNG</t>
  </si>
  <si>
    <t>HRC 1
T12.4</t>
  </si>
  <si>
    <t>2000003541 - 666B.T11.2025/HPDQ-TMPHD-KH - 2500T - CHƯA CÓ KH NHẬN HÀNG</t>
  </si>
  <si>
    <t>2000003542 - 666E.T11.2025/HPDQ-TMPHD-KH - 3250T - CHƯA CÓ KH NHẬN HÀNG</t>
  </si>
  <si>
    <t>HRC 1
Không thấy XNDH</t>
  </si>
  <si>
    <t>2000003536 - 590C.T10.2025/HPDQ-TMPHD-KH - 700T  -CHƯA CÓ KH NHẬN HÀNG</t>
  </si>
  <si>
    <t>HRC 1
T12.3</t>
  </si>
  <si>
    <t xml:space="preserve">2000003543 - 622.T11.2025/HPDQ-OTMN-KH </t>
  </si>
  <si>
    <t>HRC 1
T12.2</t>
  </si>
  <si>
    <t>26/11</t>
  </si>
  <si>
    <t>2000003517 - 615C.T10.2025/HPDQ-ASIA-KH, LSD 5/1/2026 (CW 25t)</t>
  </si>
  <si>
    <t>2000003518 - 615D.T10.2025/HPDQ-ASIA-KH, LSD 5/1/2026 (CW 25t)</t>
  </si>
  <si>
    <t>duyệt được bất kỳ lúc nào</t>
  </si>
  <si>
    <t>2000003622 - 599.T10.2025/HPDQ-HSQN-KH - 2000 tấn</t>
  </si>
  <si>
    <t>HRC 2 - T11.4
dự kiến 6-7/12 nk</t>
  </si>
  <si>
    <t>SO đã duyệt</t>
  </si>
  <si>
    <t>2200002292 - 587C.T10.2025/HPDQ-THP-KH đi Hải Phòng 10000TAN HRC1</t>
  </si>
  <si>
    <t>HRC 2 12.1</t>
  </si>
  <si>
    <t>2200002326 - 665A.T11.2025/HPDQ-THP-KH 3500TAN HRC1 đi Hải Phòng</t>
  </si>
  <si>
    <t xml:space="preserve">HRC 1 -T12.1 
dự kiến 4-5/12 nk trước 5k. còn lại 4k9 dự kiến 9-10/12 nk </t>
  </si>
  <si>
    <t>569C.T09.2025/HPDQ-KD-KH - 200 tấn skin
XUẤT HẾT MAPPING</t>
  </si>
  <si>
    <t>HRC 2 - T12.1</t>
  </si>
  <si>
    <t>1</t>
  </si>
  <si>
    <t>25/11 có LC là duyệt được</t>
  </si>
  <si>
    <t>606.T10.2025/HPDQ-KD-KH - 200 tấn skin
XUẤT HẾT MAPPING</t>
  </si>
  <si>
    <t>sớm nhất 1/12</t>
  </si>
  <si>
    <t>630.T11.2025/HPDQ-NNP-KH - 1/12 có LC 
(NHẬT NAM PHÁT KHÁCH MỚI)
XUẤT HẾT MAPPING</t>
  </si>
  <si>
    <t>657E.T11.2025/HPDQ-KD-KH 
đơn này đi Hải Phòng chuẩn rồi nha cả nhà</t>
  </si>
  <si>
    <t>1/12</t>
  </si>
  <si>
    <t>656.T11.2025/HPDQ-SUNSCO-KH - T/T</t>
  </si>
  <si>
    <t>TT</t>
  </si>
  <si>
    <t>652.T11.2025/HPDQ-TL-KH - 500T</t>
  </si>
  <si>
    <t>đã có LC</t>
  </si>
  <si>
    <t>659.T11.2025/HPDQ-QM-KH - 700T - CW MAX: 29T</t>
  </si>
  <si>
    <t>590F.T10.2025/HPDQ-TMP-KH - 7000T - chưa có KH nhận hàng</t>
  </si>
  <si>
    <t>590F.T10.2025/HPDQ-TMP-KH - 3725T- chưa có KH nhận hàng</t>
  </si>
  <si>
    <t>HRC 1 - T12.2</t>
  </si>
  <si>
    <t>590F.T10.2025/HPDQ-TMP-KH - 275T- chưa có KH nhận hàng</t>
  </si>
  <si>
    <t>2000003563 - 598.T10.2025/HPDQ-HSNS-KH - 300t</t>
  </si>
  <si>
    <t>2000003561- 600B.T10.2025/HPDQ-HSPM-KH - 1990t</t>
  </si>
  <si>
    <t>2000003535 - 633A.T11.2025/HPDQ-HSNS-KH - xuất nốt mapping</t>
  </si>
  <si>
    <t>HRC 1 - HÀNG HÓA OK</t>
  </si>
  <si>
    <t>2</t>
  </si>
  <si>
    <t>633A.T11.2025/HPDQ-HSNS-KH - 1200t</t>
  </si>
  <si>
    <t>HRC 1 - T12.1
dự kiến 8-9/12 nk</t>
  </si>
  <si>
    <t>633A.T11.2025/HPDQ-HSNS-KH - 100t</t>
  </si>
  <si>
    <t>HRC 1 - T12.1
lấy tồn</t>
  </si>
  <si>
    <t>633A.T11.2025/HPDQ-HSNS-KH - 3910t</t>
  </si>
  <si>
    <t>635A.T11.2025/HPDQ-HSPM-KH - 2160t</t>
  </si>
  <si>
    <t>635A.T11.2025/HPDQ-HSPM-KH - 40t</t>
  </si>
  <si>
    <t>635A.T11.2025/HPDQ-HSPM-KH - 5960t</t>
  </si>
  <si>
    <t>530A.T08.2025/HPDQ-TVN-KH</t>
  </si>
  <si>
    <t>616C.T08.2025/HPDQ-KKNH-KH</t>
  </si>
  <si>
    <t>HRC 1 - T12.1
dự kiến 2-3/12 nk</t>
  </si>
  <si>
    <t xml:space="preserve">576B.T09.2025/HPDQ-TVN-KH </t>
  </si>
  <si>
    <t>HRC 1 - T12.1
dự kiến 6-7/12 nk</t>
  </si>
  <si>
    <r>
      <rPr>
        <sz val="14"/>
        <color rgb="FF000000"/>
        <rFont val="Times New Roman"/>
      </rPr>
      <t xml:space="preserve">576B.T09.2025/HPDQ-TVN-KH - </t>
    </r>
    <r>
      <rPr>
        <b/>
        <sz val="14"/>
        <color rgb="FF000000"/>
        <rFont val="Times New Roman"/>
      </rPr>
      <t>CW&gt;25</t>
    </r>
  </si>
  <si>
    <r>
      <rPr>
        <sz val="14"/>
        <color rgb="FF000000"/>
        <rFont val="Times New Roman"/>
      </rPr>
      <t xml:space="preserve">576B1.T09.2025/HPDQ-KKNH - </t>
    </r>
    <r>
      <rPr>
        <b/>
        <sz val="14"/>
        <color rgb="FF000000"/>
        <rFont val="Times New Roman"/>
      </rPr>
      <t>CW&gt;25</t>
    </r>
  </si>
  <si>
    <t>576D.T09.2025/HPDQ-TVN-KH</t>
  </si>
  <si>
    <r>
      <rPr>
        <sz val="14"/>
        <color rgb="FF000000"/>
        <rFont val="Times New Roman"/>
      </rPr>
      <t xml:space="preserve">628C.T11.2025/HPDQ-VINAS-KH - </t>
    </r>
    <r>
      <rPr>
        <b/>
        <sz val="14"/>
        <color rgb="FF000000"/>
        <rFont val="Times New Roman"/>
      </rPr>
      <t>CW&gt;25 - Khách không nhận han gỉ - Tách 2 tàu không cùng đợt</t>
    </r>
  </si>
  <si>
    <t>666A.T11.2025/HPDQ-OTMP-KH- 3000t - CHƯA CÓ KH NHẬN HÀNG</t>
  </si>
  <si>
    <t>666A.T11.2025/HPDQ-OTMP-KH- 2000t- CHƯA CÓ KH NHẬN HÀNG</t>
  </si>
  <si>
    <t>hrc 2 - t12.1</t>
  </si>
  <si>
    <t>666B.T11.2025/HPDQ-TMPHD-KH - 7000t- CHƯA CÓ KH NHẬN HÀNG</t>
  </si>
  <si>
    <t>ĐÀ NẰNG</t>
  </si>
  <si>
    <t>666C.T11.2025/HPDQ-TMPHD-KH- 2020t- CHƯA CÓ KH NHẬN HÀNG</t>
  </si>
  <si>
    <t>457.T06.2025/HPDQ-VISA - 20T</t>
  </si>
  <si>
    <t>572B.T09.2025/HPDQ-VISA-KH - 400T</t>
  </si>
  <si>
    <t>649.T11.2025/KH/HPDQ-JFE - 5kt</t>
  </si>
  <si>
    <t>HRC 1 - T12.1
dự kiến 3-4/12 nk trước 3k5, còn lại 1k5 8-9/12 nk</t>
  </si>
  <si>
    <t>650.T11.2025/KH/HPDQ-JFE - 1kt</t>
  </si>
  <si>
    <t>2200002338 - 619B.T11.2025/HPDQ-OTHY-KH đi 2500TAN đi Hải Phòng HRC2</t>
  </si>
  <si>
    <t>2200002339 - 619B.T11.2025/HPDQ-OTHY-KH đi 1000TAN đi Hải Phòng HRC1</t>
  </si>
  <si>
    <t>2200002340 - 665A.T11.2025/HPDQ-THP-KH 3500TAN đi Hải Phòng HRC1</t>
  </si>
  <si>
    <t>2200002342 - 665C.T11.2025/HPDQ-THP-KH 3750TAN đi Hải Phòng HRC1</t>
  </si>
  <si>
    <t>2200002341 - 665C.T11.2025/HPDQ-THP-KH 1250TAN đi Hải Phòng HRC2</t>
  </si>
  <si>
    <t>2200002343 - 665A.T11.2025/HPDQ-THP-KH 11000TAN đi Hải Phòng HRC2</t>
  </si>
  <si>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</si>
  <si>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</si>
  <si>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</si>
  <si>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</si>
  <si>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</si>
  <si>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</si>
  <si>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</si>
  <si>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</si>
  <si>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</si>
  <si>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</si>
  <si>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</si>
  <si>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</si>
  <si>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</si>
  <si>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</si>
  <si>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</si>
  <si>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</si>
  <si>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</si>
  <si>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</si>
  <si>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</si>
  <si>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</si>
  <si>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</si>
  <si>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</si>
  <si>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</si>
  <si>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</si>
  <si>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</si>
  <si>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</si>
  <si>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</si>
  <si>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</si>
  <si>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</si>
  <si>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</si>
  <si>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</si>
  <si>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</si>
  <si>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</si>
  <si>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</si>
  <si>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</si>
  <si>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</si>
  <si>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</si>
  <si>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</si>
  <si>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</si>
  <si>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</si>
  <si>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</si>
  <si>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</si>
  <si>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</si>
  <si>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</si>
  <si>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</si>
  <si>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</si>
  <si>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</si>
  <si>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</si>
  <si>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</si>
  <si>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</si>
  <si>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</si>
  <si>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</si>
  <si>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</si>
  <si>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</si>
  <si>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</si>
  <si>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</si>
  <si>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</si>
  <si>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</si>
  <si>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</si>
  <si>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</si>
  <si>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</si>
  <si>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</si>
  <si>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</si>
  <si>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</si>
  <si>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</si>
  <si>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</si>
  <si>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</si>
  <si>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</si>
  <si>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</si>
  <si>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</si>
  <si>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</si>
  <si>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</si>
  <si>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</si>
  <si>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</si>
  <si>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</si>
  <si>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</si>
  <si>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</si>
  <si>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</si>
  <si>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</si>
  <si>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</si>
  <si>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</si>
  <si>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</si>
  <si>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</si>
  <si>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</si>
  <si>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</si>
  <si>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</si>
  <si>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</si>
  <si>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</si>
  <si>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</si>
  <si>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</si>
  <si>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</si>
  <si>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</si>
  <si>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</si>
  <si>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</si>
  <si>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</si>
  <si>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</si>
  <si>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</si>
  <si>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</si>
  <si>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</si>
  <si>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</si>
  <si>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</si>
  <si>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</si>
  <si>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</si>
  <si>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</si>
  <si>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</si>
  <si>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</si>
  <si>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</si>
  <si>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</si>
  <si>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</si>
  <si>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</si>
  <si>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</si>
  <si>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</si>
  <si>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</si>
  <si>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</si>
  <si>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</si>
  <si>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</si>
  <si>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</si>
  <si>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</si>
  <si>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</si>
  <si>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</si>
  <si>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</si>
  <si>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</si>
  <si>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</si>
  <si>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</si>
  <si>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</si>
  <si>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</si>
  <si>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</si>
  <si>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</si>
  <si>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</si>
  <si>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</si>
  <si>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</si>
  <si>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</si>
  <si>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</si>
  <si>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</si>
  <si>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</si>
  <si>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</si>
  <si>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</si>
  <si>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</si>
  <si>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</si>
  <si>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</si>
  <si>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</si>
  <si>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</si>
  <si>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</si>
  <si>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</si>
  <si>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</si>
  <si>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</si>
  <si>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</si>
  <si>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</si>
  <si>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</si>
  <si>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</si>
  <si>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</si>
  <si>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</si>
  <si>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</si>
  <si>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</si>
  <si>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am</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</si>
  <si>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</si>
  <si>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</si>
  <si>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</si>
  <si>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</si>
  <si>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</si>
  <si>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</si>
  <si>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</si>
  <si>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</si>
  <si>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</si>
  <si>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</si>
  <si>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</si>
  <si>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</si>
  <si>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</si>
  <si>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</si>
  <si>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</si>
  <si>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</si>
  <si>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</si>
  <si>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</si>
  <si>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</si>
  <si>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</si>
  <si>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</si>
  <si>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</si>
  <si>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</si>
  <si>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</si>
  <si>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</si>
  <si>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</si>
  <si>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</si>
  <si>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</si>
  <si>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</si>
  <si>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</si>
  <si>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</si>
  <si>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</si>
  <si>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</si>
  <si>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</si>
  <si>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</si>
  <si>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</si>
  <si>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</si>
  <si>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15/11 duyệt lệnh</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</si>
  <si>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</si>
  <si>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</si>
  <si>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</si>
  <si>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</si>
  <si>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</si>
  <si>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</si>
  <si>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</si>
  <si>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</si>
  <si>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</si>
  <si>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</si>
  <si>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</si>
  <si>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</si>
  <si>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</si>
  <si>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</si>
  <si>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</si>
  <si>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</si>
  <si>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</si>
  <si>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TRƯỜNG NGUYÊN 135-01</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</si>
  <si>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</si>
  <si>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</si>
  <si>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</si>
  <si>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</si>
  <si>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</si>
  <si>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</si>
  <si>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</si>
  <si>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</si>
  <si>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</si>
  <si>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</si>
  <si>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</si>
  <si>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</si>
  <si>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3</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</si>
  <si>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</si>
  <si>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</si>
  <si>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</si>
  <si>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</si>
  <si>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</si>
  <si>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</si>
  <si>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</si>
  <si>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</si>
  <si>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</si>
  <si>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</si>
  <si>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</si>
  <si>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</si>
  <si>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</si>
  <si>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</si>
  <si>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</si>
  <si>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</si>
  <si>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</si>
  <si>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</si>
  <si>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</si>
  <si>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</si>
  <si>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</si>
  <si>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6k4
T11.3 12k4 dự kiến 20-21 nk trước 5k, còn 7k5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</si>
  <si>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</si>
  <si>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</si>
  <si>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</si>
  <si>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</si>
  <si>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</si>
  <si>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</si>
  <si>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</si>
  <si>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</si>
  <si>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2000003520 - 566A.T09.2025/HPDQ-MOV (VNO)-KH - 3300T  -ƯU TIÊN 2 ĐI SỚM  (xuất size 2.1, 2.2, 2.3, 2.87 đi trước) - xuất vừa đủ 1300</t>
  </si>
  <si>
    <t>HRC 2 - HÀNG HÓA OK
đã map 2555t</t>
  </si>
  <si>
    <t>2000003521 - 566B.T09.2025/HPDQ-VNO-KH - 3100T  -ƯU TIÊN 3 ĐI SỚM ( XUẤT TRƯƠC SIZE 1.75X1262)  - cân tải, ưu tiên xuất các lệnh dưới, tăng giảm cân tải tương ứng</t>
  </si>
  <si>
    <t>HRC 2 - hàng hóa ok
3008t</t>
  </si>
  <si>
    <t>22.11.2025</t>
  </si>
  <si>
    <t>2000003534 - 635A.T11.2025/HPDQ-HSPM-KH - 1970
SIZE 3.20x1212 LOAD CUỐI CÙNG lên tàu
Tàu làm nhanh nhất có thể, khách rất cần hàng</t>
  </si>
  <si>
    <t>HRC 1 - HÀNG HÓA OK
1985 tấn</t>
  </si>
  <si>
    <t>2000003525 - 600A.T10.2025/HPDQ-HSPM-KH - 3280t - CÂN TẢI
Đi chung tàu với lệnh 3511 - xuất hết mapping, phải đủ dung sai</t>
  </si>
  <si>
    <t>HRC 2 Hàng hóa ok
1633t</t>
  </si>
  <si>
    <t>19-20/11 mở LC</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</si>
  <si>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</si>
  <si>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</si>
  <si>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</si>
  <si>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</si>
  <si>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</si>
  <si>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 T11.3 
2850t dự kiến 21-22/11 nk</t>
  </si>
  <si>
    <t>23.11.2025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</si>
  <si>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</si>
  <si>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</si>
  <si>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</si>
  <si>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 T11.3 - đã map 3600 cho tàu này
dự kiến tới 22-23 chỉ map đc 4,5kt thôi do đang cán</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</si>
  <si>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</si>
  <si>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</si>
  <si>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</si>
  <si>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</si>
  <si>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</si>
  <si>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</si>
  <si>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</si>
  <si>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</si>
  <si>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</si>
  <si>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</si>
  <si>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mapping, tăng giảm cân tải tương ứng</t>
  </si>
  <si>
    <t>2000003580 - 616A.T08.2025/HPDQ-KKNH-KH - CW&gt;25 - xuất hết mapping</t>
  </si>
  <si>
    <t>HRC 2 - HÀNG HÓA OK, đã map 1548t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</si>
  <si>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</si>
  <si>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(đủ ds rồi 3027t)
Còn 2 cuộn chờ skin xong rồi chốt lại số</t>
  </si>
  <si>
    <t>2000003598 - 588.T10.2025/HPDQ-HPL-KH
xuất hết mapping, phải đủ dung sai</t>
  </si>
  <si>
    <t>HRC 2 - HÀNG HÓA OK
87t</t>
  </si>
  <si>
    <t>2000003525 - 600A.T10.2025/HPDQ-HSPM-KH - 3280t -
xuất hết mapping, cân đối giữa VT215-06 và VT 095-02, phải đủ dung sai</t>
  </si>
  <si>
    <t>2000003562 - 600A.T10.2025/HPDQ-HSPM-KH- 5170t - xuất hết mapping</t>
  </si>
  <si>
    <t>HRC 2 - đã map 3,4kt (còn lại)
500t chờ skin, 250t chờ nk</t>
  </si>
  <si>
    <t>Khách báo 21/11 mở LC</t>
  </si>
  <si>
    <t>2000003558 - 613A.T10.2025/HPDQ-TNS-KH - xuất hết mapping</t>
  </si>
  <si>
    <t>HRC 1 - T11.3 đã map 2k1
dự kiến 24-25 nk</t>
  </si>
  <si>
    <t>23-24.11.2025</t>
  </si>
  <si>
    <t xml:space="preserve">2000003514 - 599.T10.2025/HPDQ-HSQN-KH  - 500t </t>
  </si>
  <si>
    <t>HRC 1 - HÀNG HÓA OK, đã map 536t</t>
  </si>
  <si>
    <t>2000003575 - 599.T10.2025/HPDQ-HSQN-KH - 6500t - CÂN TẢI</t>
  </si>
  <si>
    <t>HRC 1 - T11.3 ĐÃ MAP 5K6
dự kiến 21-22 nk</t>
  </si>
  <si>
    <t>VIỆT THUẬN 12-02 (thay tàu 12-06)</t>
  </si>
  <si>
    <t>22-23.11.2025</t>
  </si>
  <si>
    <t>2000003575 - 599.T10.2025/HPDQ-HSQN-KH - 6500t
còn bao nhiêu xuất hết, phải đủ dung sai</t>
  </si>
  <si>
    <t>2000003585 - 603B.T10.2025/HPDQ-NK-KH - 12.440T - XUẤT HẾT MAPPING - CÂN TẢI</t>
  </si>
  <si>
    <t>chiều 24/11</t>
  </si>
  <si>
    <t>2000003577 - 602.T10.2025/KH/HPDQ-TDA (LOT 2)</t>
  </si>
  <si>
    <t>HRC 1 - T11.3
dự kiến 24-25 nk</t>
  </si>
  <si>
    <t>TT, 24/11</t>
  </si>
  <si>
    <t>2000003552 - 608.T10.2025/HPDQ-TL-KH</t>
  </si>
  <si>
    <t>HRC 2 - HÀNG HÓA OK
254t</t>
  </si>
  <si>
    <t>2000003574 - 602.T10.2025/KH/HPDQ-TDA (LOT 2)</t>
  </si>
  <si>
    <t>HRC 2 - HÀNG HÓA OK
311t</t>
  </si>
  <si>
    <t xml:space="preserve">2000003586 - 603A.T10.2025/HPDQ-NK-KH - 5000T </t>
  </si>
  <si>
    <t>HRC 2 -2k8 dự kiến đủ 21-22/11
lượng còn lại chưa cán đủ + skin 1,5kt</t>
  </si>
  <si>
    <t>Long Bình/ Tân Thuận</t>
  </si>
  <si>
    <t>2200002311 - 0090.T11.2025/HPDQ-OTBD-NKH 67TAN HRC1 đi Long Bình -&gt; Khách đồng ý về Tân Thuận</t>
  </si>
  <si>
    <t>HRC 1 - HÀNG HÓA OK
SPOT 67 tấn</t>
  </si>
  <si>
    <t>2200002314 - 0090.T11.2025/HPDQ-OTBD-NKH 170TAN HRC2 đi Long Bình -  Khách đồng ý về Tân Thuận</t>
  </si>
  <si>
    <t>stock HRC 2
Hàng hóa ok</t>
  </si>
  <si>
    <t>2200002289 - 586D.T10.2025/HPDQ-OTBD-KH đi Long Bình 4790TAN HRC1 - Còn bao nhiêu xuất hết -  Khách đồng ý về Tân Thuận</t>
  </si>
  <si>
    <t>2200002245 - 586E.T10.2025/HPDQ-SPTLA-KH
-  Khách đồng ý về Tân Thuận</t>
  </si>
  <si>
    <t>HRC 2 - T11.3 sx 2250t - đã map 829t
25-2611 nk - no skin</t>
  </si>
  <si>
    <t>2000003576 - 601.T10.2025/KH/HPDQ-JFE (LOT 2) - 2.8kt
 phải đủ dung sai</t>
  </si>
  <si>
    <t>HRC 2 - 11.3
dự kiến 26-27/11 nk</t>
  </si>
  <si>
    <t>2000003585 - 603B.T10.2025/HPDQ-NK-KH - 12.440T - XUẤT HẾT MAPPING, phải đủ dung sai</t>
  </si>
  <si>
    <t>2200002245 - 586E.T10.2025/HPDQ-SPTLA-KH - 2250mt - xuất hết mapping, phải đủ dung sai -  Khách đồng ý về Tân Thuận</t>
  </si>
  <si>
    <t>2000003620 - 601.T10.2025/KH/HPDQ-JFE (LOT 2) - 600t</t>
  </si>
  <si>
    <t>HRC 1 - T11.4
dự kiến 24-25/11 nk</t>
  </si>
  <si>
    <t>2000003508 - 548L.T09.2025HPDQ-TMPHD-KH - 6020t - cw max 30mt
xuất hết mapping, phải đủ dung sai</t>
  </si>
  <si>
    <t>2000003549 - 548C2.T09.2025/HPDQ-TMPHD-KH  - 2400MT 
CW: 27-30T - xuất hết mapping, phải đủ dung sai</t>
  </si>
  <si>
    <t>HRC 2 - HÀNG HÓA OK
1845t</t>
  </si>
  <si>
    <t>24-25.11.2025</t>
  </si>
  <si>
    <t>2200002317 - 0089.T11.2025/HPDQ-SPTLA-NKH 2590TAN HRC2 đi Long An  - còn bao nhiêu xuất hết</t>
  </si>
  <si>
    <t>stock HRC 2
Hàng hóa ok -250t</t>
  </si>
  <si>
    <t>2200002344 - 619A.T11.2025/HPDQ-SPTLA-KH 138TAN đi Long An HRC2 (LXH mới)</t>
  </si>
  <si>
    <t>HRC 2 Hàng hóa ok
138t</t>
  </si>
  <si>
    <t>stock HRC 2
Hàng hóa ok - chốt hụt 60t</t>
  </si>
  <si>
    <t>2000003528 - 605A.T10.2025/HPDQ-TVP-KH - LSD 10/12 
500 tấn SS400 - có bao nhiêu xuất hết, xuất đủ dung sai</t>
  </si>
  <si>
    <t>HRC 2 - HÀNG HÓA OK
497t - chốt</t>
  </si>
  <si>
    <t>2000003515 - 615A.T10.2025/HPDQ-ASIA-KH, LSD 5/1/2026 (CW 25t)</t>
  </si>
  <si>
    <t>HRC 1 ĐÃ MAP 3k4
T11.3 4k5 dự kiến 24-25/11 nk</t>
  </si>
  <si>
    <t>2000003268 - 544B.T07.2025/HPDQ-KKNH-KH - 4000t - 10/11 mở LC</t>
  </si>
  <si>
    <t>HRC 2 - HÀNG HÓA OK
3861t</t>
  </si>
  <si>
    <t>17-21/11 có LC</t>
  </si>
  <si>
    <t>2000003613- 566C.T09.2025/HPDQ-VNO-KH - 3400T -ƯU TIÊN ĐI SỚM</t>
  </si>
  <si>
    <t>HRC 2 - HÀNG HÓA OK
đã map 2k9</t>
  </si>
  <si>
    <t>25-26.11.2025</t>
  </si>
  <si>
    <t>2000003521 - 566B.T09.2025/HPDQ-VNO-KH - 3100T  -ƯU TIÊN 3 ĐI SỚM (ƯU TIÊN XUẤT TRƯƠC SIZE 1.75X1262)</t>
  </si>
  <si>
    <t xml:space="preserve">2000003520 - 566A.T09.2025/HPDQ-MOV (VNO)-KH - 3300T  -ƯU TIÊN 2 ĐI SỚM </t>
  </si>
  <si>
    <t>HRC 2 - T11.2 đã map 2600t
dự kiến 23-24/11 nk</t>
  </si>
  <si>
    <t>29.11.2025</t>
  </si>
  <si>
    <t>26-27/11</t>
  </si>
  <si>
    <t>2000003627 - 616B.T08.2025/HPDQ-KKNH-KH</t>
  </si>
  <si>
    <t>HRC 1 - T11.4
dự kiến 2-3/12 nk</t>
  </si>
  <si>
    <t>3-T12</t>
  </si>
  <si>
    <t>2000003581 - 616G.T08.2025/HPDQ-KKNH-KH - CW&gt;25</t>
  </si>
  <si>
    <t>HRC 2 - HÀNG HÓA OK
1323t</t>
  </si>
  <si>
    <t>2000003582 - 616I.T08.2025/HPDQ-KKNH-KH</t>
  </si>
  <si>
    <t>HRC 2 - T11.3 29-30/11 nk
đã map 900t</t>
  </si>
  <si>
    <t>NAM PHÁT 268</t>
  </si>
  <si>
    <t>01/12</t>
  </si>
  <si>
    <t>2000003624 - 615B.T10.2025/HPDQ-ASIA-KH, LSD 5/1/2026 (CW 25t)</t>
  </si>
  <si>
    <t>HRC 1
T11.4 dự kiến 3-4/12 nk</t>
  </si>
  <si>
    <t>CHƯA CÓ KẾ HOẠCH</t>
  </si>
  <si>
    <t>2000003623 - 615B.T10.2025/HPDQ-ASIA-KH, LSD 5/1/2026 (CW 25t)</t>
  </si>
  <si>
    <t>HRC 2 - T11.4
6-7/12</t>
  </si>
  <si>
    <t>30.11.2025</t>
  </si>
  <si>
    <t>2000003537 - 590F.T10.2025/HPDQ-TMP-KH-4000t - CHƯA CÓ KH NHẬN HÀNG</t>
  </si>
  <si>
    <t>28-29.11.2025</t>
  </si>
  <si>
    <t>chuyển tải</t>
  </si>
  <si>
    <t>2200002322 - 0094.T11.2025/HPDQ-SPTLA-NKH 4337TAN đi Long An HRC2- CÂN TẢI</t>
  </si>
  <si>
    <t>2200002325 - 0094.T11.2025/HPDQ-SPTLA-NKH 999TAN đi Long An HRC1</t>
  </si>
  <si>
    <t>Stock HRC 1
HÀNG HÓA OK 999 tấn</t>
  </si>
  <si>
    <t>TT, 25-28/11</t>
  </si>
  <si>
    <t>2000003554 - 566E.T09.2025/HPDQ-MOV(VNO)-KH - 3100t -ƯU TIÊN 4 ĐI SỚM</t>
  </si>
  <si>
    <t>HRC 2 - T11.3 29-30/11 nk
333t</t>
  </si>
  <si>
    <t>2000003556 - 566G.T09.2025/HPDQ-PHM(VNO)-KH - 1650T -ƯU TIÊN 4 ĐI SỚM</t>
  </si>
  <si>
    <t>HRC 2 - đã map 1203t, còn 500t chờ skin
dự kiến 26-27/11 nk</t>
  </si>
  <si>
    <t>2000003553 - 566D.T09.2025/HPDQ-VNO-KH - 3000t -ƯU TIÊN ĐI SỚM</t>
  </si>
  <si>
    <t>HRC 2 - T11.3 đã map 1,6kt
300t chờ skin, 1k chờ nk/dự kiến 29-30/11 nk</t>
  </si>
  <si>
    <t>HRC 2 - T11.2 + T11.3 đã map 2k9
dự kiến 25-26/11 nk (400t skin, 300 chưa nk)</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</si>
  <si>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</si>
  <si>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</si>
  <si>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</si>
  <si>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</si>
  <si>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</si>
  <si>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1370 tấn
T11.3 4k5 dự kiến 26-27/11 nk
T11.4 5k5 dự kiến 01-02/12 nk</t>
  </si>
  <si>
    <t xml:space="preserve">VIỆT THUẬN 26-01 </t>
  </si>
  <si>
    <r>
      <rPr>
        <b/>
        <sz val="14"/>
        <color rgb="FF000000"/>
        <rFont val="Times New Roman"/>
      </rPr>
      <t xml:space="preserve">2000003566 - 604.T10.2025/HPDQ-TNM-KH -260t  (TÂY NAM) -ƯU TIÊN ĐI SỚM
</t>
    </r>
    <r>
      <rPr>
        <b/>
        <sz val="14"/>
        <color rgb="FFFF0000"/>
        <rFont val="Times New Roman"/>
      </rPr>
      <t>(XUẤT TÁCH HÓA ĐƠN THEO LỆNH)</t>
    </r>
  </si>
  <si>
    <t>HRC 1 - HÀNG HÓA OK
260 tấn</t>
  </si>
  <si>
    <t>VIỆT THUẬN 26-01</t>
  </si>
  <si>
    <t>muộn nhất 21/11 mở LC</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</si>
  <si>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</si>
  <si>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</si>
  <si>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2000003603 -  604.T10.2025/HPDQ-TNM-KH  -500t -ƯU TIÊN ĐI SỚM
</t>
    </r>
    <r>
      <rPr>
        <b/>
        <sz val="14"/>
        <color rgb="FFFF0000"/>
        <rFont val="Times New Roman"/>
      </rPr>
      <t>(XUẤT TÁCH HÓA ĐƠN THEO LỆNH)</t>
    </r>
  </si>
  <si>
    <t>HRC 2 - T11.4
dự kến 29-30/11</t>
  </si>
  <si>
    <r>
      <rPr>
        <sz val="14"/>
        <color rgb="FF000000"/>
        <rFont val="Times New Roman"/>
      </rPr>
      <t xml:space="preserve">2000003600 - 604.T10.2025/HPDQ-TNM-KH - 4847t
</t>
    </r>
    <r>
      <rPr>
        <b/>
        <sz val="14"/>
        <color rgb="FFFF0000"/>
        <rFont val="Times New Roman"/>
      </rPr>
      <t>(XUẤT TÁCH HÓA ĐƠN THEO LỆNH)</t>
    </r>
  </si>
  <si>
    <r>
      <rPr>
        <sz val="14"/>
        <color rgb="FF000000"/>
        <rFont val="Times New Roman"/>
      </rPr>
      <t xml:space="preserve">2000003629 - 616H.T08.2025/HPDQ-KKNH-KH - </t>
    </r>
    <r>
      <rPr>
        <b/>
        <sz val="14"/>
        <color rgb="FFFF0000"/>
        <rFont val="Times New Roman"/>
      </rPr>
      <t>CW&gt;25</t>
    </r>
  </si>
  <si>
    <t>2000003630 - 616K.T08.2025/HPDQ-KKNH-KH</t>
  </si>
  <si>
    <t>2000003591 - 617A1.T09.2025/HPDQ-KKNH-KH
Minh tự đẩy sx, khách chưa cần hàng -&gt; khoảng 20/11 có LC</t>
  </si>
  <si>
    <t>HRC 1 - HÀNG HÓA OK
1038 tấn</t>
  </si>
  <si>
    <t>18/11</t>
  </si>
  <si>
    <t>2000003614 - 651.T11.2025/HPDQ-NK-KH - 4500 tấn
giao giãn với lệnh 2*3615 khoảng 3-5 hôm</t>
  </si>
  <si>
    <t>HRC 1 - T11.4
dự kiến 26-27/11 nk</t>
  </si>
  <si>
    <t>2000003586 - 603A.T10.2025/HPDQ-NK-KH - 5000T
CÒN BAO NHIÊU XUẤT HẾT</t>
  </si>
  <si>
    <t>HRC 2 - T11.3 đã map 1kt
dự kiến 29-30/11 nk</t>
  </si>
  <si>
    <t>2000003568 - 590G.T10.2025/HPDQ-TMPHD-KH- - CHƯA CÓ KH NHẬN HÀNG</t>
  </si>
  <si>
    <t>HRC 2 - T11.3
dự kiến 29-30/11 nk</t>
  </si>
  <si>
    <t>ĐÃ CÓ LC</t>
  </si>
  <si>
    <t>2000003611- 503H.T08.2025/HPDQ-TMPHD-KH - 560t</t>
  </si>
  <si>
    <t>HRC 2 - hàng hóa ok
lấy tồn 530t</t>
  </si>
  <si>
    <t>2000003617 - 539F.T07.2025/HPDQ-TMP-KH-200T- CHƯA CÓ KH NHẬN HÀNG</t>
  </si>
  <si>
    <t>HRC 1 - T11.4
dự kiến 25-26/11 nk</t>
  </si>
  <si>
    <t>2000003618- 539F.T07.2025/HPDQ-TMP-KH-20T- CHƯA CÓ KH NHẬN HÀNG</t>
  </si>
  <si>
    <t>HRC 1 - HÀNG HÓA OK
20 tấn</t>
  </si>
  <si>
    <t>2000003507 - 548K.T09.2025/HPDQ-TMP-KH - 3200t 
xuất hết mapping, phải đủ dung sai</t>
  </si>
  <si>
    <t>HRC 2 T11.1 đã map  2519t
hàng skin dự kiến 20-21/11 nk -</t>
  </si>
  <si>
    <t>26-27.11.2025</t>
  </si>
  <si>
    <t>2000003587 - 603B.T10.2025/HPDQ-NK-KH - 1350T</t>
  </si>
  <si>
    <t>HRC 2 - T11.3 đã map 693t
dự kiến 24-25/11 nk</t>
  </si>
  <si>
    <t>2000003615 - 651.T11.2025/HPDQ-NK-KH - 13950 tấn  - CÂN TẢI
khách xin giao tách khoảng 5kt/tàu</t>
  </si>
  <si>
    <t>sớm nhất 22/11</t>
  </si>
  <si>
    <t>2000003616 - 606.T10.2025/HPDQ-KD-KH - 2300 tấn - 21/11 có LC</t>
  </si>
  <si>
    <t>26-29.11.2025</t>
  </si>
  <si>
    <t>2000003557 - 613A.T10.2025/HPDQ-TNS-KH 
xuất hết mapping, phải đủ dung sai</t>
  </si>
  <si>
    <t>HRC 2 - đã map 2496t
29-30/11 nk</t>
  </si>
  <si>
    <t>có thể duyệt bất cứ lúc nào</t>
  </si>
  <si>
    <t>2000003561 - 600B.T10.2025/HPDQ-HSPM-KH
xuất hết mapping, phải đủ dung sai</t>
  </si>
  <si>
    <t>HRC 2 - 11.3
dự kiến 29-30/11 nk</t>
  </si>
  <si>
    <t>2000003615 - 651.T11.2025/HPDQ-NK-KH - 13950 tấn 
khách xin giao tách khoảng 5kt/tàu</t>
  </si>
  <si>
    <t>17/11</t>
  </si>
  <si>
    <t>2000003579 - 609.T10.2025/HPDQ-SEAH-KH</t>
  </si>
  <si>
    <t>2000003625 - 530B.T08.2025/HPDQ-TVN-KH</t>
  </si>
  <si>
    <t>2000003626 - 616D.T08.2025/HPDQ-TVN-KH - 4500</t>
  </si>
  <si>
    <t>HRC 1 - T11.4
dự kiến 27-28 nk trước 2k5, còn lại 2k 2-3/12 nk</t>
  </si>
  <si>
    <t>2000003628 - 530B.T08.2025/HPDQ-TVN-KH</t>
  </si>
  <si>
    <t>HRC 2 - T11.4 đã map tồn 500t
6-7/12</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</si>
  <si>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</si>
  <si>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</si>
  <si>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</si>
  <si>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</si>
  <si>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</si>
  <si>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</si>
  <si>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</si>
  <si>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</si>
  <si>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</si>
  <si>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</si>
  <si>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</si>
  <si>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</si>
  <si>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</si>
  <si>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20.11</t>
  </si>
  <si>
    <t>2200002300 - 0077.T10.2025/HPDQ-OTĐN-NKH 181TAN đi Đà Nẵng HRC1</t>
  </si>
  <si>
    <t>HRC 1 - HÀNG HÓA OK
181 tấn</t>
  </si>
  <si>
    <t>0</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</si>
  <si>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</si>
  <si>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</si>
  <si>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</si>
  <si>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</si>
  <si>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</si>
  <si>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</si>
  <si>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</si>
  <si>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</si>
  <si>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</si>
  <si>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chưa có đky tàu</t>
  </si>
  <si>
    <t>2000003609- 539F.T07.2025/HPDQ-TMP-KH-4730T - CW: 27-30T (630T)- CHƯA CÓ KH NHẬN HÀNG</t>
  </si>
  <si>
    <t>HRC 2 - T11.4 đã map 2kt
3kt dự kiến 29-30/11
còn lại 6-7/12</t>
  </si>
  <si>
    <t>2000003610 - 539G.T07.2025/HPDQ-TMPHD-KH - 6350T - CW: 27-30T (3550T)</t>
  </si>
  <si>
    <t>HRC 2
dự kiến 7-8/12 nk</t>
  </si>
  <si>
    <t>EVER PROGRESS</t>
  </si>
  <si>
    <t>Ravenna. Marcegaglia's berth</t>
  </si>
  <si>
    <t>2400001354 - 154.T11-25/HPDQ-MARCE</t>
  </si>
  <si>
    <t>HRC 2 - T11.1 &amp; T11.2 đã map 28kt
dự kiến 24-25/11 nk đủ</t>
  </si>
  <si>
    <t>HPS-02 (chờ ETA chính xác đảo hàng)</t>
  </si>
  <si>
    <t>24-26.11.2025</t>
  </si>
  <si>
    <t>21-22/11/2025</t>
  </si>
  <si>
    <t>2000003588 - 592A1.T10.2025/HPDQ-TVĐ-KH - 3KT - LSD 10/12
Khách hẹn 21/11 mở LC cùng đơn 592A2</t>
  </si>
  <si>
    <t>HRC 2 - T11.3 - đã map 1770
dự kiến 29-30/11 nk</t>
  </si>
  <si>
    <t>2200002331 - 0097.T11.2025/HPDQ-THP-NKH 916TAN HRC1 đi Hải Phòng  - xuất hết mapping</t>
  </si>
  <si>
    <t>2000003589 -  592A2.T10.2025/HPDQ-TVĐ-KH - 4KT - LSD 10/12
Khách hẹn 21/11 mở LC cùng đơn 592A1</t>
  </si>
  <si>
    <t>HRC 2 - T11.3 - đã map 2300
dự kiến 24-25/11 nk</t>
  </si>
  <si>
    <t>27-28/11</t>
  </si>
  <si>
    <t>2000003583 - 531B1.T08.2025/HPDQ-OTSG-KH</t>
  </si>
  <si>
    <t>HRC 2 - T11.3 đã map 1200
dự kiến 29-30/11 nk</t>
  </si>
  <si>
    <t>25-26/11</t>
  </si>
  <si>
    <t>2000003638 - 531B3.T08.2025/HPDQ-QTVN-KH - xuất hết mapping</t>
  </si>
  <si>
    <t>HRC 2 - HÀNG HÓA OK
2426t</t>
  </si>
  <si>
    <t>2200002291 - 587B.T10.2025/HPDQ-THP-KH đi Hải Phòng 6600TAN HRC1</t>
  </si>
  <si>
    <t>HRC 2
29-30/11 nk 1,5kt
còn lại 6-7/12</t>
  </si>
  <si>
    <t>2200002296 - 619B.T11.2025/HPDQ-OTHY-KH</t>
  </si>
  <si>
    <t>HRC 1
T11.4 dự kiến 27-28/11nk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</si>
  <si>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</si>
  <si>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</si>
  <si>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2200002329 - 665C.T11.2025/HPDQ-THP-KH 1250TAN HRC2 đi Hải Phòng</t>
  </si>
  <si>
    <t>2200002327 - 665A.T11.2025/HPDQ-THP-KH 11000TAN HRC2 đi Hải Phòng</t>
  </si>
  <si>
    <t>HRC 2 - T11.4
5.1kt ở T11.4 / dự kiến 2kt nk 29-30/11
còn lại 6-7/12</t>
  </si>
  <si>
    <t>HPS-01 (chờ ETA để đảo hàng)</t>
  </si>
  <si>
    <t>25-29.11.2025</t>
  </si>
  <si>
    <t>2000003584 -531B2.T08.2025/HPDQ-QTVN-KH</t>
  </si>
  <si>
    <t>HRC 2 - T11.3 đã map 1957
dự kiến 29-30/11 nk</t>
  </si>
  <si>
    <t>2200002328 - 665C.T11.2025/HPDQ-THP-KH 3750TAN HRC1 đi Hải Phòng</t>
  </si>
  <si>
    <t>HRC 1 
T11.4 3050 dự kiến 28-29 nk
T12.1 700 tấn 6-7/12 nk</t>
  </si>
  <si>
    <t>2200002330 - 587D.T10.2025/HPDQ-THP-KH đi Hải Phòng 2905TAN HRC2</t>
  </si>
  <si>
    <r>
      <rPr>
        <sz val="14"/>
        <color rgb="FF000000"/>
        <rFont val="Times New Roman"/>
      </rPr>
      <t xml:space="preserve">2000003619 - 589.T10.2025/HPDQ-TMMN-KH - 7.3kt 
</t>
    </r>
    <r>
      <rPr>
        <sz val="14"/>
        <color rgb="FFFF0000"/>
        <rFont val="Times New Roman"/>
      </rPr>
      <t>LSD 10/12, khách muốn nhận hàng vào t12</t>
    </r>
  </si>
  <si>
    <t>HRC 1 - T11.4
dự kiến 27-28 nk trước 4k, còn lại 3k3 4-5/12 nk</t>
  </si>
  <si>
    <r>
      <t xml:space="preserve">2000003594 - 589.T10.2025/HPDQ-TMMN-KH - 1.7kt 
</t>
    </r>
    <r>
      <rPr>
        <sz val="14"/>
        <color rgb="FFFF0000"/>
        <rFont val="Times New Roman"/>
      </rPr>
      <t>LSD 10/12, khách muốn nhận hàng vào t12</t>
    </r>
  </si>
  <si>
    <t>HRC 1 - 200 tấn 
dự kiến 26-27 nk</t>
  </si>
  <si>
    <t>2000003530 - 531B4.T08.2025/HPDQ-OTTP-KH - XUẤT HẾT MAPPING</t>
  </si>
  <si>
    <t>2000003563 - 598.T10.2025/HPDQ-HSNS-KH</t>
  </si>
  <si>
    <t>HRC 2 - chờ sx sau - T11.3 sx 2640t ?!
29-30/11 dk nk - đã map 100t</t>
  </si>
  <si>
    <t>2000003564 - 598.T10.2025/HPDQ-HSNS-KH</t>
  </si>
  <si>
    <t>HRC 1 - HÀNG HÓA OK
1628</t>
  </si>
  <si>
    <t>2000003567 - 590B.T10.2025/HPDQ-TMPHD-KH - CHƯA CÓ KH NHẬN HÀNG</t>
  </si>
  <si>
    <t>HRC 2 - T11.3
dự kiến 29-30/11 nk đã map 2500</t>
  </si>
  <si>
    <t>2000003569 - 590A.T10.2025/HPDQ-TMPHD-KH- CHƯA CÓ KH NHẬN HÀNG</t>
  </si>
  <si>
    <t>2000003559- 590A.T10.2025/HPDQ-TMPHD-KH- 11000T - CHƯA CÓ KH NHẬN HÀNG</t>
  </si>
  <si>
    <t>HRC 1 - đã map 8k3
T11.3 dự kiến 26-27/11 nk</t>
  </si>
  <si>
    <t>2000003590 -  592B.T10.2025/HPDQ-OTVĐ-KH - 5,5KT - LSD 10/12 - cân tải</t>
  </si>
  <si>
    <t>spot checking</t>
  </si>
  <si>
    <t>QUANG VINH 189</t>
  </si>
  <si>
    <r>
      <rPr>
        <sz val="14"/>
        <color rgb="FF000000"/>
        <rFont val="Times New Roman"/>
      </rPr>
      <t xml:space="preserve">2200002236 - 580A.T09.2025/HPDQ-HPC-KH - 9727mt 
</t>
    </r>
    <r>
      <rPr>
        <sz val="14"/>
        <color rgb="FFFF0000"/>
        <rFont val="Times New Roman"/>
      </rPr>
      <t>Chưa có kế hoạch</t>
    </r>
  </si>
  <si>
    <t>HRC 2  - Hàng hóa ok
1523t</t>
  </si>
  <si>
    <t>2000003607 - 590D1.T10.2025/HPDQ-TMPHD-KH- 1008t -- CHƯA CÓ KH NHẬN HÀNG</t>
  </si>
  <si>
    <t>HRC 2 - T11.4
dự kiến 29-30/11 nk 500t
còn lại 6-7/12 nk</t>
  </si>
  <si>
    <t>2000003608 - 590D2.T10.2025/HPDQ-TMPHD-KH - 2072t - CHƯA CÓ KH NHẬN HÀNG</t>
  </si>
  <si>
    <t>HRC 2 - T11.4
dự kiến 29-30/11 nk 1kt
còn lại 6-7/12 nk</t>
  </si>
  <si>
    <t>miền Nam</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</si>
  <si>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IF VÀ SPHC TRÊN CÙNG</t>
    </r>
  </si>
  <si>
    <t>HRC 2 chờ họp 22/11 Khách báo lại chưa chốt dc ngày hoàn thành</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</si>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</sst>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6">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25">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8" fontId="3" fillId="0" borderId="16" xfId="1" applyNumberFormat="1" applyFont="1" applyBorder="1" applyAlignment="1">
      <alignment horizontal="right" vertical="center"/>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03" fillId="0" borderId="8" xfId="0" applyFont="1" applyBorder="1" applyAlignment="1">
      <alignment horizontal="left" vertical="center"/>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5" fillId="5" borderId="8" xfId="0" applyFont="1" applyFill="1" applyBorder="1" applyAlignment="1">
      <alignment horizontal="center" vertical="center" wrapText="1"/>
    </xf>
    <xf numFmtId="0" fontId="9" fillId="5" borderId="8" xfId="0" applyFont="1" applyFill="1" applyBorder="1" applyAlignment="1">
      <alignment horizontal="left"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8" fontId="13" fillId="0" borderId="8" xfId="1" applyNumberFormat="1" applyFont="1" applyFill="1" applyBorder="1" applyAlignment="1">
      <alignment horizontal="right" vertical="center"/>
    </xf>
    <xf numFmtId="0" fontId="116" fillId="0" borderId="8" xfId="0" applyFont="1" applyBorder="1" applyAlignment="1">
      <alignment horizontal="center" vertical="center" wrapText="1"/>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xf>
    <xf numFmtId="0" fontId="143" fillId="33" borderId="8" xfId="0" applyFont="1" applyFill="1" applyBorder="1" applyAlignment="1">
      <alignment horizontal="left" vertical="center" wrapText="1"/>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04" fillId="0" borderId="18" xfId="0" applyFont="1" applyBorder="1" applyAlignment="1">
      <alignment horizontal="left" vertical="center" wrapText="1"/>
    </xf>
    <xf numFmtId="0" fontId="13" fillId="0" borderId="10" xfId="0" applyFont="1" applyBorder="1" applyAlignment="1">
      <alignment horizontal="center" vertical="center" wrapText="1"/>
    </xf>
    <xf numFmtId="168" fontId="13" fillId="0" borderId="16" xfId="1" applyNumberFormat="1" applyFont="1" applyBorder="1" applyAlignment="1">
      <alignment horizontal="right" vertical="center"/>
    </xf>
    <xf numFmtId="14" fontId="13" fillId="0" borderId="8" xfId="0" quotePrefix="1" applyNumberFormat="1" applyFont="1" applyBorder="1" applyAlignment="1">
      <alignment horizontal="center" vertical="center" wrapText="1"/>
    </xf>
    <xf numFmtId="0" fontId="42"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164" fontId="3" fillId="23" borderId="22" xfId="1" applyNumberFormat="1" applyFont="1" applyFill="1" applyBorder="1" applyAlignment="1">
      <alignment horizontal="center" vertical="center"/>
    </xf>
    <xf numFmtId="0" fontId="103" fillId="32" borderId="8" xfId="0" applyFont="1" applyFill="1" applyBorder="1" applyAlignment="1">
      <alignment horizontal="center" vertical="center" wrapText="1"/>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0" fontId="102" fillId="0" borderId="8" xfId="0" applyFont="1" applyBorder="1" applyAlignment="1">
      <alignment horizontal="center" vertical="center" wrapText="1"/>
    </xf>
    <xf numFmtId="168" fontId="104" fillId="0" borderId="8" xfId="1" applyNumberFormat="1" applyFont="1" applyBorder="1" applyAlignment="1">
      <alignment horizontal="right" vertical="center"/>
    </xf>
    <xf numFmtId="164" fontId="115" fillId="0" borderId="8" xfId="1" applyNumberFormat="1" applyFont="1" applyFill="1" applyBorder="1" applyAlignment="1">
      <alignment vertical="center" wrapText="1"/>
    </xf>
    <xf numFmtId="165"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5"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0" fontId="13"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0" fontId="104" fillId="5" borderId="8" xfId="0" quotePrefix="1" applyFont="1" applyFill="1" applyBorder="1" applyAlignment="1">
      <alignment horizontal="center" vertical="center" wrapText="1"/>
    </xf>
    <xf numFmtId="0" fontId="104" fillId="5" borderId="12" xfId="0" applyFont="1" applyFill="1" applyBorder="1" applyAlignment="1">
      <alignment horizontal="center" vertical="center" wrapText="1"/>
    </xf>
    <xf numFmtId="0" fontId="104" fillId="5" borderId="12" xfId="0" applyFont="1" applyFill="1" applyBorder="1" applyAlignment="1">
      <alignment horizontal="left" vertical="center" wrapText="1"/>
    </xf>
    <xf numFmtId="43" fontId="3" fillId="2" borderId="8" xfId="1" applyFont="1" applyFill="1" applyBorder="1" applyAlignment="1">
      <alignment horizontal="center" vertical="center" wrapText="1"/>
    </xf>
    <xf numFmtId="0" fontId="13" fillId="0" borderId="8" xfId="0" quotePrefix="1" applyFont="1" applyBorder="1" applyAlignment="1">
      <alignment horizontal="center" vertical="center"/>
    </xf>
    <xf numFmtId="0" fontId="12" fillId="39" borderId="8" xfId="0" applyFont="1" applyFill="1" applyBorder="1" applyAlignment="1">
      <alignment vertical="center" wrapText="1"/>
    </xf>
    <xf numFmtId="0" fontId="12" fillId="0" borderId="12" xfId="0" applyFont="1" applyBorder="1" applyAlignment="1">
      <alignment vertical="center" wrapText="1"/>
    </xf>
    <xf numFmtId="0" fontId="12" fillId="0" borderId="8" xfId="0" applyFont="1" applyBorder="1" applyAlignment="1">
      <alignment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0" fontId="15" fillId="0" borderId="12" xfId="0" applyFont="1" applyBorder="1" applyAlignment="1">
      <alignment horizontal="lef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168" fontId="3" fillId="0" borderId="16" xfId="1" applyNumberFormat="1" applyFont="1" applyFill="1" applyBorder="1" applyAlignment="1">
      <alignment horizontal="right" vertical="center"/>
    </xf>
    <xf numFmtId="164" fontId="13" fillId="0" borderId="8" xfId="1" applyNumberFormat="1" applyFont="1" applyFill="1" applyBorder="1" applyAlignment="1">
      <alignment horizontal="center" vertical="center"/>
    </xf>
    <xf numFmtId="0" fontId="101" fillId="0" borderId="8" xfId="0" applyFont="1" applyBorder="1" applyAlignment="1">
      <alignment horizontal="left" vertical="center"/>
    </xf>
    <xf numFmtId="0" fontId="13" fillId="0" borderId="8" xfId="0" quotePrefix="1" applyFont="1" applyBorder="1" applyAlignment="1">
      <alignment horizontal="center" vertical="center" wrapText="1"/>
    </xf>
    <xf numFmtId="0" fontId="13" fillId="0" borderId="18" xfId="0" applyFont="1" applyBorder="1" applyAlignment="1">
      <alignment horizontal="left" vertical="center" wrapText="1"/>
    </xf>
    <xf numFmtId="0" fontId="9" fillId="2" borderId="8" xfId="0" applyFont="1" applyFill="1" applyBorder="1" applyAlignment="1">
      <alignment horizontal="left" vertical="center"/>
    </xf>
    <xf numFmtId="0" fontId="28" fillId="3" borderId="8" xfId="0" applyFont="1" applyFill="1" applyBorder="1" applyAlignment="1">
      <alignment horizontal="center" vertical="center"/>
    </xf>
    <xf numFmtId="0" fontId="3" fillId="3" borderId="8" xfId="0" applyFont="1" applyFill="1" applyBorder="1" applyAlignment="1">
      <alignment horizontal="center" vertical="center"/>
    </xf>
    <xf numFmtId="164" fontId="3" fillId="3" borderId="8" xfId="1" applyNumberFormat="1" applyFont="1" applyFill="1" applyBorder="1" applyAlignment="1">
      <alignment horizontal="center" vertical="center"/>
    </xf>
    <xf numFmtId="0" fontId="3" fillId="3" borderId="8" xfId="0" applyFont="1" applyFill="1" applyBorder="1" applyAlignment="1">
      <alignment horizontal="left" vertical="center" wrapText="1"/>
    </xf>
    <xf numFmtId="168" fontId="3" fillId="3" borderId="8" xfId="1" applyNumberFormat="1" applyFont="1" applyFill="1" applyBorder="1" applyAlignment="1">
      <alignment horizontal="right" vertical="center"/>
    </xf>
    <xf numFmtId="0" fontId="12" fillId="3" borderId="8" xfId="0" applyFont="1" applyFill="1" applyBorder="1" applyAlignment="1">
      <alignment horizontal="left" vertical="center"/>
    </xf>
    <xf numFmtId="49" fontId="12" fillId="3" borderId="8" xfId="0" applyNumberFormat="1" applyFont="1" applyFill="1" applyBorder="1" applyAlignment="1">
      <alignment horizontal="center" vertical="center"/>
    </xf>
    <xf numFmtId="3" fontId="30" fillId="3" borderId="14" xfId="0" applyNumberFormat="1" applyFont="1" applyFill="1" applyBorder="1" applyAlignment="1">
      <alignment horizontal="left" vertical="center" wrapText="1"/>
    </xf>
    <xf numFmtId="0" fontId="9" fillId="2" borderId="8" xfId="0" applyFont="1" applyFill="1" applyBorder="1" applyAlignment="1">
      <alignment horizontal="center" vertical="center" wrapText="1"/>
    </xf>
    <xf numFmtId="0" fontId="118" fillId="0" borderId="12" xfId="0" applyFont="1" applyBorder="1" applyAlignment="1">
      <alignment horizontal="center" vertical="center" wrapText="1"/>
    </xf>
    <xf numFmtId="0" fontId="31" fillId="0" borderId="8" xfId="0" applyFont="1" applyBorder="1" applyAlignment="1">
      <alignment vertical="center" wrapText="1"/>
    </xf>
    <xf numFmtId="168" fontId="13" fillId="0" borderId="16" xfId="1" applyNumberFormat="1" applyFont="1" applyFill="1" applyBorder="1" applyAlignment="1">
      <alignment horizontal="right" vertical="center"/>
    </xf>
    <xf numFmtId="0" fontId="31" fillId="0" borderId="8" xfId="0" applyFont="1" applyBorder="1" applyAlignment="1">
      <alignment horizontal="center" vertical="center"/>
    </xf>
    <xf numFmtId="164" fontId="9" fillId="0" borderId="8" xfId="1" applyNumberFormat="1" applyFont="1" applyBorder="1" applyAlignment="1">
      <alignment horizontal="center" vertical="center"/>
    </xf>
    <xf numFmtId="14" fontId="9" fillId="0" borderId="8" xfId="0" applyNumberFormat="1" applyFont="1" applyBorder="1" applyAlignment="1">
      <alignment horizontal="center" vertical="center" wrapText="1"/>
    </xf>
    <xf numFmtId="0" fontId="145" fillId="33" borderId="52" xfId="0" applyFont="1" applyFill="1" applyBorder="1" applyAlignment="1">
      <alignment vertical="center" wrapText="1" readingOrder="1"/>
    </xf>
    <xf numFmtId="16" fontId="13" fillId="0" borderId="8" xfId="0" quotePrefix="1" applyNumberFormat="1" applyFont="1" applyBorder="1" applyAlignment="1">
      <alignment horizontal="center" vertical="center" wrapText="1"/>
    </xf>
    <xf numFmtId="0" fontId="102" fillId="0" borderId="8" xfId="0" applyFont="1" applyBorder="1" applyAlignment="1">
      <alignment horizontal="left" vertical="center"/>
    </xf>
    <xf numFmtId="168" fontId="12" fillId="0" borderId="8" xfId="1" applyNumberFormat="1" applyFont="1" applyBorder="1" applyAlignment="1">
      <alignment horizontal="right" vertical="center"/>
    </xf>
    <xf numFmtId="0" fontId="16" fillId="0" borderId="8" xfId="0" applyFont="1" applyBorder="1" applyAlignment="1">
      <alignment horizontal="left" vertical="center"/>
    </xf>
    <xf numFmtId="0" fontId="39" fillId="0" borderId="8" xfId="0" applyFont="1" applyBorder="1" applyAlignment="1">
      <alignment vertical="center" wrapText="1"/>
    </xf>
    <xf numFmtId="3" fontId="135" fillId="0" borderId="5" xfId="0" applyNumberFormat="1" applyFont="1" applyBorder="1"/>
    <xf numFmtId="168" fontId="15" fillId="0" borderId="8" xfId="1" applyNumberFormat="1" applyFont="1" applyFill="1" applyBorder="1" applyAlignment="1">
      <alignment horizontal="right" vertical="center"/>
    </xf>
    <xf numFmtId="0" fontId="39" fillId="2" borderId="8" xfId="0" applyFont="1" applyFill="1" applyBorder="1" applyAlignment="1">
      <alignment horizontal="center" vertical="center"/>
    </xf>
    <xf numFmtId="0" fontId="12" fillId="2" borderId="8" xfId="0" applyFont="1" applyFill="1" applyBorder="1" applyAlignment="1">
      <alignment horizontal="left" vertical="center" wrapText="1"/>
    </xf>
    <xf numFmtId="168"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3" fontId="39" fillId="2" borderId="14" xfId="0" applyNumberFormat="1" applyFont="1" applyFill="1" applyBorder="1" applyAlignment="1">
      <alignment horizontal="left" vertical="center" wrapText="1"/>
    </xf>
    <xf numFmtId="0" fontId="105" fillId="0" borderId="18" xfId="0" applyFont="1" applyBorder="1" applyAlignment="1">
      <alignment horizontal="center" vertical="center" wrapText="1"/>
    </xf>
    <xf numFmtId="0" fontId="142" fillId="33" borderId="52" xfId="0" applyFont="1" applyFill="1" applyBorder="1" applyAlignment="1">
      <alignment vertical="center" wrapText="1" readingOrder="1"/>
    </xf>
    <xf numFmtId="0" fontId="102" fillId="0" borderId="8" xfId="0" applyFont="1" applyBorder="1" applyAlignment="1">
      <alignment horizontal="left" vertical="center" wrapText="1"/>
    </xf>
    <xf numFmtId="0" fontId="104" fillId="23" borderId="17" xfId="0" applyFont="1" applyFill="1" applyBorder="1" applyAlignment="1">
      <alignment horizontal="center" vertical="center" wrapText="1"/>
    </xf>
    <xf numFmtId="14" fontId="3" fillId="0" borderId="8" xfId="0" applyNumberFormat="1" applyFont="1" applyBorder="1" applyAlignment="1">
      <alignment horizontal="center" vertical="center" wrapText="1"/>
    </xf>
    <xf numFmtId="0" fontId="145" fillId="33" borderId="8" xfId="0" applyFont="1" applyFill="1" applyBorder="1" applyAlignment="1">
      <alignment vertical="center" wrapText="1" readingOrder="1"/>
    </xf>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04"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20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10" activePane="bottomLeft" state="frozen"/>
      <selection pane="bottomLeft" activeCell="E10" sqref="E10"/>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0" width="14.140625" style="2800" customWidth="1"/>
    <col min="21" max="21" width="12.42578125" style="2800" bestFit="1" customWidth="1"/>
    <col min="22" max="22" width="14.42578125" style="2800" customWidth="1"/>
    <col min="23" max="23" width="11.85546875" style="2800" customWidth="1"/>
    <col min="24" max="16384" width="9.42578125" style="2800"/>
  </cols>
  <sheetData>
    <row r="1" spans="1:17" ht="15">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ht="15">
      <c r="A8" s="2803">
        <v>45962</v>
      </c>
      <c r="B8" s="3127">
        <f>SUMIF('LỊCH TÀU - 11.2025'!$Q4:$Q9896,KH!B2,'LỊCH TÀU - 11.2025'!$M$4:$M$9896)</f>
        <v>113237</v>
      </c>
      <c r="C8" s="3127">
        <f>SUMIF('LỊCH TÀU - 11.2025'!$Q4:$Q9896,KH!C2,'LỊCH TÀU - 11.2025'!$M$4:$M$9896)</f>
        <v>154626</v>
      </c>
      <c r="D8" s="3127">
        <f>SUMIF('LỊCH TÀU - 11.2025'!$Q4:$Q9896,KH!D2,'LỊCH TÀU - 11.2025'!$M$4:$M$9896)</f>
        <v>193371</v>
      </c>
      <c r="E8" s="3144">
        <f t="shared" si="0"/>
        <v>461234</v>
      </c>
      <c r="F8" s="2806">
        <v>648000</v>
      </c>
      <c r="G8" s="2806">
        <v>648000</v>
      </c>
      <c r="H8" s="2828">
        <f t="shared" si="1"/>
        <v>216097</v>
      </c>
      <c r="I8" s="2830">
        <v>540000</v>
      </c>
      <c r="J8" s="2917"/>
      <c r="K8" s="2830">
        <f>+H8+I8-E8</f>
        <v>294863</v>
      </c>
      <c r="L8" s="2830"/>
    </row>
    <row r="9" spans="1:17" ht="15">
      <c r="A9" s="2803">
        <v>45992</v>
      </c>
      <c r="B9" s="2808"/>
      <c r="C9" s="2808"/>
      <c r="D9" s="2808"/>
      <c r="E9" s="2809"/>
      <c r="F9" s="2806">
        <v>657000</v>
      </c>
      <c r="G9" s="2806">
        <v>657000</v>
      </c>
      <c r="H9" s="2828">
        <f t="shared" si="1"/>
        <v>294863</v>
      </c>
      <c r="I9" s="2830">
        <v>650000</v>
      </c>
      <c r="J9" s="2917"/>
      <c r="K9" s="2830">
        <f>+H9+I9-E9</f>
        <v>944863</v>
      </c>
      <c r="L9" s="2830"/>
    </row>
    <row r="10" spans="1:17" ht="15">
      <c r="A10" s="2803">
        <v>46023</v>
      </c>
      <c r="B10" s="2808"/>
      <c r="C10" s="2808"/>
      <c r="D10" s="2808"/>
      <c r="E10" s="2809"/>
      <c r="F10" s="2808"/>
      <c r="H10" s="2804"/>
      <c r="I10" s="2804"/>
      <c r="J10" s="3127"/>
      <c r="K10" s="2808"/>
      <c r="L10" s="2810"/>
    </row>
    <row r="11" spans="1:17" ht="15">
      <c r="A11" s="2803">
        <v>46054</v>
      </c>
      <c r="B11" s="2808"/>
      <c r="C11" s="2808"/>
      <c r="D11" s="2808"/>
      <c r="E11" s="2809"/>
      <c r="F11" s="2808"/>
      <c r="G11" s="2808"/>
      <c r="H11" s="2804"/>
      <c r="I11" s="2804"/>
      <c r="J11" s="3127"/>
      <c r="K11" s="2808"/>
      <c r="L11" s="2808"/>
    </row>
    <row r="12" spans="1:17" ht="15">
      <c r="A12" s="2803">
        <v>46082</v>
      </c>
      <c r="B12" s="2808"/>
      <c r="C12" s="2808"/>
      <c r="D12" s="2808"/>
      <c r="E12" s="2809"/>
      <c r="F12" s="2808"/>
      <c r="G12" s="2808"/>
      <c r="H12" s="2804"/>
      <c r="I12" s="2804"/>
      <c r="J12" s="3127"/>
      <c r="K12" s="2808"/>
      <c r="L12" s="2808"/>
    </row>
    <row r="13" spans="1:17" ht="15">
      <c r="A13" s="2803">
        <v>46113</v>
      </c>
      <c r="B13" s="2808"/>
      <c r="C13" s="2808"/>
      <c r="D13" s="2808"/>
      <c r="E13" s="2809"/>
      <c r="F13" s="2808"/>
      <c r="G13" s="2808"/>
      <c r="H13" s="2804"/>
      <c r="I13" s="2804"/>
      <c r="J13" s="3127"/>
      <c r="K13" s="2808"/>
      <c r="L13" s="2808"/>
    </row>
    <row r="14" spans="1:17" ht="15">
      <c r="A14" s="2803">
        <v>46143</v>
      </c>
      <c r="B14" s="2808"/>
      <c r="C14" s="2808"/>
      <c r="D14" s="2808"/>
      <c r="E14" s="2809"/>
      <c r="F14" s="2808"/>
      <c r="G14" s="2808"/>
      <c r="H14" s="2804"/>
      <c r="I14" s="2804"/>
      <c r="J14" s="3127"/>
      <c r="K14" s="2808"/>
      <c r="L14" s="2808"/>
    </row>
    <row r="15" spans="1:17" ht="15">
      <c r="A15" s="2803">
        <v>46174</v>
      </c>
      <c r="B15" s="2808"/>
      <c r="C15" s="2808"/>
      <c r="D15" s="2808"/>
      <c r="E15" s="2809"/>
      <c r="F15" s="2808"/>
      <c r="G15" s="2808"/>
      <c r="H15" s="2804"/>
      <c r="I15" s="2804"/>
      <c r="J15" s="3127"/>
      <c r="K15" s="2808"/>
      <c r="L15" s="2808"/>
    </row>
    <row r="18" spans="1:25" ht="14.25" customHeight="1">
      <c r="A18" s="2836"/>
      <c r="B18" s="3596">
        <v>45839</v>
      </c>
      <c r="C18" s="3596"/>
      <c r="D18" s="3596">
        <v>45870</v>
      </c>
      <c r="E18" s="3596"/>
      <c r="F18" s="3596">
        <v>45901</v>
      </c>
      <c r="G18" s="3596"/>
      <c r="H18" s="3596">
        <v>45901</v>
      </c>
      <c r="I18" s="3596"/>
      <c r="J18" s="3596">
        <v>45931</v>
      </c>
      <c r="K18" s="3596"/>
      <c r="L18" s="3596">
        <v>45986</v>
      </c>
      <c r="M18" s="3596"/>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ht="1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83">
        <f>SUMIF('LỊCH TÀU - 11.2025'!$F:$F,KH!A20,'LỊCH TÀU - 11.2025'!$M:$M)</f>
        <v>130832</v>
      </c>
      <c r="M20" s="3143">
        <f>L20/$L$27</f>
        <v>0.26280668345968272</v>
      </c>
      <c r="N20" s="2807">
        <v>140000</v>
      </c>
      <c r="O20" s="2807">
        <f t="shared" ref="O20:O26" si="5">N20*0.85</f>
        <v>119000</v>
      </c>
      <c r="P20" s="2807">
        <f t="shared" ref="P20:P26" si="6">O20/3</f>
        <v>39666.666666666664</v>
      </c>
      <c r="Q20" s="3170">
        <f>O20/$O$27</f>
        <v>0.25925925925925924</v>
      </c>
      <c r="R20" s="3547">
        <f>O20-64800</f>
        <v>54200</v>
      </c>
      <c r="S20" s="2832">
        <f>O20-L20</f>
        <v>-11832</v>
      </c>
      <c r="T20" s="2832">
        <f>48200+5900</f>
        <v>54100</v>
      </c>
      <c r="U20" s="2832">
        <f>S20-T20</f>
        <v>-65932</v>
      </c>
      <c r="V20" s="2832" t="s">
        <v>14</v>
      </c>
      <c r="W20" s="3084"/>
      <c r="Y20" s="2832"/>
    </row>
    <row r="21" spans="1:25" ht="14.25"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7">J21/$J$27</f>
        <v>0.34610991347979048</v>
      </c>
      <c r="L21" s="3583">
        <f>SUMIF('LỊCH TÀU - 11.2025'!$F:$F,KH!A21,'LỊCH TÀU - 11.2025'!$M:$M)</f>
        <v>198247</v>
      </c>
      <c r="M21" s="3143">
        <f t="shared" ref="M21:M26" si="8">L21/$L$27</f>
        <v>0.39822548440619815</v>
      </c>
      <c r="N21" s="2807">
        <v>185000</v>
      </c>
      <c r="O21" s="2807">
        <f t="shared" si="5"/>
        <v>157250</v>
      </c>
      <c r="P21" s="2807">
        <f t="shared" si="6"/>
        <v>52416.666666666664</v>
      </c>
      <c r="Q21" s="3170">
        <f t="shared" ref="Q20:Q26" si="9">O21/$O$27</f>
        <v>0.34259259259259262</v>
      </c>
      <c r="S21" s="2832">
        <f t="shared" ref="S21:S26" si="10">O21-L21</f>
        <v>-40997</v>
      </c>
      <c r="T21" s="2832"/>
      <c r="U21" s="3203">
        <f>S21-T21</f>
        <v>-40997</v>
      </c>
      <c r="V21" s="2832"/>
      <c r="W21" s="3084"/>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7"/>
        <v>0.10395093726765606</v>
      </c>
      <c r="L22" s="2811">
        <f>SUMIF('LỊCH TÀU - 11.2025'!$F:$F,KH!A22,'LỊCH TÀU - 11.2025'!$M:$M)</f>
        <v>35112</v>
      </c>
      <c r="M22" s="3143">
        <f t="shared" si="8"/>
        <v>7.053066734160128E-2</v>
      </c>
      <c r="N22" s="2807">
        <v>55000</v>
      </c>
      <c r="O22" s="2807">
        <f t="shared" si="5"/>
        <v>46750</v>
      </c>
      <c r="P22" s="2807">
        <f t="shared" si="6"/>
        <v>15583.333333333334</v>
      </c>
      <c r="Q22" s="3170">
        <f t="shared" si="9"/>
        <v>0.10185185185185185</v>
      </c>
      <c r="S22" s="2832">
        <f t="shared" si="10"/>
        <v>11638</v>
      </c>
      <c r="T22" s="2832">
        <v>16000</v>
      </c>
      <c r="U22" s="3203">
        <f>S22-T22</f>
        <v>-4362</v>
      </c>
      <c r="V22" s="2832"/>
      <c r="W22" s="3084"/>
      <c r="Y22" s="2832"/>
    </row>
    <row r="23" spans="1:25" ht="14.25"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7"/>
        <v>9.9276021482598342E-2</v>
      </c>
      <c r="L23" s="2811">
        <f>SUMIF('LỊCH TÀU - 11.2025'!$F:$F,KH!A23,'LỊCH TÀU - 11.2025'!$M:$M)</f>
        <v>36822</v>
      </c>
      <c r="M23" s="3143">
        <f t="shared" si="8"/>
        <v>7.3965602439406544E-2</v>
      </c>
      <c r="N23" s="2807">
        <v>55000</v>
      </c>
      <c r="O23" s="2807">
        <f t="shared" si="5"/>
        <v>46750</v>
      </c>
      <c r="P23" s="2807">
        <f t="shared" si="6"/>
        <v>15583.333333333334</v>
      </c>
      <c r="Q23" s="3170">
        <f t="shared" si="9"/>
        <v>0.10185185185185185</v>
      </c>
      <c r="S23" s="2832">
        <f t="shared" si="10"/>
        <v>9928</v>
      </c>
      <c r="T23" s="2832"/>
      <c r="U23" s="3203">
        <f>S23-T23</f>
        <v>9928</v>
      </c>
      <c r="V23" s="2832"/>
      <c r="W23" s="3084"/>
      <c r="Y23" s="2832"/>
    </row>
    <row r="24" spans="1:25" ht="14.25"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7"/>
        <v>8.8374807375193667E-2</v>
      </c>
      <c r="L24" s="3583">
        <f>SUMIF('LỊCH TÀU - 11.2025'!$F:$F,KH!A24,'LỊCH TÀU - 11.2025'!$M:$M)</f>
        <v>51110</v>
      </c>
      <c r="M24" s="3143">
        <f t="shared" si="8"/>
        <v>0.10266639347884603</v>
      </c>
      <c r="N24" s="2807">
        <v>55000</v>
      </c>
      <c r="O24" s="2807">
        <f t="shared" si="5"/>
        <v>46750</v>
      </c>
      <c r="P24" s="2807">
        <f t="shared" si="6"/>
        <v>15583.333333333334</v>
      </c>
      <c r="Q24" s="3170">
        <f t="shared" si="9"/>
        <v>0.10185185185185185</v>
      </c>
      <c r="S24" s="2832">
        <f t="shared" si="10"/>
        <v>-4360</v>
      </c>
      <c r="T24" s="2832">
        <v>12900</v>
      </c>
      <c r="U24" s="3203">
        <f>S24-T24</f>
        <v>-17260</v>
      </c>
      <c r="V24" s="2832">
        <v>29</v>
      </c>
      <c r="W24" s="3084"/>
      <c r="Y24" s="2832"/>
    </row>
    <row r="25" spans="1:25" ht="14.25"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7"/>
        <v>5.735754071600354E-2</v>
      </c>
      <c r="L25" s="3583">
        <f>SUMIF('LỊCH TÀU - 11.2025'!$F:$F,KH!A25,'LỊCH TÀU - 11.2025'!$M:$M)</f>
        <v>22768</v>
      </c>
      <c r="M25" s="3143">
        <f t="shared" si="8"/>
        <v>4.5734855150193036E-2</v>
      </c>
      <c r="N25" s="2807">
        <v>25000</v>
      </c>
      <c r="O25" s="2807">
        <f t="shared" si="5"/>
        <v>21250</v>
      </c>
      <c r="P25" s="2807">
        <f t="shared" si="6"/>
        <v>7083.333333333333</v>
      </c>
      <c r="Q25" s="3170">
        <f t="shared" si="9"/>
        <v>4.6296296296296294E-2</v>
      </c>
      <c r="S25" s="2832">
        <f t="shared" si="10"/>
        <v>-1518</v>
      </c>
      <c r="T25" s="2832">
        <v>10790</v>
      </c>
      <c r="U25" s="3203">
        <f>S25-T25</f>
        <v>-12308</v>
      </c>
      <c r="V25" s="2832"/>
      <c r="W25" s="3084"/>
      <c r="X25" s="2832"/>
      <c r="Y25" s="2832"/>
    </row>
    <row r="26" spans="1:25" ht="14.25"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7"/>
        <v>4.5785514614563476E-2</v>
      </c>
      <c r="L26" s="3583">
        <f>SUMIF('LỊCH TÀU - 11.2025'!$F:$F,KH!A26,'LỊCH TÀU - 11.2025'!$M:$M)</f>
        <v>22935</v>
      </c>
      <c r="M26" s="3143">
        <f t="shared" si="8"/>
        <v>4.6070313724072269E-2</v>
      </c>
      <c r="N26" s="2807">
        <v>25000</v>
      </c>
      <c r="O26" s="2807">
        <f t="shared" si="5"/>
        <v>21250</v>
      </c>
      <c r="P26" s="2807">
        <f t="shared" si="6"/>
        <v>7083.333333333333</v>
      </c>
      <c r="Q26" s="3170">
        <f t="shared" si="9"/>
        <v>4.6296296296296294E-2</v>
      </c>
      <c r="S26" s="2832">
        <f t="shared" si="10"/>
        <v>-1685</v>
      </c>
      <c r="T26" s="2832"/>
      <c r="U26" s="3203">
        <f>S26-T26</f>
        <v>-1685</v>
      </c>
      <c r="V26" s="2832"/>
      <c r="W26" s="3084"/>
      <c r="X26" s="2832"/>
      <c r="Y26" s="2832"/>
    </row>
    <row r="27" spans="1:25" s="2839" customFormat="1" ht="14.25"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497826</v>
      </c>
      <c r="M27" s="2842"/>
      <c r="N27" s="2838">
        <f>SUM(N20:N26)</f>
        <v>540000</v>
      </c>
      <c r="O27" s="3171">
        <f>SUM(O20:O26)</f>
        <v>459000</v>
      </c>
      <c r="P27" s="3172"/>
      <c r="R27" s="3097"/>
      <c r="S27" s="3494">
        <f>SUM(S20:S26)</f>
        <v>-38826</v>
      </c>
      <c r="T27" s="3203"/>
    </row>
    <row r="28" spans="1:25" ht="14.25"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25"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497826</v>
      </c>
      <c r="M31" s="2842"/>
      <c r="S31" s="3096" t="s">
        <v>25</v>
      </c>
      <c r="T31" s="2800" t="s">
        <v>26</v>
      </c>
    </row>
    <row r="32" spans="1:25" ht="14.25" customHeight="1">
      <c r="R32" s="3096" t="s">
        <v>27</v>
      </c>
      <c r="S32" s="2832">
        <v>50000</v>
      </c>
      <c r="T32" s="2800">
        <v>14000</v>
      </c>
      <c r="U32" s="3203">
        <f>S32+T32</f>
        <v>64000</v>
      </c>
      <c r="V32" s="2800">
        <v>48200</v>
      </c>
      <c r="W32" s="2832">
        <f>U32-V32</f>
        <v>15800</v>
      </c>
      <c r="X32" s="2800">
        <v>20000</v>
      </c>
      <c r="Y32" s="2800" t="s">
        <v>28</v>
      </c>
    </row>
    <row r="33" spans="18:23" ht="14.25" customHeight="1">
      <c r="R33" s="3096" t="s">
        <v>29</v>
      </c>
      <c r="S33" s="2832">
        <f>68000-18500-11900-11700</f>
        <v>25900</v>
      </c>
      <c r="T33" s="2800">
        <v>20000</v>
      </c>
      <c r="U33" s="3203">
        <f>S33+T33</f>
        <v>45900</v>
      </c>
      <c r="V33" s="2800">
        <f>5900+12900</f>
        <v>18800</v>
      </c>
      <c r="W33" s="3203">
        <f>U33-V33</f>
        <v>27100</v>
      </c>
    </row>
    <row r="34" spans="18:23" ht="14.25" customHeight="1">
      <c r="R34" s="3096" t="s">
        <v>30</v>
      </c>
      <c r="S34" s="2832">
        <v>50000</v>
      </c>
      <c r="U34" s="3203">
        <f>S34+T34</f>
        <v>50000</v>
      </c>
      <c r="W34" s="3203">
        <f>U34-V34</f>
        <v>50000</v>
      </c>
    </row>
    <row r="35" spans="18:23" ht="14.25" customHeight="1">
      <c r="R35" s="3096" t="s">
        <v>2</v>
      </c>
      <c r="S35" s="2832">
        <f>SUM(S32:S34)</f>
        <v>125900</v>
      </c>
      <c r="T35" s="2800">
        <f>SUM(T32:T34)</f>
        <v>34000</v>
      </c>
      <c r="U35" s="2832">
        <f>S35+T35-83000</f>
        <v>76900</v>
      </c>
      <c r="W35" s="2832">
        <f>SUM(W32:W34)</f>
        <v>92900</v>
      </c>
    </row>
    <row r="38" spans="18:23" ht="14.25" customHeight="1">
      <c r="S38" s="3547"/>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31</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SUBTOTAL(9,C9:C43)</f>
        <v>263630</v>
      </c>
      <c r="D4" s="1503"/>
      <c r="E4" s="1504"/>
      <c r="F4" s="1503"/>
      <c r="G4" s="1503"/>
      <c r="H4" s="1503"/>
      <c r="I4" s="1503"/>
      <c r="J4" s="1504">
        <f ca="1">TODAY()</f>
        <v>45982</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7"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1"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25"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75"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5"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5"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75"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5"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25"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9"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9"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5"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75"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75"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25"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5"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5"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25"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2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5"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7"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4" priority="5"/>
  </conditionalFormatting>
  <conditionalFormatting sqref="A5">
    <cfRule type="duplicateValues" dxfId="913" priority="4"/>
  </conditionalFormatting>
  <conditionalFormatting sqref="B5">
    <cfRule type="duplicateValues" dxfId="912" priority="1"/>
    <cfRule type="duplicateValues" dxfId="911" priority="2"/>
    <cfRule type="duplicateValues" dxfId="910"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3597"/>
      <c r="N1" s="1487"/>
    </row>
    <row r="2" spans="1:15" ht="34.5" customHeight="1">
      <c r="A2" s="3603" t="s">
        <v>245</v>
      </c>
      <c r="B2" s="3603"/>
      <c r="C2" s="3603"/>
      <c r="D2" s="3603"/>
      <c r="E2" s="3603"/>
      <c r="F2" s="3603"/>
      <c r="G2" s="3603"/>
      <c r="H2" s="3603"/>
      <c r="I2" s="3603"/>
      <c r="J2" s="3603"/>
      <c r="K2" s="3603"/>
      <c r="L2" s="3603"/>
      <c r="M2" s="3603"/>
      <c r="N2" s="3603"/>
      <c r="O2" s="287"/>
    </row>
    <row r="3" spans="1:15" ht="29.25" customHeight="1">
      <c r="A3" s="3602"/>
      <c r="B3" s="3602"/>
      <c r="D3" s="1503"/>
      <c r="E3" s="1504"/>
      <c r="F3" s="1503"/>
      <c r="G3" s="1503"/>
      <c r="H3" s="1503"/>
      <c r="I3" s="1503"/>
      <c r="J3" s="1504">
        <f ca="1">TODAY()</f>
        <v>45982</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25" customHeight="1">
      <c r="A5" s="1488" t="e" cm="1" vm="1">
        <f t="array" aca="1" ref="A5" ca="1">_xlfn.SEQUENCE(30,1,1,)</f>
        <v>#VALUE!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75"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6"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75"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2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2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75"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75"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5"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75"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75"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5"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174.7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1"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75"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5"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25"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60"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 customHeight="1">
      <c r="A35" s="671"/>
      <c r="B35" s="642"/>
      <c r="C35" s="1433"/>
      <c r="D35" s="3604" t="s">
        <v>361</v>
      </c>
      <c r="E35" s="3605"/>
      <c r="F35" s="3605"/>
      <c r="G35" s="3605"/>
      <c r="H35" s="3605"/>
      <c r="I35" s="3605"/>
      <c r="J35" s="3606"/>
      <c r="K35" s="1434"/>
      <c r="L35" s="642"/>
      <c r="M35" s="642"/>
      <c r="N35" s="1434"/>
    </row>
    <row r="36" spans="1:14" ht="37.5" customHeight="1">
      <c r="A36" s="360"/>
      <c r="B36" s="41"/>
      <c r="C36" s="1282"/>
      <c r="D36" s="3604"/>
      <c r="E36" s="3605"/>
      <c r="F36" s="3605"/>
      <c r="G36" s="3605"/>
      <c r="H36" s="3605"/>
      <c r="I36" s="3605"/>
      <c r="J36" s="3606"/>
      <c r="K36" s="44"/>
      <c r="L36" s="41"/>
      <c r="M36" s="41"/>
      <c r="N36" s="44"/>
    </row>
    <row r="37" spans="1:14" ht="37.5" customHeight="1">
      <c r="A37" s="360"/>
      <c r="B37" s="41"/>
      <c r="C37" s="1282"/>
      <c r="D37" s="3604"/>
      <c r="E37" s="3605"/>
      <c r="F37" s="3605"/>
      <c r="G37" s="3605"/>
      <c r="H37" s="3605"/>
      <c r="I37" s="3605"/>
      <c r="J37" s="3606"/>
      <c r="K37" s="44"/>
      <c r="L37" s="41"/>
      <c r="M37" s="41"/>
      <c r="N37" s="44"/>
    </row>
    <row r="38" spans="1:14" ht="37.5" customHeight="1">
      <c r="A38" s="360"/>
      <c r="B38" s="41"/>
      <c r="C38" s="1282"/>
      <c r="D38" s="3604"/>
      <c r="E38" s="3605"/>
      <c r="F38" s="3605"/>
      <c r="G38" s="3605"/>
      <c r="H38" s="3605"/>
      <c r="I38" s="3605"/>
      <c r="J38" s="3606"/>
      <c r="K38" s="44"/>
      <c r="L38" s="41"/>
      <c r="M38" s="41"/>
      <c r="N38" s="44"/>
    </row>
    <row r="39" spans="1:14" ht="37.5" customHeight="1">
      <c r="A39" s="360"/>
      <c r="B39" s="41"/>
      <c r="C39" s="1282"/>
      <c r="D39" s="3607"/>
      <c r="E39" s="3608"/>
      <c r="F39" s="3608"/>
      <c r="G39" s="3608"/>
      <c r="H39" s="3608"/>
      <c r="I39" s="3608"/>
      <c r="J39" s="3609"/>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9" priority="5"/>
  </conditionalFormatting>
  <conditionalFormatting sqref="A4">
    <cfRule type="duplicateValues" dxfId="908" priority="4"/>
  </conditionalFormatting>
  <conditionalFormatting sqref="B4">
    <cfRule type="duplicateValues" dxfId="907" priority="1"/>
    <cfRule type="duplicateValues" dxfId="906" priority="2"/>
    <cfRule type="duplicateValues" dxfId="905"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1349"/>
    </row>
    <row r="2" spans="1:15" ht="34.5" customHeight="1">
      <c r="A2" s="3610" t="s">
        <v>363</v>
      </c>
      <c r="B2" s="3610"/>
      <c r="C2" s="3610"/>
      <c r="D2" s="3610"/>
      <c r="E2" s="3610"/>
      <c r="F2" s="3610"/>
      <c r="G2" s="3610"/>
      <c r="H2" s="3610"/>
      <c r="I2" s="3610"/>
      <c r="J2" s="3610"/>
      <c r="K2" s="1348"/>
      <c r="L2" s="1176"/>
      <c r="M2" s="805"/>
      <c r="N2" s="1180"/>
      <c r="O2" s="287"/>
    </row>
    <row r="3" spans="1:15" ht="43.5" customHeight="1">
      <c r="A3" s="360"/>
      <c r="B3" s="385"/>
      <c r="C3" s="1177">
        <f>SUBTOTAL(9,C5:C288)</f>
        <v>139861</v>
      </c>
      <c r="D3" s="849"/>
      <c r="E3" s="849"/>
      <c r="F3" s="849"/>
      <c r="G3" s="199"/>
      <c r="H3" s="199"/>
      <c r="I3" s="202"/>
      <c r="J3" s="1350">
        <f ca="1">TODAY()</f>
        <v>45982</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25.25">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25"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25"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25"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37.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25"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5"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5"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3"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25"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5"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58.5">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11"/>
      <c r="E29" s="3611"/>
      <c r="F29" s="7"/>
      <c r="G29" s="271"/>
      <c r="I29" s="9"/>
      <c r="M29" s="804"/>
    </row>
    <row r="30" spans="1:14" s="1" customFormat="1" ht="18.75" customHeight="1">
      <c r="A30" s="359">
        <v>26</v>
      </c>
      <c r="C30" s="1179"/>
      <c r="D30" s="3611"/>
      <c r="E30" s="3611"/>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4" priority="8"/>
  </conditionalFormatting>
  <conditionalFormatting sqref="A4">
    <cfRule type="duplicateValues" dxfId="903" priority="4"/>
  </conditionalFormatting>
  <conditionalFormatting sqref="B3">
    <cfRule type="duplicateValues" dxfId="902" priority="5"/>
    <cfRule type="duplicateValues" dxfId="901" priority="6"/>
    <cfRule type="duplicateValues" dxfId="900" priority="7"/>
  </conditionalFormatting>
  <conditionalFormatting sqref="B4">
    <cfRule type="duplicateValues" dxfId="899" priority="1"/>
    <cfRule type="duplicateValues" dxfId="898" priority="2"/>
    <cfRule type="duplicateValues" dxfId="897"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1349"/>
    </row>
    <row r="2" spans="1:15" ht="34.5" customHeight="1">
      <c r="A2" s="3610" t="s">
        <v>433</v>
      </c>
      <c r="B2" s="3610"/>
      <c r="C2" s="3610"/>
      <c r="D2" s="3610"/>
      <c r="E2" s="3610"/>
      <c r="F2" s="3610"/>
      <c r="G2" s="3610"/>
      <c r="H2" s="3610"/>
      <c r="I2" s="3610"/>
      <c r="J2" s="3610"/>
      <c r="K2" s="1348"/>
      <c r="L2" s="1176"/>
      <c r="M2" s="805"/>
      <c r="N2" s="1180"/>
      <c r="O2" s="287"/>
    </row>
    <row r="3" spans="1:15" ht="43.5" customHeight="1">
      <c r="A3" s="360"/>
      <c r="B3" s="385"/>
      <c r="C3" s="1177">
        <f>SUBTOTAL(9,C5:C303)</f>
        <v>195736</v>
      </c>
      <c r="D3" s="849"/>
      <c r="E3" s="849"/>
      <c r="F3" s="849"/>
      <c r="G3" s="199"/>
      <c r="H3" s="199"/>
      <c r="I3" s="202"/>
      <c r="J3" s="1350">
        <f ca="1">TODAY()</f>
        <v>45982</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7"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2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5"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47.2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1.5">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66">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25"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5"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36">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25.25">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78.75">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2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2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7"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1.5">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96" priority="8"/>
  </conditionalFormatting>
  <conditionalFormatting sqref="A4">
    <cfRule type="duplicateValues" dxfId="895" priority="4"/>
  </conditionalFormatting>
  <conditionalFormatting sqref="B3">
    <cfRule type="duplicateValues" dxfId="894" priority="5"/>
    <cfRule type="duplicateValues" dxfId="893" priority="6"/>
    <cfRule type="duplicateValues" dxfId="892" priority="7"/>
  </conditionalFormatting>
  <conditionalFormatting sqref="B4">
    <cfRule type="duplicateValues" dxfId="891" priority="1"/>
    <cfRule type="duplicateValues" dxfId="890" priority="2"/>
    <cfRule type="duplicateValues" dxfId="889"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97"/>
      <c r="D1" s="3597"/>
      <c r="E1" s="3597"/>
      <c r="F1" s="3597"/>
      <c r="G1" s="3597"/>
      <c r="H1" s="3597"/>
      <c r="I1" s="3597"/>
    </row>
    <row r="2" spans="1:13" ht="34.5" customHeight="1">
      <c r="A2" s="3610" t="s">
        <v>520</v>
      </c>
      <c r="B2" s="3610"/>
      <c r="C2" s="3610"/>
      <c r="D2" s="3610"/>
      <c r="E2" s="3610"/>
      <c r="F2" s="3610"/>
      <c r="G2" s="3610"/>
      <c r="H2" s="3610"/>
      <c r="I2" s="3610"/>
      <c r="J2" s="1139"/>
      <c r="K2" s="805"/>
      <c r="L2" s="196"/>
      <c r="M2" s="197"/>
    </row>
    <row r="3" spans="1:13" ht="13.5" customHeight="1">
      <c r="A3" s="360"/>
      <c r="B3" s="385"/>
      <c r="C3" s="1136">
        <f>SUBTOTAL(9,C7:C375)</f>
        <v>192114</v>
      </c>
      <c r="D3" s="378"/>
      <c r="E3" s="849"/>
      <c r="F3" s="201"/>
      <c r="G3" s="199"/>
      <c r="H3" s="202"/>
      <c r="I3" s="3612">
        <f ca="1">TODAY()</f>
        <v>45982</v>
      </c>
      <c r="J3" s="3612"/>
      <c r="K3" s="808"/>
      <c r="L3" s="197"/>
      <c r="M3" s="197"/>
    </row>
    <row r="4" spans="1:13" s="7" customFormat="1" ht="44.2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2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2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2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25"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25"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75"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25"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2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25"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2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25"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78">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47.2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25"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93.7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78">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2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81">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78">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31.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13" t="s">
        <v>692</v>
      </c>
      <c r="I61" s="9"/>
      <c r="K61" s="804"/>
      <c r="L61" s="3"/>
      <c r="M61" s="3"/>
    </row>
    <row r="62" spans="1:13" s="1" customFormat="1">
      <c r="A62" s="359">
        <v>58</v>
      </c>
      <c r="C62" s="1138"/>
      <c r="D62" s="271"/>
      <c r="E62" s="271"/>
      <c r="H62" s="3614"/>
      <c r="I62" s="9"/>
      <c r="K62" s="804"/>
      <c r="L62" s="3"/>
      <c r="M62" s="3"/>
    </row>
    <row r="63" spans="1:13" s="1" customFormat="1">
      <c r="A63" s="359">
        <v>59</v>
      </c>
      <c r="C63" s="1138"/>
      <c r="D63" s="271"/>
      <c r="E63" s="271"/>
      <c r="H63" s="3614"/>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8" priority="15"/>
  </conditionalFormatting>
  <conditionalFormatting sqref="A4">
    <cfRule type="duplicateValues" dxfId="887" priority="11"/>
  </conditionalFormatting>
  <conditionalFormatting sqref="A5">
    <cfRule type="duplicateValues" dxfId="886" priority="2"/>
  </conditionalFormatting>
  <conditionalFormatting sqref="A6">
    <cfRule type="duplicateValues" dxfId="885" priority="6"/>
  </conditionalFormatting>
  <conditionalFormatting sqref="A7">
    <cfRule type="duplicateValues" dxfId="884" priority="5"/>
  </conditionalFormatting>
  <conditionalFormatting sqref="A10 A20">
    <cfRule type="duplicateValues" dxfId="883" priority="7"/>
  </conditionalFormatting>
  <conditionalFormatting sqref="A12">
    <cfRule type="duplicateValues" dxfId="882" priority="1064"/>
  </conditionalFormatting>
  <conditionalFormatting sqref="A25:A28 A30">
    <cfRule type="duplicateValues" dxfId="881" priority="1065"/>
  </conditionalFormatting>
  <conditionalFormatting sqref="B3">
    <cfRule type="duplicateValues" dxfId="880" priority="12"/>
    <cfRule type="duplicateValues" dxfId="879" priority="13"/>
    <cfRule type="duplicateValues" dxfId="878" priority="14"/>
  </conditionalFormatting>
  <conditionalFormatting sqref="B4">
    <cfRule type="duplicateValues" dxfId="877" priority="8"/>
    <cfRule type="duplicateValues" dxfId="876" priority="9"/>
    <cfRule type="duplicateValues" dxfId="875"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1349"/>
    </row>
    <row r="2" spans="1:15" ht="34.5" customHeight="1">
      <c r="A2" s="3610" t="s">
        <v>702</v>
      </c>
      <c r="B2" s="3610"/>
      <c r="C2" s="3610"/>
      <c r="D2" s="3610"/>
      <c r="E2" s="3610"/>
      <c r="F2" s="3610"/>
      <c r="G2" s="3610"/>
      <c r="H2" s="3610"/>
      <c r="I2" s="3610"/>
      <c r="J2" s="3610"/>
      <c r="K2" s="1348"/>
      <c r="L2" s="1176"/>
      <c r="M2" s="805"/>
      <c r="N2" s="1180"/>
      <c r="O2" s="287"/>
    </row>
    <row r="3" spans="1:15" ht="43.5" customHeight="1">
      <c r="A3" s="360"/>
      <c r="B3" s="385"/>
      <c r="C3" s="1177">
        <f>SUBTOTAL(9,C5:C309)</f>
        <v>300270</v>
      </c>
      <c r="D3" s="849"/>
      <c r="E3" s="849"/>
      <c r="F3" s="849"/>
      <c r="G3" s="199"/>
      <c r="H3" s="199"/>
      <c r="I3" s="202"/>
      <c r="J3" s="1350">
        <f ca="1">TODAY()</f>
        <v>45982</v>
      </c>
      <c r="K3" s="1350"/>
      <c r="L3" s="1350"/>
      <c r="M3" s="808"/>
      <c r="N3" s="287"/>
      <c r="O3" s="287"/>
    </row>
    <row r="4" spans="1:15" s="7" customFormat="1" ht="41.25">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2"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5"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24.5">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75"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5"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28.25">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5"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63.75">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9"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75"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1.5">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25"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5"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75"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5"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7"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5"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4" priority="8"/>
  </conditionalFormatting>
  <conditionalFormatting sqref="A4">
    <cfRule type="duplicateValues" dxfId="873" priority="4"/>
  </conditionalFormatting>
  <conditionalFormatting sqref="B3">
    <cfRule type="duplicateValues" dxfId="872" priority="5"/>
    <cfRule type="duplicateValues" dxfId="871" priority="6"/>
    <cfRule type="duplicateValues" dxfId="870" priority="7"/>
  </conditionalFormatting>
  <conditionalFormatting sqref="B4">
    <cfRule type="duplicateValues" dxfId="869" priority="1"/>
    <cfRule type="duplicateValues" dxfId="868" priority="2"/>
    <cfRule type="duplicateValues" dxfId="867"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97"/>
      <c r="D1" s="3597"/>
      <c r="E1" s="3597"/>
      <c r="F1" s="3597"/>
      <c r="G1" s="3597"/>
      <c r="H1" s="3597"/>
      <c r="I1" s="3597"/>
    </row>
    <row r="2" spans="1:15" ht="34.5" customHeight="1">
      <c r="A2" s="3610" t="s">
        <v>795</v>
      </c>
      <c r="B2" s="3610"/>
      <c r="C2" s="3610"/>
      <c r="D2" s="3610"/>
      <c r="E2" s="3610"/>
      <c r="F2" s="3610"/>
      <c r="G2" s="3610"/>
      <c r="H2" s="3610"/>
      <c r="I2" s="3610"/>
      <c r="J2" s="1176"/>
      <c r="K2" s="805"/>
      <c r="L2" s="1180"/>
      <c r="M2" s="287"/>
    </row>
    <row r="3" spans="1:15" ht="13.5" customHeight="1">
      <c r="A3" s="360"/>
      <c r="B3" s="385"/>
      <c r="C3" s="1177">
        <f>SUBTOTAL(9,C5:C328)</f>
        <v>163233.79999999999</v>
      </c>
      <c r="D3" s="849"/>
      <c r="E3" s="849"/>
      <c r="F3" s="199"/>
      <c r="G3" s="199"/>
      <c r="H3" s="202"/>
      <c r="I3" s="3612">
        <f ca="1">TODAY()</f>
        <v>45982</v>
      </c>
      <c r="J3" s="3612"/>
      <c r="K3" s="808"/>
      <c r="L3" s="287"/>
      <c r="M3" s="287"/>
    </row>
    <row r="4" spans="1:15" s="7" customFormat="1" ht="44.2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25"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75"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9"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75"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25"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7"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2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2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2"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75"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856</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197</v>
      </c>
      <c r="H27" s="477" t="s">
        <v>857</v>
      </c>
      <c r="K27" s="804"/>
      <c r="N27" s="3"/>
    </row>
    <row r="28" spans="1:14" s="1" customFormat="1" ht="53.25" customHeight="1">
      <c r="A28" s="359">
        <v>24</v>
      </c>
      <c r="C28" s="1179"/>
      <c r="D28" s="271"/>
      <c r="E28" s="271"/>
      <c r="H28" s="477" t="s">
        <v>858</v>
      </c>
      <c r="K28" s="804"/>
      <c r="N28" s="3"/>
    </row>
    <row r="29" spans="1:14" s="1" customFormat="1" ht="54.75"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6" priority="13"/>
  </conditionalFormatting>
  <conditionalFormatting sqref="A4">
    <cfRule type="duplicateValues" dxfId="865" priority="9"/>
  </conditionalFormatting>
  <conditionalFormatting sqref="A5">
    <cfRule type="duplicateValues" dxfId="864" priority="2"/>
  </conditionalFormatting>
  <conditionalFormatting sqref="A7:A9">
    <cfRule type="duplicateValues" dxfId="863" priority="1069"/>
  </conditionalFormatting>
  <conditionalFormatting sqref="A10:A11">
    <cfRule type="duplicateValues" dxfId="862" priority="1067"/>
  </conditionalFormatting>
  <conditionalFormatting sqref="A12">
    <cfRule type="duplicateValues" dxfId="861" priority="1"/>
  </conditionalFormatting>
  <conditionalFormatting sqref="B3">
    <cfRule type="duplicateValues" dxfId="860" priority="10"/>
    <cfRule type="duplicateValues" dxfId="859" priority="11"/>
    <cfRule type="duplicateValues" dxfId="858" priority="12"/>
  </conditionalFormatting>
  <conditionalFormatting sqref="B4">
    <cfRule type="duplicateValues" dxfId="857" priority="6"/>
    <cfRule type="duplicateValues" dxfId="856" priority="7"/>
    <cfRule type="duplicateValues" dxfId="855"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97"/>
      <c r="D1" s="3597"/>
      <c r="E1" s="3597"/>
      <c r="F1" s="3597"/>
      <c r="G1" s="3597"/>
      <c r="H1" s="3597"/>
      <c r="I1" s="3597"/>
    </row>
    <row r="2" spans="1:14" ht="34.5" customHeight="1">
      <c r="A2" s="3610" t="s">
        <v>861</v>
      </c>
      <c r="B2" s="3610"/>
      <c r="C2" s="3610"/>
      <c r="D2" s="3610"/>
      <c r="E2" s="3610"/>
      <c r="F2" s="3610"/>
      <c r="G2" s="3610"/>
      <c r="H2" s="3610"/>
      <c r="I2" s="3610"/>
      <c r="J2" s="1176"/>
      <c r="K2" s="805"/>
      <c r="L2" s="1180"/>
      <c r="M2" s="287"/>
    </row>
    <row r="3" spans="1:14" ht="45" customHeight="1">
      <c r="A3" s="360"/>
      <c r="B3" s="385"/>
      <c r="C3" s="1177">
        <f>SUBTOTAL(9,C5:C308)</f>
        <v>250740</v>
      </c>
      <c r="D3" s="849"/>
      <c r="E3" s="849"/>
      <c r="F3" s="199"/>
      <c r="G3" s="199"/>
      <c r="H3" s="202"/>
      <c r="I3" s="3612">
        <f ca="1">TODAY()</f>
        <v>45982</v>
      </c>
      <c r="J3" s="3612"/>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75"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50"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25"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75"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2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25"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6"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75"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8"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75"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5"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2" customHeight="1">
      <c r="A22" s="1299">
        <v>18</v>
      </c>
      <c r="B22" s="1300" t="s">
        <v>703</v>
      </c>
      <c r="C22" s="1301">
        <v>16000</v>
      </c>
      <c r="D22" s="1302" t="s">
        <v>378</v>
      </c>
      <c r="E22" s="1302" t="s">
        <v>704</v>
      </c>
      <c r="F22" s="1303" t="s">
        <v>49</v>
      </c>
      <c r="G22" s="1300" t="s">
        <v>197</v>
      </c>
      <c r="H22" s="1304" t="s">
        <v>705</v>
      </c>
      <c r="I22" s="3615" t="s">
        <v>909</v>
      </c>
      <c r="J22" s="1300" t="s">
        <v>72</v>
      </c>
      <c r="K22" s="1306"/>
      <c r="L22" s="1305">
        <f>C22-2270-1500-1972-4800-1700-1000</f>
        <v>2758</v>
      </c>
      <c r="N22" s="841"/>
    </row>
    <row r="23" spans="1:14" s="659" customFormat="1" ht="139.5" customHeight="1">
      <c r="A23" s="1299">
        <v>19</v>
      </c>
      <c r="B23" s="1300" t="s">
        <v>304</v>
      </c>
      <c r="C23" s="1301">
        <v>16000</v>
      </c>
      <c r="D23" s="1302" t="s">
        <v>378</v>
      </c>
      <c r="E23" s="1302" t="s">
        <v>707</v>
      </c>
      <c r="F23" s="1303" t="s">
        <v>49</v>
      </c>
      <c r="G23" s="1300" t="s">
        <v>197</v>
      </c>
      <c r="H23" s="1304" t="s">
        <v>910</v>
      </c>
      <c r="I23" s="3616"/>
      <c r="J23" s="1300" t="s">
        <v>72</v>
      </c>
      <c r="K23" s="1306"/>
      <c r="L23" s="1305"/>
      <c r="N23" s="841"/>
    </row>
    <row r="24" spans="1:14" s="659" customFormat="1" ht="139.5" customHeight="1">
      <c r="A24" s="1299">
        <v>20</v>
      </c>
      <c r="B24" s="1300" t="s">
        <v>391</v>
      </c>
      <c r="C24" s="1301">
        <v>10200</v>
      </c>
      <c r="D24" s="1302" t="s">
        <v>378</v>
      </c>
      <c r="E24" s="1302" t="s">
        <v>709</v>
      </c>
      <c r="F24" s="1303" t="s">
        <v>49</v>
      </c>
      <c r="G24" s="1300" t="s">
        <v>710</v>
      </c>
      <c r="H24" s="1304" t="s">
        <v>911</v>
      </c>
      <c r="I24" s="3616"/>
      <c r="J24" s="1300" t="s">
        <v>72</v>
      </c>
      <c r="K24" s="1306"/>
      <c r="L24" s="1305">
        <f>C24-3100-3000-1000-2000</f>
        <v>1100</v>
      </c>
      <c r="N24" s="841"/>
    </row>
    <row r="25" spans="1:14" s="1" customFormat="1" ht="78.75" customHeight="1">
      <c r="A25" s="360">
        <v>21</v>
      </c>
      <c r="B25" s="41" t="s">
        <v>337</v>
      </c>
      <c r="C25" s="1282">
        <v>11800</v>
      </c>
      <c r="D25" s="90" t="s">
        <v>912</v>
      </c>
      <c r="E25" s="90"/>
      <c r="F25" s="1254" t="s">
        <v>49</v>
      </c>
      <c r="G25" s="41" t="s">
        <v>197</v>
      </c>
      <c r="H25" s="1293" t="s">
        <v>913</v>
      </c>
      <c r="I25" s="3616"/>
      <c r="J25" s="41" t="s">
        <v>72</v>
      </c>
      <c r="K25" s="1290"/>
      <c r="L25" s="41"/>
      <c r="N25" s="3"/>
    </row>
    <row r="26" spans="1:14" s="1" customFormat="1" ht="103.5" customHeight="1">
      <c r="A26" s="360">
        <v>22</v>
      </c>
      <c r="B26" s="41" t="s">
        <v>722</v>
      </c>
      <c r="C26" s="1282">
        <v>16300</v>
      </c>
      <c r="D26" s="90" t="s">
        <v>914</v>
      </c>
      <c r="E26" s="90" t="s">
        <v>915</v>
      </c>
      <c r="F26" s="1254" t="s">
        <v>49</v>
      </c>
      <c r="G26" s="41" t="s">
        <v>197</v>
      </c>
      <c r="H26" s="1293" t="s">
        <v>916</v>
      </c>
      <c r="I26" s="3616"/>
      <c r="J26" s="41" t="s">
        <v>72</v>
      </c>
      <c r="K26" s="1290"/>
      <c r="L26" s="1307">
        <f>1200+3000+2500+1000</f>
        <v>7700</v>
      </c>
      <c r="N26" s="3"/>
    </row>
    <row r="27" spans="1:14" s="1" customFormat="1" ht="33" customHeight="1">
      <c r="A27" s="360">
        <v>23</v>
      </c>
      <c r="B27" s="41" t="s">
        <v>718</v>
      </c>
      <c r="C27" s="1282">
        <v>5000</v>
      </c>
      <c r="D27" s="90" t="s">
        <v>917</v>
      </c>
      <c r="E27" s="90" t="s">
        <v>918</v>
      </c>
      <c r="F27" s="1254" t="s">
        <v>49</v>
      </c>
      <c r="G27" s="90" t="s">
        <v>311</v>
      </c>
      <c r="H27" s="507" t="s">
        <v>720</v>
      </c>
      <c r="I27" s="3616"/>
      <c r="J27" s="41" t="s">
        <v>412</v>
      </c>
      <c r="K27" s="1275"/>
      <c r="L27" s="1291"/>
      <c r="N27" s="3"/>
    </row>
    <row r="28" spans="1:14" s="1" customFormat="1" ht="51" customHeight="1">
      <c r="A28" s="360">
        <v>24</v>
      </c>
      <c r="B28" s="41" t="s">
        <v>299</v>
      </c>
      <c r="C28" s="1282">
        <v>4250</v>
      </c>
      <c r="D28" s="90" t="s">
        <v>917</v>
      </c>
      <c r="E28" s="1294"/>
      <c r="F28" s="1254" t="s">
        <v>49</v>
      </c>
      <c r="G28" s="90" t="s">
        <v>714</v>
      </c>
      <c r="H28" s="507" t="s">
        <v>715</v>
      </c>
      <c r="I28" s="3617"/>
      <c r="J28" s="41" t="s">
        <v>18</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47.2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4" priority="8"/>
  </conditionalFormatting>
  <conditionalFormatting sqref="A4">
    <cfRule type="duplicateValues" dxfId="853" priority="4"/>
  </conditionalFormatting>
  <conditionalFormatting sqref="B3">
    <cfRule type="duplicateValues" dxfId="852" priority="5"/>
    <cfRule type="duplicateValues" dxfId="851" priority="6"/>
    <cfRule type="duplicateValues" dxfId="850" priority="7"/>
  </conditionalFormatting>
  <conditionalFormatting sqref="B4">
    <cfRule type="duplicateValues" dxfId="849" priority="1"/>
    <cfRule type="duplicateValues" dxfId="848" priority="2"/>
    <cfRule type="duplicateValues" dxfId="847"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97"/>
      <c r="D1" s="3597"/>
      <c r="E1" s="3597"/>
      <c r="F1" s="3597"/>
      <c r="G1" s="3597"/>
      <c r="H1" s="3597"/>
      <c r="I1" s="3597"/>
    </row>
    <row r="2" spans="1:13" ht="34.5" customHeight="1">
      <c r="A2" s="3610" t="s">
        <v>924</v>
      </c>
      <c r="B2" s="3610"/>
      <c r="C2" s="3610"/>
      <c r="D2" s="3610"/>
      <c r="E2" s="3610"/>
      <c r="F2" s="3610"/>
      <c r="G2" s="3610"/>
      <c r="H2" s="3610"/>
      <c r="I2" s="3610"/>
      <c r="J2" s="1116" t="s">
        <v>925</v>
      </c>
      <c r="K2" s="805"/>
      <c r="L2" s="196"/>
      <c r="M2" s="197"/>
    </row>
    <row r="3" spans="1:13" ht="13.5" customHeight="1">
      <c r="A3" s="360"/>
      <c r="B3" s="385"/>
      <c r="C3" s="806">
        <f>SUBTOTAL(9,C5:C390)</f>
        <v>181349</v>
      </c>
      <c r="D3" s="378"/>
      <c r="E3" s="849"/>
      <c r="F3" s="201"/>
      <c r="G3" s="199"/>
      <c r="H3" s="202"/>
      <c r="I3" s="3612">
        <f ca="1">TODAY()</f>
        <v>45982</v>
      </c>
      <c r="J3" s="3612"/>
      <c r="K3" s="808"/>
      <c r="L3" s="197"/>
      <c r="M3" s="197"/>
    </row>
    <row r="4" spans="1:13" s="7" customFormat="1" ht="44.2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47.2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25"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75"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25"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25"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75"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75"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25"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2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75"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78">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75"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60"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25"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1.5">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9"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5"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60"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8"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5"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5"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2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6" priority="24"/>
  </conditionalFormatting>
  <conditionalFormatting sqref="A4">
    <cfRule type="duplicateValues" dxfId="845" priority="20"/>
  </conditionalFormatting>
  <conditionalFormatting sqref="A5">
    <cfRule type="duplicateValues" dxfId="844" priority="4"/>
  </conditionalFormatting>
  <conditionalFormatting sqref="A6">
    <cfRule type="duplicateValues" dxfId="843" priority="6"/>
  </conditionalFormatting>
  <conditionalFormatting sqref="A7">
    <cfRule type="duplicateValues" dxfId="842" priority="16"/>
  </conditionalFormatting>
  <conditionalFormatting sqref="A8 A10">
    <cfRule type="duplicateValues" dxfId="841" priority="1059"/>
  </conditionalFormatting>
  <conditionalFormatting sqref="A11 A16 A18">
    <cfRule type="duplicateValues" dxfId="840" priority="1062"/>
  </conditionalFormatting>
  <conditionalFormatting sqref="A13:A14 A19">
    <cfRule type="duplicateValues" dxfId="839" priority="27"/>
  </conditionalFormatting>
  <conditionalFormatting sqref="A17">
    <cfRule type="duplicateValues" dxfId="838" priority="1"/>
  </conditionalFormatting>
  <conditionalFormatting sqref="A20">
    <cfRule type="duplicateValues" dxfId="837" priority="3"/>
  </conditionalFormatting>
  <conditionalFormatting sqref="A22 A24">
    <cfRule type="duplicateValues" dxfId="836" priority="1063"/>
  </conditionalFormatting>
  <conditionalFormatting sqref="B3">
    <cfRule type="duplicateValues" dxfId="835" priority="21"/>
    <cfRule type="duplicateValues" dxfId="834" priority="22"/>
    <cfRule type="duplicateValues" dxfId="833" priority="23"/>
  </conditionalFormatting>
  <conditionalFormatting sqref="B4">
    <cfRule type="duplicateValues" dxfId="832" priority="17"/>
    <cfRule type="duplicateValues" dxfId="831" priority="18"/>
    <cfRule type="duplicateValues" dxfId="830"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97"/>
      <c r="D1" s="3597"/>
      <c r="E1" s="3597"/>
      <c r="F1" s="3597"/>
      <c r="G1" s="3597"/>
      <c r="H1" s="3597"/>
      <c r="I1" s="3597"/>
    </row>
    <row r="2" spans="1:14" ht="34.5" customHeight="1">
      <c r="A2" s="3610" t="s">
        <v>924</v>
      </c>
      <c r="B2" s="3610"/>
      <c r="C2" s="3610"/>
      <c r="D2" s="3610"/>
      <c r="E2" s="3610"/>
      <c r="F2" s="3610"/>
      <c r="G2" s="3610"/>
      <c r="H2" s="3610"/>
      <c r="I2" s="3610"/>
      <c r="J2" s="194"/>
      <c r="K2" s="194"/>
      <c r="L2" s="805"/>
      <c r="M2" s="196"/>
      <c r="N2" s="197"/>
    </row>
    <row r="3" spans="1:14" ht="13.5" customHeight="1">
      <c r="A3" s="360"/>
      <c r="B3" s="385"/>
      <c r="C3" s="806">
        <f>SUBTOTAL(9,C5:C396)</f>
        <v>245280</v>
      </c>
      <c r="D3" s="378"/>
      <c r="E3" s="849"/>
      <c r="F3" s="201"/>
      <c r="G3" s="199"/>
      <c r="H3" s="202"/>
      <c r="I3" s="3612">
        <f ca="1">TODAY()</f>
        <v>45982</v>
      </c>
      <c r="J3" s="3612"/>
      <c r="K3" s="807"/>
      <c r="L3" s="808"/>
      <c r="M3" s="197"/>
      <c r="N3" s="197"/>
    </row>
    <row r="4" spans="1:14" s="7" customFormat="1" ht="44.25">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93.7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2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75"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25"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5"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47.2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1"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75"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75"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2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60"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9"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8"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75"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5"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25"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78">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25"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63">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2"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2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75"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6"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2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25"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5"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25"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5"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5"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78">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5"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5"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25"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5"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1"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1"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5"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5"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47.2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31.5">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9" priority="38"/>
  </conditionalFormatting>
  <conditionalFormatting sqref="A4">
    <cfRule type="duplicateValues" dxfId="828" priority="32"/>
  </conditionalFormatting>
  <conditionalFormatting sqref="A5">
    <cfRule type="duplicateValues" dxfId="827" priority="12"/>
  </conditionalFormatting>
  <conditionalFormatting sqref="A6">
    <cfRule type="duplicateValues" dxfId="826" priority="9"/>
  </conditionalFormatting>
  <conditionalFormatting sqref="A7">
    <cfRule type="duplicateValues" dxfId="825" priority="1029"/>
  </conditionalFormatting>
  <conditionalFormatting sqref="A8:A9 A11:A12">
    <cfRule type="duplicateValues" dxfId="824" priority="1032"/>
  </conditionalFormatting>
  <conditionalFormatting sqref="A10">
    <cfRule type="duplicateValues" dxfId="823" priority="1030"/>
  </conditionalFormatting>
  <conditionalFormatting sqref="A13">
    <cfRule type="duplicateValues" dxfId="822" priority="11"/>
  </conditionalFormatting>
  <conditionalFormatting sqref="A14 A17">
    <cfRule type="duplicateValues" dxfId="821" priority="10"/>
  </conditionalFormatting>
  <conditionalFormatting sqref="A15:A16 A18:A19 A21:A22 A25 A27:A29 A71">
    <cfRule type="duplicateValues" dxfId="820" priority="1042"/>
  </conditionalFormatting>
  <conditionalFormatting sqref="A20 A24">
    <cfRule type="duplicateValues" dxfId="819" priority="1052"/>
  </conditionalFormatting>
  <conditionalFormatting sqref="A23">
    <cfRule type="duplicateValues" dxfId="818" priority="1011"/>
  </conditionalFormatting>
  <conditionalFormatting sqref="A26">
    <cfRule type="duplicateValues" dxfId="817" priority="5"/>
  </conditionalFormatting>
  <conditionalFormatting sqref="A30 A41">
    <cfRule type="duplicateValues" dxfId="816" priority="1045"/>
  </conditionalFormatting>
  <conditionalFormatting sqref="A32:A33 A36">
    <cfRule type="duplicateValues" dxfId="815" priority="1046"/>
  </conditionalFormatting>
  <conditionalFormatting sqref="A34">
    <cfRule type="duplicateValues" dxfId="814" priority="3"/>
  </conditionalFormatting>
  <conditionalFormatting sqref="A35">
    <cfRule type="duplicateValues" dxfId="813" priority="4"/>
  </conditionalFormatting>
  <conditionalFormatting sqref="A37">
    <cfRule type="duplicateValues" dxfId="812" priority="1"/>
  </conditionalFormatting>
  <conditionalFormatting sqref="A38">
    <cfRule type="duplicateValues" dxfId="811" priority="2"/>
  </conditionalFormatting>
  <conditionalFormatting sqref="A70">
    <cfRule type="duplicateValues" dxfId="810" priority="6"/>
  </conditionalFormatting>
  <conditionalFormatting sqref="B3">
    <cfRule type="duplicateValues" dxfId="809" priority="33"/>
    <cfRule type="duplicateValues" dxfId="808" priority="34"/>
    <cfRule type="duplicateValues" dxfId="807" priority="35"/>
  </conditionalFormatting>
  <conditionalFormatting sqref="B4">
    <cfRule type="duplicateValues" dxfId="806" priority="29"/>
    <cfRule type="duplicateValues" dxfId="805" priority="30"/>
    <cfRule type="duplicateValues" dxfId="804"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97"/>
      <c r="D1" s="3597"/>
      <c r="E1" s="3597"/>
      <c r="F1" s="3597"/>
      <c r="G1" s="3597"/>
      <c r="H1" s="3597"/>
      <c r="I1" s="3597"/>
    </row>
    <row r="2" spans="1:15" ht="16.5" customHeight="1">
      <c r="A2" s="3610" t="s">
        <v>1239</v>
      </c>
      <c r="B2" s="3610"/>
      <c r="C2" s="3610"/>
      <c r="D2" s="3610"/>
      <c r="E2" s="3610"/>
      <c r="F2" s="3610"/>
      <c r="G2" s="3610"/>
      <c r="H2" s="3610"/>
      <c r="I2" s="3610"/>
      <c r="J2" s="194"/>
      <c r="K2" s="194"/>
      <c r="L2" s="195"/>
      <c r="M2" s="805"/>
      <c r="N2" s="196"/>
      <c r="O2" s="197"/>
    </row>
    <row r="3" spans="1:15" ht="13.5" customHeight="1">
      <c r="A3" s="360"/>
      <c r="B3" s="385"/>
      <c r="C3" s="806">
        <f>SUBTOTAL(9,C5:C85)</f>
        <v>272368</v>
      </c>
      <c r="D3" s="378"/>
      <c r="E3" s="849"/>
      <c r="F3" s="201"/>
      <c r="G3" s="199"/>
      <c r="H3" s="202"/>
      <c r="I3" s="3612">
        <f ca="1">TODAY()</f>
        <v>45982</v>
      </c>
      <c r="J3" s="3612"/>
      <c r="K3" s="807"/>
      <c r="L3" s="807"/>
      <c r="M3" s="808"/>
      <c r="N3" s="197"/>
      <c r="O3" s="197"/>
    </row>
    <row r="4" spans="1:15" s="7" customFormat="1" ht="48"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1.5">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1.5">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47.2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5"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25"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5"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5"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5"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5"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2"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47.2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47.2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2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2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2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2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2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78">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5"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5"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2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5"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5"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1.5">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63">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5"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25"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5"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78">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47.2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1.5">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2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25"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1.75">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1.75">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3" priority="654"/>
  </conditionalFormatting>
  <conditionalFormatting sqref="A4">
    <cfRule type="duplicateValues" dxfId="802" priority="46"/>
  </conditionalFormatting>
  <conditionalFormatting sqref="A5">
    <cfRule type="duplicateValues" dxfId="801" priority="653"/>
  </conditionalFormatting>
  <conditionalFormatting sqref="A6">
    <cfRule type="duplicateValues" dxfId="800" priority="18"/>
  </conditionalFormatting>
  <conditionalFormatting sqref="A7">
    <cfRule type="duplicateValues" dxfId="799" priority="17"/>
  </conditionalFormatting>
  <conditionalFormatting sqref="A8">
    <cfRule type="duplicateValues" dxfId="798" priority="42"/>
  </conditionalFormatting>
  <conditionalFormatting sqref="A9">
    <cfRule type="duplicateValues" dxfId="797" priority="16"/>
  </conditionalFormatting>
  <conditionalFormatting sqref="A10 A14">
    <cfRule type="duplicateValues" dxfId="796" priority="655"/>
  </conditionalFormatting>
  <conditionalFormatting sqref="A11">
    <cfRule type="duplicateValues" dxfId="795" priority="21"/>
  </conditionalFormatting>
  <conditionalFormatting sqref="A12">
    <cfRule type="duplicateValues" dxfId="794" priority="648"/>
  </conditionalFormatting>
  <conditionalFormatting sqref="A13 A15 A18:A19 A22:A23 A27 A32:A34 A58:A65 A67:A68 A70 A73 A75 A77:A78 A81 A83">
    <cfRule type="duplicateValues" dxfId="793" priority="1014"/>
  </conditionalFormatting>
  <conditionalFormatting sqref="A16:A17 A20:A21 A24:A26 A28:A29 A66 A69 A72 A74 A76 A79 A82">
    <cfRule type="duplicateValues" dxfId="792" priority="979"/>
  </conditionalFormatting>
  <conditionalFormatting sqref="A30">
    <cfRule type="duplicateValues" dxfId="791" priority="14"/>
  </conditionalFormatting>
  <conditionalFormatting sqref="A31">
    <cfRule type="duplicateValues" dxfId="790" priority="13"/>
  </conditionalFormatting>
  <conditionalFormatting sqref="A35:A36 A38">
    <cfRule type="duplicateValues" dxfId="789" priority="11"/>
  </conditionalFormatting>
  <conditionalFormatting sqref="A37">
    <cfRule type="duplicateValues" dxfId="788" priority="12"/>
  </conditionalFormatting>
  <conditionalFormatting sqref="A39">
    <cfRule type="duplicateValues" dxfId="787" priority="8"/>
  </conditionalFormatting>
  <conditionalFormatting sqref="A40 A44">
    <cfRule type="duplicateValues" dxfId="786" priority="780"/>
  </conditionalFormatting>
  <conditionalFormatting sqref="A41:A43">
    <cfRule type="duplicateValues" dxfId="785" priority="816"/>
  </conditionalFormatting>
  <conditionalFormatting sqref="A45">
    <cfRule type="duplicateValues" dxfId="784" priority="6"/>
  </conditionalFormatting>
  <conditionalFormatting sqref="A46:A50 A52:A53">
    <cfRule type="duplicateValues" dxfId="783" priority="956"/>
  </conditionalFormatting>
  <conditionalFormatting sqref="A51">
    <cfRule type="duplicateValues" dxfId="782" priority="4"/>
  </conditionalFormatting>
  <conditionalFormatting sqref="A54:A57">
    <cfRule type="duplicateValues" dxfId="781" priority="977"/>
  </conditionalFormatting>
  <conditionalFormatting sqref="A71">
    <cfRule type="duplicateValues" dxfId="780" priority="1"/>
  </conditionalFormatting>
  <conditionalFormatting sqref="A80">
    <cfRule type="duplicateValues" dxfId="779" priority="2"/>
  </conditionalFormatting>
  <conditionalFormatting sqref="A84">
    <cfRule type="duplicateValues" dxfId="778" priority="3"/>
  </conditionalFormatting>
  <conditionalFormatting sqref="B3">
    <cfRule type="duplicateValues" dxfId="777" priority="47"/>
    <cfRule type="duplicateValues" dxfId="776" priority="48"/>
    <cfRule type="duplicateValues" dxfId="775" priority="49"/>
  </conditionalFormatting>
  <conditionalFormatting sqref="B4">
    <cfRule type="duplicateValues" dxfId="774" priority="43"/>
    <cfRule type="duplicateValues" dxfId="773" priority="44"/>
    <cfRule type="duplicateValues" dxfId="772"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97"/>
      <c r="D1" s="3597"/>
      <c r="E1" s="3597"/>
      <c r="F1" s="3597"/>
      <c r="G1" s="3597"/>
      <c r="H1" s="3597"/>
      <c r="I1" s="3597"/>
    </row>
    <row r="2" spans="1:15" ht="27" customHeight="1">
      <c r="A2" s="3610" t="s">
        <v>1408</v>
      </c>
      <c r="B2" s="3610"/>
      <c r="C2" s="3610"/>
      <c r="D2" s="3610"/>
      <c r="E2" s="3610"/>
      <c r="F2" s="3610"/>
      <c r="G2" s="3610"/>
      <c r="H2" s="3610"/>
      <c r="I2" s="3610"/>
      <c r="J2" s="194"/>
      <c r="K2" s="194"/>
      <c r="L2" s="195"/>
      <c r="M2" s="805"/>
      <c r="N2" s="196"/>
      <c r="O2" s="197"/>
    </row>
    <row r="3" spans="1:15" ht="24" customHeight="1">
      <c r="A3" s="360"/>
      <c r="B3" s="385"/>
      <c r="C3" s="806">
        <f>SUBTOTAL(9,C5:C212)</f>
        <v>104470</v>
      </c>
      <c r="D3" s="378"/>
      <c r="E3" s="849"/>
      <c r="F3" s="201"/>
      <c r="G3" s="199"/>
      <c r="H3" s="202"/>
      <c r="I3" s="3612">
        <f ca="1">TODAY()</f>
        <v>45982</v>
      </c>
      <c r="J3" s="3612"/>
      <c r="K3" s="807"/>
      <c r="L3" s="807"/>
      <c r="M3" s="808"/>
      <c r="N3" s="197"/>
      <c r="O3" s="197"/>
    </row>
    <row r="4" spans="1:15" s="7" customFormat="1" ht="48"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2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2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25"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5"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25"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25"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25"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5"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47.2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25"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7"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25"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25"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2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47.25">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 hidden="1" customHeight="1">
      <c r="A45" s="745">
        <v>41</v>
      </c>
      <c r="B45" s="113" t="s">
        <v>1126</v>
      </c>
      <c r="C45" s="94">
        <v>4350</v>
      </c>
      <c r="D45" s="393" t="s">
        <v>1241</v>
      </c>
      <c r="E45" s="133"/>
      <c r="F45" s="87" t="s">
        <v>49</v>
      </c>
      <c r="G45" s="87" t="s">
        <v>197</v>
      </c>
      <c r="H45" s="155" t="s">
        <v>1248</v>
      </c>
      <c r="I45" s="3627" t="s">
        <v>1505</v>
      </c>
      <c r="J45" s="154" t="s">
        <v>18</v>
      </c>
      <c r="K45" s="91" t="s">
        <v>18</v>
      </c>
      <c r="L45" s="129"/>
      <c r="M45" s="335"/>
    </row>
    <row r="46" spans="1:15" s="947" customFormat="1" ht="100.5" hidden="1" customHeight="1">
      <c r="A46" s="938">
        <v>42</v>
      </c>
      <c r="B46" s="939" t="s">
        <v>1249</v>
      </c>
      <c r="C46" s="940">
        <v>2200</v>
      </c>
      <c r="D46" s="941" t="s">
        <v>1241</v>
      </c>
      <c r="E46" s="942"/>
      <c r="F46" s="939" t="s">
        <v>49</v>
      </c>
      <c r="G46" s="939" t="s">
        <v>197</v>
      </c>
      <c r="H46" s="1236" t="s">
        <v>1242</v>
      </c>
      <c r="I46" s="3628"/>
      <c r="J46" s="943" t="s">
        <v>20</v>
      </c>
      <c r="K46" s="944" t="s">
        <v>508</v>
      </c>
      <c r="L46" s="945"/>
      <c r="M46" s="946"/>
    </row>
    <row r="47" spans="1:15" s="947" customFormat="1" ht="55.5" hidden="1" customHeight="1">
      <c r="A47" s="950">
        <v>43</v>
      </c>
      <c r="B47" s="951" t="s">
        <v>1172</v>
      </c>
      <c r="C47" s="952">
        <v>5250</v>
      </c>
      <c r="D47" s="941" t="s">
        <v>1241</v>
      </c>
      <c r="E47" s="953"/>
      <c r="F47" s="948" t="s">
        <v>49</v>
      </c>
      <c r="G47" s="954" t="s">
        <v>1255</v>
      </c>
      <c r="H47" s="955" t="s">
        <v>1506</v>
      </c>
      <c r="I47" s="3628"/>
      <c r="J47" s="956" t="s">
        <v>16</v>
      </c>
      <c r="K47" s="939" t="s">
        <v>16</v>
      </c>
      <c r="L47" s="956"/>
      <c r="M47" s="946"/>
    </row>
    <row r="48" spans="1:15" s="947" customFormat="1" ht="67.5" hidden="1" customHeight="1">
      <c r="A48" s="957">
        <v>44</v>
      </c>
      <c r="B48" s="958" t="s">
        <v>939</v>
      </c>
      <c r="C48" s="959">
        <v>3550</v>
      </c>
      <c r="D48" s="941" t="s">
        <v>1241</v>
      </c>
      <c r="E48" s="960"/>
      <c r="F48" s="961" t="s">
        <v>49</v>
      </c>
      <c r="G48" s="944" t="s">
        <v>197</v>
      </c>
      <c r="H48" s="962" t="s">
        <v>1250</v>
      </c>
      <c r="I48" s="3628"/>
      <c r="J48" s="963" t="s">
        <v>19</v>
      </c>
      <c r="K48" s="948" t="s">
        <v>19</v>
      </c>
      <c r="L48" s="956"/>
      <c r="M48" s="946"/>
    </row>
    <row r="49" spans="1:15" s="947" customFormat="1" ht="63">
      <c r="A49" s="964">
        <v>45</v>
      </c>
      <c r="B49" s="939" t="s">
        <v>1261</v>
      </c>
      <c r="C49" s="949">
        <v>4000</v>
      </c>
      <c r="D49" s="941" t="s">
        <v>1241</v>
      </c>
      <c r="E49" s="942"/>
      <c r="F49" s="939" t="s">
        <v>49</v>
      </c>
      <c r="G49" s="939" t="s">
        <v>1263</v>
      </c>
      <c r="H49" s="965" t="s">
        <v>1264</v>
      </c>
      <c r="I49" s="3628"/>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628"/>
      <c r="J50" s="939" t="s">
        <v>18</v>
      </c>
      <c r="K50" s="939" t="s">
        <v>18</v>
      </c>
      <c r="L50" s="945"/>
      <c r="M50" s="946"/>
    </row>
    <row r="51" spans="1:15" s="947" customFormat="1">
      <c r="A51" s="950">
        <v>47</v>
      </c>
      <c r="B51" s="951" t="s">
        <v>1272</v>
      </c>
      <c r="C51" s="952">
        <v>4200</v>
      </c>
      <c r="D51" s="941" t="s">
        <v>1241</v>
      </c>
      <c r="E51" s="953"/>
      <c r="F51" s="948" t="s">
        <v>49</v>
      </c>
      <c r="G51" s="954" t="s">
        <v>197</v>
      </c>
      <c r="H51" s="967"/>
      <c r="I51" s="3629"/>
      <c r="J51" s="942" t="s">
        <v>19</v>
      </c>
      <c r="K51" s="939" t="s">
        <v>19</v>
      </c>
      <c r="L51" s="956"/>
      <c r="M51" s="946"/>
    </row>
    <row r="52" spans="1:15" ht="67.5"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18" t="s">
        <v>1515</v>
      </c>
      <c r="E55" s="3619"/>
      <c r="F55" s="3620"/>
      <c r="G55" s="3620"/>
      <c r="H55" s="3620"/>
      <c r="I55" s="3621"/>
      <c r="M55" s="766">
        <f t="shared" ref="M55:M60" si="3">C55</f>
        <v>0</v>
      </c>
      <c r="N55" s="3"/>
      <c r="O55" s="3"/>
    </row>
    <row r="56" spans="1:15" s="1" customFormat="1" hidden="1">
      <c r="A56" s="359"/>
      <c r="C56" s="803"/>
      <c r="D56" s="3622"/>
      <c r="E56" s="3620"/>
      <c r="F56" s="3620"/>
      <c r="G56" s="3620"/>
      <c r="H56" s="3620"/>
      <c r="I56" s="3623"/>
      <c r="M56" s="766">
        <f t="shared" si="3"/>
        <v>0</v>
      </c>
      <c r="N56" s="3"/>
      <c r="O56" s="3"/>
    </row>
    <row r="57" spans="1:15" s="1" customFormat="1" hidden="1">
      <c r="A57" s="359"/>
      <c r="C57" s="803"/>
      <c r="D57" s="3622"/>
      <c r="E57" s="3620"/>
      <c r="F57" s="3620"/>
      <c r="G57" s="3620"/>
      <c r="H57" s="3620"/>
      <c r="I57" s="3623"/>
      <c r="M57" s="766">
        <f t="shared" si="3"/>
        <v>0</v>
      </c>
      <c r="N57" s="3"/>
      <c r="O57" s="3"/>
    </row>
    <row r="58" spans="1:15" s="1" customFormat="1" hidden="1">
      <c r="A58" s="359"/>
      <c r="C58" s="803"/>
      <c r="D58" s="3624"/>
      <c r="E58" s="3625"/>
      <c r="F58" s="3625"/>
      <c r="G58" s="3625"/>
      <c r="H58" s="3625"/>
      <c r="I58" s="362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1" priority="591"/>
  </conditionalFormatting>
  <conditionalFormatting sqref="A4">
    <cfRule type="duplicateValues" dxfId="770" priority="44"/>
  </conditionalFormatting>
  <conditionalFormatting sqref="A6">
    <cfRule type="duplicateValues" dxfId="769" priority="30"/>
  </conditionalFormatting>
  <conditionalFormatting sqref="A7 A12 A14:A17 A23:A24">
    <cfRule type="duplicateValues" dxfId="768" priority="625"/>
  </conditionalFormatting>
  <conditionalFormatting sqref="A8:A9">
    <cfRule type="duplicateValues" dxfId="767" priority="28"/>
  </conditionalFormatting>
  <conditionalFormatting sqref="A10">
    <cfRule type="duplicateValues" dxfId="766" priority="26"/>
  </conditionalFormatting>
  <conditionalFormatting sqref="A11">
    <cfRule type="duplicateValues" dxfId="765" priority="29"/>
  </conditionalFormatting>
  <conditionalFormatting sqref="A13">
    <cfRule type="duplicateValues" dxfId="764" priority="27"/>
  </conditionalFormatting>
  <conditionalFormatting sqref="A18">
    <cfRule type="duplicateValues" dxfId="763" priority="23"/>
  </conditionalFormatting>
  <conditionalFormatting sqref="A19:A20">
    <cfRule type="duplicateValues" dxfId="762" priority="558"/>
  </conditionalFormatting>
  <conditionalFormatting sqref="A21">
    <cfRule type="duplicateValues" dxfId="761" priority="549"/>
  </conditionalFormatting>
  <conditionalFormatting sqref="A22">
    <cfRule type="duplicateValues" dxfId="760" priority="22"/>
  </conditionalFormatting>
  <conditionalFormatting sqref="A29">
    <cfRule type="duplicateValues" dxfId="759" priority="19"/>
  </conditionalFormatting>
  <conditionalFormatting sqref="A30">
    <cfRule type="duplicateValues" dxfId="758" priority="17"/>
  </conditionalFormatting>
  <conditionalFormatting sqref="A31">
    <cfRule type="duplicateValues" dxfId="757" priority="18"/>
  </conditionalFormatting>
  <conditionalFormatting sqref="A33">
    <cfRule type="duplicateValues" dxfId="756" priority="15"/>
  </conditionalFormatting>
  <conditionalFormatting sqref="A34">
    <cfRule type="duplicateValues" dxfId="755" priority="11"/>
  </conditionalFormatting>
  <conditionalFormatting sqref="A35">
    <cfRule type="duplicateValues" dxfId="754" priority="14"/>
  </conditionalFormatting>
  <conditionalFormatting sqref="A37">
    <cfRule type="duplicateValues" dxfId="753" priority="8"/>
  </conditionalFormatting>
  <conditionalFormatting sqref="A38">
    <cfRule type="duplicateValues" dxfId="752" priority="7"/>
  </conditionalFormatting>
  <conditionalFormatting sqref="A39 A48:A49 A51:A52">
    <cfRule type="duplicateValues" dxfId="751" priority="603"/>
  </conditionalFormatting>
  <conditionalFormatting sqref="A40">
    <cfRule type="duplicateValues" dxfId="750" priority="9"/>
  </conditionalFormatting>
  <conditionalFormatting sqref="A42 A45">
    <cfRule type="duplicateValues" dxfId="749" priority="616"/>
  </conditionalFormatting>
  <conditionalFormatting sqref="A43">
    <cfRule type="duplicateValues" dxfId="748" priority="10"/>
  </conditionalFormatting>
  <conditionalFormatting sqref="A44">
    <cfRule type="duplicateValues" dxfId="747" priority="13"/>
  </conditionalFormatting>
  <conditionalFormatting sqref="A46">
    <cfRule type="duplicateValues" dxfId="746" priority="3"/>
  </conditionalFormatting>
  <conditionalFormatting sqref="A47">
    <cfRule type="duplicateValues" dxfId="745" priority="5"/>
  </conditionalFormatting>
  <conditionalFormatting sqref="A53">
    <cfRule type="duplicateValues" dxfId="744" priority="1"/>
  </conditionalFormatting>
  <conditionalFormatting sqref="A54">
    <cfRule type="duplicateValues" dxfId="743" priority="4"/>
  </conditionalFormatting>
  <conditionalFormatting sqref="B3">
    <cfRule type="duplicateValues" dxfId="742" priority="45"/>
    <cfRule type="duplicateValues" dxfId="741" priority="46"/>
    <cfRule type="duplicateValues" dxfId="740" priority="47"/>
  </conditionalFormatting>
  <conditionalFormatting sqref="B4">
    <cfRule type="duplicateValues" dxfId="739" priority="41"/>
    <cfRule type="duplicateValues" dxfId="738" priority="42"/>
    <cfRule type="duplicateValues" dxfId="737"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30"/>
      <c r="D1" s="3630"/>
      <c r="E1" s="3630"/>
      <c r="F1" s="3630"/>
      <c r="G1" s="3630"/>
      <c r="H1" s="3630"/>
      <c r="I1" s="3630"/>
    </row>
    <row r="2" spans="1:16" ht="39.75" customHeight="1">
      <c r="A2" s="3610" t="s">
        <v>1519</v>
      </c>
      <c r="B2" s="3610"/>
      <c r="C2" s="3610"/>
      <c r="D2" s="3610"/>
      <c r="E2" s="3610"/>
      <c r="F2" s="3610"/>
      <c r="G2" s="3610"/>
      <c r="H2" s="3610"/>
      <c r="I2" s="3610"/>
      <c r="J2" s="194"/>
      <c r="K2" s="194"/>
      <c r="L2" s="195"/>
      <c r="M2" s="293"/>
      <c r="N2" s="196"/>
      <c r="O2" s="197"/>
    </row>
    <row r="3" spans="1:16" ht="24" customHeight="1">
      <c r="A3" s="360"/>
      <c r="B3" s="385"/>
      <c r="C3" s="200">
        <f>SUBTOTAL(9,C5:C203)</f>
        <v>190157</v>
      </c>
      <c r="D3" s="378"/>
      <c r="E3" s="378"/>
      <c r="F3" s="201"/>
      <c r="G3" s="199"/>
      <c r="H3" s="202"/>
      <c r="I3" s="3631">
        <f ca="1">TODAY()</f>
        <v>45982</v>
      </c>
      <c r="J3" s="3631"/>
      <c r="K3" s="203"/>
      <c r="L3" s="203"/>
      <c r="M3" s="294"/>
      <c r="N3" s="197"/>
      <c r="O3" s="197"/>
    </row>
    <row r="4" spans="1:16" s="7" customFormat="1" ht="29.25">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75"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75"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5"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60"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60"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60"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60"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5"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25"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75"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2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1"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75"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75"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75"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75"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2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63">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5"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5"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7"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32" t="s">
        <v>1515</v>
      </c>
      <c r="E46" s="3633"/>
      <c r="F46" s="3634"/>
      <c r="G46" s="3634"/>
      <c r="H46" s="3634"/>
      <c r="I46" s="3635"/>
      <c r="M46" s="292"/>
      <c r="N46" s="3"/>
      <c r="O46" s="3"/>
    </row>
    <row r="47" spans="1:15" s="1" customFormat="1">
      <c r="A47" s="359"/>
      <c r="C47" s="2"/>
      <c r="D47" s="3636"/>
      <c r="E47" s="3637"/>
      <c r="F47" s="3637"/>
      <c r="G47" s="3637"/>
      <c r="H47" s="3637"/>
      <c r="I47" s="3638"/>
      <c r="M47" s="292"/>
      <c r="N47" s="3"/>
      <c r="O47" s="3"/>
    </row>
    <row r="48" spans="1:15" s="1" customFormat="1">
      <c r="A48" s="359"/>
      <c r="C48" s="2"/>
      <c r="D48" s="3636"/>
      <c r="E48" s="3637"/>
      <c r="F48" s="3637"/>
      <c r="G48" s="3637"/>
      <c r="H48" s="3637"/>
      <c r="I48" s="3638"/>
      <c r="M48" s="292"/>
      <c r="N48" s="3"/>
      <c r="O48" s="3"/>
    </row>
    <row r="49" spans="4:9" s="1" customFormat="1">
      <c r="D49" s="3639"/>
      <c r="E49" s="3640"/>
      <c r="F49" s="3640"/>
      <c r="G49" s="3640"/>
      <c r="H49" s="3640"/>
      <c r="I49" s="364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6" priority="443"/>
  </conditionalFormatting>
  <conditionalFormatting sqref="A4">
    <cfRule type="duplicateValues" dxfId="735" priority="9"/>
  </conditionalFormatting>
  <conditionalFormatting sqref="A6">
    <cfRule type="duplicateValues" dxfId="734" priority="28"/>
  </conditionalFormatting>
  <conditionalFormatting sqref="A7">
    <cfRule type="duplicateValues" dxfId="733" priority="27"/>
  </conditionalFormatting>
  <conditionalFormatting sqref="A9">
    <cfRule type="duplicateValues" dxfId="732" priority="26"/>
  </conditionalFormatting>
  <conditionalFormatting sqref="A11">
    <cfRule type="duplicateValues" dxfId="731" priority="23"/>
  </conditionalFormatting>
  <conditionalFormatting sqref="A12">
    <cfRule type="duplicateValues" dxfId="730" priority="21"/>
  </conditionalFormatting>
  <conditionalFormatting sqref="A17">
    <cfRule type="duplicateValues" dxfId="729" priority="18"/>
  </conditionalFormatting>
  <conditionalFormatting sqref="A23">
    <cfRule type="duplicateValues" dxfId="728" priority="14"/>
  </conditionalFormatting>
  <conditionalFormatting sqref="A24">
    <cfRule type="duplicateValues" dxfId="727" priority="15"/>
  </conditionalFormatting>
  <conditionalFormatting sqref="A25">
    <cfRule type="duplicateValues" dxfId="726" priority="13"/>
  </conditionalFormatting>
  <conditionalFormatting sqref="A28">
    <cfRule type="duplicateValues" dxfId="725" priority="11"/>
  </conditionalFormatting>
  <conditionalFormatting sqref="A29">
    <cfRule type="duplicateValues" dxfId="724" priority="10"/>
  </conditionalFormatting>
  <conditionalFormatting sqref="A32">
    <cfRule type="duplicateValues" dxfId="723" priority="5"/>
  </conditionalFormatting>
  <conditionalFormatting sqref="A34">
    <cfRule type="duplicateValues" dxfId="722" priority="4"/>
  </conditionalFormatting>
  <conditionalFormatting sqref="A35">
    <cfRule type="duplicateValues" dxfId="721" priority="3"/>
  </conditionalFormatting>
  <conditionalFormatting sqref="A43">
    <cfRule type="duplicateValues" dxfId="720" priority="2"/>
  </conditionalFormatting>
  <conditionalFormatting sqref="A44">
    <cfRule type="duplicateValues" dxfId="719" priority="1"/>
  </conditionalFormatting>
  <conditionalFormatting sqref="B3">
    <cfRule type="duplicateValues" dxfId="718" priority="46"/>
    <cfRule type="duplicateValues" dxfId="717" priority="47"/>
    <cfRule type="duplicateValues" dxfId="716" priority="48"/>
  </conditionalFormatting>
  <conditionalFormatting sqref="B4">
    <cfRule type="duplicateValues" dxfId="715" priority="6"/>
    <cfRule type="duplicateValues" dxfId="714" priority="7"/>
    <cfRule type="duplicateValues" dxfId="713"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30"/>
      <c r="D1" s="3630"/>
      <c r="E1" s="3630"/>
      <c r="F1" s="3630"/>
      <c r="G1" s="3630"/>
      <c r="H1" s="3630"/>
      <c r="I1" s="3630"/>
    </row>
    <row r="2" spans="1:16" ht="39.75" customHeight="1">
      <c r="A2" s="3610" t="s">
        <v>1664</v>
      </c>
      <c r="B2" s="3610"/>
      <c r="C2" s="3610"/>
      <c r="D2" s="3610"/>
      <c r="E2" s="3610"/>
      <c r="F2" s="3610"/>
      <c r="G2" s="3610"/>
      <c r="H2" s="3610"/>
      <c r="I2" s="3610"/>
      <c r="J2" s="194"/>
      <c r="K2" s="194"/>
      <c r="L2" s="195"/>
      <c r="M2" s="293"/>
      <c r="N2" s="196"/>
      <c r="O2" s="197"/>
    </row>
    <row r="3" spans="1:16" ht="24" customHeight="1">
      <c r="A3" s="360"/>
      <c r="B3" s="385"/>
      <c r="C3" s="200">
        <f>SUBTOTAL(9,C5:C62)</f>
        <v>194437</v>
      </c>
      <c r="D3" s="378"/>
      <c r="E3" s="378"/>
      <c r="F3" s="201"/>
      <c r="G3" s="199"/>
      <c r="H3" s="202"/>
      <c r="I3" s="3631">
        <f ca="1">TODAY()</f>
        <v>45982</v>
      </c>
      <c r="J3" s="3631"/>
      <c r="K3" s="203"/>
      <c r="L3" s="203"/>
      <c r="M3" s="294"/>
      <c r="N3" s="197"/>
      <c r="O3" s="197"/>
    </row>
    <row r="4" spans="1:16" s="7" customFormat="1" ht="29.25">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5"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63">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56">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75"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75"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2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75"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75"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25"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75"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25"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75"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63">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2"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75"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9"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75"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25"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75"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2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25"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8"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25"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5"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2" priority="394"/>
  </conditionalFormatting>
  <conditionalFormatting sqref="A15">
    <cfRule type="duplicateValues" dxfId="711" priority="19"/>
  </conditionalFormatting>
  <conditionalFormatting sqref="A17">
    <cfRule type="duplicateValues" dxfId="710" priority="17"/>
  </conditionalFormatting>
  <conditionalFormatting sqref="A18">
    <cfRule type="duplicateValues" dxfId="709" priority="18"/>
  </conditionalFormatting>
  <conditionalFormatting sqref="A19 A21:A22 A24 A35">
    <cfRule type="duplicateValues" dxfId="708" priority="388"/>
  </conditionalFormatting>
  <conditionalFormatting sqref="A20">
    <cfRule type="duplicateValues" dxfId="707" priority="16"/>
  </conditionalFormatting>
  <conditionalFormatting sqref="A32">
    <cfRule type="duplicateValues" dxfId="706" priority="15"/>
  </conditionalFormatting>
  <conditionalFormatting sqref="A33">
    <cfRule type="duplicateValues" dxfId="705" priority="12"/>
  </conditionalFormatting>
  <conditionalFormatting sqref="A36">
    <cfRule type="duplicateValues" dxfId="704" priority="11"/>
  </conditionalFormatting>
  <conditionalFormatting sqref="A42">
    <cfRule type="duplicateValues" dxfId="703" priority="8"/>
  </conditionalFormatting>
  <conditionalFormatting sqref="A46">
    <cfRule type="duplicateValues" dxfId="702" priority="7"/>
  </conditionalFormatting>
  <conditionalFormatting sqref="A47">
    <cfRule type="duplicateValues" dxfId="701" priority="10"/>
  </conditionalFormatting>
  <conditionalFormatting sqref="A48:A49">
    <cfRule type="duplicateValues" dxfId="700" priority="9"/>
  </conditionalFormatting>
  <conditionalFormatting sqref="A50">
    <cfRule type="duplicateValues" dxfId="699" priority="6"/>
  </conditionalFormatting>
  <conditionalFormatting sqref="A51">
    <cfRule type="duplicateValues" dxfId="698" priority="5"/>
  </conditionalFormatting>
  <conditionalFormatting sqref="A52">
    <cfRule type="duplicateValues" dxfId="697" priority="4"/>
  </conditionalFormatting>
  <conditionalFormatting sqref="A56">
    <cfRule type="duplicateValues" dxfId="696" priority="2"/>
  </conditionalFormatting>
  <conditionalFormatting sqref="A57">
    <cfRule type="duplicateValues" dxfId="695" priority="1"/>
  </conditionalFormatting>
  <conditionalFormatting sqref="A58">
    <cfRule type="duplicateValues" dxfId="694" priority="3"/>
  </conditionalFormatting>
  <conditionalFormatting sqref="B3:B4">
    <cfRule type="duplicateValues" dxfId="693" priority="26"/>
    <cfRule type="duplicateValues" dxfId="692" priority="27"/>
    <cfRule type="duplicateValues" dxfId="691"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30"/>
      <c r="D1" s="3630"/>
      <c r="E1" s="3630"/>
      <c r="F1" s="3630"/>
      <c r="G1" s="3630"/>
      <c r="H1" s="3630"/>
    </row>
    <row r="2" spans="1:15" ht="30" customHeight="1">
      <c r="A2" s="3642" t="s">
        <v>1819</v>
      </c>
      <c r="B2" s="3643"/>
      <c r="C2" s="3643"/>
      <c r="D2" s="3643"/>
      <c r="E2" s="3643"/>
      <c r="F2" s="3643"/>
      <c r="G2" s="3643"/>
      <c r="H2" s="3644"/>
      <c r="I2" s="194"/>
      <c r="J2" s="194"/>
      <c r="K2" s="195"/>
      <c r="L2" s="293"/>
      <c r="M2" s="196"/>
      <c r="N2" s="197"/>
    </row>
    <row r="3" spans="1:15" ht="24" customHeight="1">
      <c r="A3" s="198"/>
      <c r="B3" s="199"/>
      <c r="C3" s="200">
        <f>SUBTOTAL(9,C5:C9958)</f>
        <v>167518</v>
      </c>
      <c r="D3" s="201"/>
      <c r="E3" s="201"/>
      <c r="F3" s="199"/>
      <c r="G3" s="202"/>
      <c r="H3" s="3631">
        <f ca="1">TODAY()</f>
        <v>45982</v>
      </c>
      <c r="I3" s="3631"/>
      <c r="J3" s="203"/>
      <c r="K3" s="203"/>
      <c r="L3" s="294"/>
      <c r="M3" s="197"/>
      <c r="N3" s="197"/>
    </row>
    <row r="4" spans="1:15" s="7" customFormat="1" ht="29.25">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44.2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1"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5"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5"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25"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2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25"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5"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7"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2"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2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25"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2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2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25"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75"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75"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5"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25"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5"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5"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7"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90" priority="360"/>
  </conditionalFormatting>
  <conditionalFormatting sqref="A5:A10">
    <cfRule type="duplicateValues" dxfId="689" priority="348"/>
  </conditionalFormatting>
  <conditionalFormatting sqref="A25:A26">
    <cfRule type="duplicateValues" dxfId="688" priority="6"/>
  </conditionalFormatting>
  <conditionalFormatting sqref="A43">
    <cfRule type="duplicateValues" dxfId="687" priority="5"/>
  </conditionalFormatting>
  <conditionalFormatting sqref="A45">
    <cfRule type="duplicateValues" dxfId="686" priority="4"/>
  </conditionalFormatting>
  <conditionalFormatting sqref="A47">
    <cfRule type="duplicateValues" dxfId="685" priority="3"/>
  </conditionalFormatting>
  <conditionalFormatting sqref="A54:A55">
    <cfRule type="duplicateValues" dxfId="684" priority="1"/>
  </conditionalFormatting>
  <conditionalFormatting sqref="B3:B4">
    <cfRule type="duplicateValues" dxfId="683" priority="17"/>
    <cfRule type="duplicateValues" dxfId="682" priority="18"/>
    <cfRule type="duplicateValues" dxfId="681"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30"/>
      <c r="D1" s="3630"/>
      <c r="E1" s="3630"/>
      <c r="F1" s="3630"/>
      <c r="G1" s="3630"/>
      <c r="H1" s="3630"/>
    </row>
    <row r="2" spans="1:15" ht="41.25" customHeight="1">
      <c r="A2" s="3645" t="s">
        <v>1922</v>
      </c>
      <c r="B2" s="3646"/>
      <c r="C2" s="3646"/>
      <c r="D2" s="3646"/>
      <c r="E2" s="3646"/>
      <c r="F2" s="3646"/>
      <c r="G2" s="3646"/>
      <c r="H2" s="3647"/>
      <c r="I2" s="46"/>
      <c r="J2" s="46"/>
      <c r="K2" s="47"/>
      <c r="L2" s="46"/>
      <c r="M2" s="4"/>
    </row>
    <row r="3" spans="1:15" ht="24" customHeight="1">
      <c r="A3" s="41"/>
      <c r="B3" s="48"/>
      <c r="C3" s="49">
        <f>SUBTOTAL(9,C5:C965)</f>
        <v>26160</v>
      </c>
      <c r="D3" s="50"/>
      <c r="E3" s="50"/>
      <c r="F3" s="48"/>
      <c r="G3" s="51"/>
      <c r="H3" s="3648">
        <f ca="1">TODAY()</f>
        <v>45982</v>
      </c>
      <c r="I3" s="3648"/>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47.2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1.5">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5"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1"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5"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6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15"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4"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5"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75"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78">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78">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5"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5"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75"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2"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80" priority="309"/>
    <cfRule type="duplicateValues" dxfId="679" priority="310"/>
    <cfRule type="duplicateValues" dxfId="678" priority="311"/>
  </conditionalFormatting>
  <conditionalFormatting sqref="B3:B4 B10 B70:B1048576">
    <cfRule type="duplicateValues" dxfId="677" priority="65"/>
    <cfRule type="duplicateValues" dxfId="676" priority="66"/>
    <cfRule type="duplicateValues" dxfId="675" priority="67"/>
  </conditionalFormatting>
  <conditionalFormatting sqref="B11">
    <cfRule type="duplicateValues" dxfId="674" priority="58"/>
    <cfRule type="duplicateValues" dxfId="673" priority="59"/>
    <cfRule type="duplicateValues" dxfId="672" priority="60"/>
  </conditionalFormatting>
  <conditionalFormatting sqref="B12">
    <cfRule type="duplicateValues" dxfId="671" priority="55"/>
    <cfRule type="duplicateValues" dxfId="670" priority="56"/>
    <cfRule type="duplicateValues" dxfId="669" priority="57"/>
  </conditionalFormatting>
  <conditionalFormatting sqref="B13 B15 B23">
    <cfRule type="duplicateValues" dxfId="668" priority="43"/>
    <cfRule type="duplicateValues" dxfId="667" priority="44"/>
    <cfRule type="duplicateValues" dxfId="666" priority="45"/>
  </conditionalFormatting>
  <conditionalFormatting sqref="B14">
    <cfRule type="duplicateValues" dxfId="665" priority="40"/>
    <cfRule type="duplicateValues" dxfId="664" priority="41"/>
    <cfRule type="duplicateValues" dxfId="663" priority="42"/>
  </conditionalFormatting>
  <conditionalFormatting sqref="B16:B20">
    <cfRule type="duplicateValues" dxfId="662" priority="34"/>
    <cfRule type="duplicateValues" dxfId="661" priority="35"/>
    <cfRule type="duplicateValues" dxfId="660" priority="36"/>
  </conditionalFormatting>
  <conditionalFormatting sqref="B21:B22 B24:B29 B32:B33 B35:B36">
    <cfRule type="duplicateValues" dxfId="659" priority="229"/>
    <cfRule type="duplicateValues" dxfId="658" priority="230"/>
    <cfRule type="duplicateValues" dxfId="657" priority="235"/>
  </conditionalFormatting>
  <conditionalFormatting sqref="B30">
    <cfRule type="duplicateValues" dxfId="656" priority="13"/>
    <cfRule type="duplicateValues" dxfId="655" priority="14"/>
    <cfRule type="duplicateValues" dxfId="654" priority="15"/>
  </conditionalFormatting>
  <conditionalFormatting sqref="B31">
    <cfRule type="duplicateValues" dxfId="653" priority="16"/>
    <cfRule type="duplicateValues" dxfId="652" priority="17"/>
    <cfRule type="duplicateValues" dxfId="651" priority="18"/>
  </conditionalFormatting>
  <conditionalFormatting sqref="B34 B38">
    <cfRule type="duplicateValues" dxfId="650" priority="19"/>
    <cfRule type="duplicateValues" dxfId="649" priority="20"/>
    <cfRule type="duplicateValues" dxfId="648" priority="21"/>
  </conditionalFormatting>
  <conditionalFormatting sqref="B37 B39:B40">
    <cfRule type="duplicateValues" dxfId="647" priority="31"/>
    <cfRule type="duplicateValues" dxfId="646" priority="32"/>
    <cfRule type="duplicateValues" dxfId="645" priority="33"/>
  </conditionalFormatting>
  <conditionalFormatting sqref="B41:B47 B49:B50 B53">
    <cfRule type="duplicateValues" dxfId="644" priority="10"/>
    <cfRule type="duplicateValues" dxfId="643" priority="11"/>
    <cfRule type="duplicateValues" dxfId="642" priority="12"/>
  </conditionalFormatting>
  <conditionalFormatting sqref="B48 B51 B54:B56">
    <cfRule type="duplicateValues" dxfId="641" priority="289"/>
    <cfRule type="duplicateValues" dxfId="640" priority="290"/>
    <cfRule type="duplicateValues" dxfId="639" priority="295"/>
  </conditionalFormatting>
  <conditionalFormatting sqref="B52">
    <cfRule type="duplicateValues" dxfId="638" priority="22"/>
    <cfRule type="duplicateValues" dxfId="637" priority="23"/>
    <cfRule type="duplicateValues" dxfId="636" priority="24"/>
  </conditionalFormatting>
  <conditionalFormatting sqref="B57:B63">
    <cfRule type="duplicateValues" dxfId="635" priority="4"/>
    <cfRule type="duplicateValues" dxfId="634" priority="5"/>
    <cfRule type="duplicateValues" dxfId="633" priority="6"/>
  </conditionalFormatting>
  <conditionalFormatting sqref="B64:B66">
    <cfRule type="duplicateValues" dxfId="632" priority="25"/>
    <cfRule type="duplicateValues" dxfId="631" priority="26"/>
    <cfRule type="duplicateValues" dxfId="630" priority="27"/>
  </conditionalFormatting>
  <conditionalFormatting sqref="B67">
    <cfRule type="duplicateValues" dxfId="629" priority="1"/>
    <cfRule type="duplicateValues" dxfId="628" priority="2"/>
    <cfRule type="duplicateValues" dxfId="627"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30"/>
      <c r="D1" s="3630"/>
      <c r="E1" s="3630"/>
      <c r="F1" s="3630"/>
      <c r="G1" s="3630"/>
      <c r="H1" s="3630"/>
    </row>
    <row r="2" spans="1:15" ht="41.25" customHeight="1">
      <c r="A2" s="3645" t="s">
        <v>2077</v>
      </c>
      <c r="B2" s="3646"/>
      <c r="C2" s="3646"/>
      <c r="D2" s="3646"/>
      <c r="E2" s="3646"/>
      <c r="F2" s="3646"/>
      <c r="G2" s="3646"/>
      <c r="H2" s="3647"/>
      <c r="I2" s="46"/>
      <c r="J2" s="46"/>
      <c r="K2" s="47"/>
      <c r="L2" s="46"/>
      <c r="M2" s="4"/>
    </row>
    <row r="3" spans="1:15" ht="24" customHeight="1">
      <c r="A3" s="41"/>
      <c r="B3" s="48"/>
      <c r="C3" s="49">
        <f>SUBTOTAL(9,C5:C10015)</f>
        <v>160818</v>
      </c>
      <c r="D3" s="50"/>
      <c r="E3" s="50"/>
      <c r="F3" s="48"/>
      <c r="G3" s="51"/>
      <c r="H3" s="3648">
        <f ca="1">TODAY()</f>
        <v>45982</v>
      </c>
      <c r="I3" s="3648"/>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1.5">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63">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63">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1.5">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47.25">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1.5">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09.5">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78">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27.5">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93.7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1.5">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63">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24.5">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0.2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4.5">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1.5">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47.2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96.7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0.2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66">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649"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650"/>
      <c r="I32" s="17" t="s">
        <v>72</v>
      </c>
      <c r="J32" s="17" t="s">
        <v>508</v>
      </c>
      <c r="K32" s="17" t="s">
        <v>442</v>
      </c>
      <c r="L32" s="37">
        <f t="shared" si="0"/>
        <v>2450</v>
      </c>
    </row>
    <row r="33" spans="1:12" ht="109.5">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78">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47.2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81">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1.5">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66">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31.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1.5">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47.2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1.5">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5.9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5.9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5"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47.2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6" priority="319"/>
  </conditionalFormatting>
  <conditionalFormatting sqref="A5:A6">
    <cfRule type="duplicateValues" dxfId="625" priority="13"/>
    <cfRule type="duplicateValues" dxfId="624" priority="14"/>
    <cfRule type="duplicateValues" dxfId="623" priority="15"/>
  </conditionalFormatting>
  <conditionalFormatting sqref="A19">
    <cfRule type="duplicateValues" dxfId="622" priority="8"/>
  </conditionalFormatting>
  <conditionalFormatting sqref="A20 A22:A23 A25:A26 A28:A30">
    <cfRule type="duplicateValues" dxfId="621" priority="7"/>
  </conditionalFormatting>
  <conditionalFormatting sqref="A21 A24 A27">
    <cfRule type="duplicateValues" dxfId="620" priority="321"/>
  </conditionalFormatting>
  <conditionalFormatting sqref="A37:A39">
    <cfRule type="duplicateValues" dxfId="619" priority="4"/>
  </conditionalFormatting>
  <conditionalFormatting sqref="A42">
    <cfRule type="duplicateValues" dxfId="618" priority="2"/>
  </conditionalFormatting>
  <conditionalFormatting sqref="A45">
    <cfRule type="duplicateValues" dxfId="617" priority="3"/>
  </conditionalFormatting>
  <conditionalFormatting sqref="A47:A50">
    <cfRule type="duplicateValues" dxfId="616" priority="1"/>
  </conditionalFormatting>
  <conditionalFormatting sqref="B3:B4">
    <cfRule type="duplicateValues" dxfId="615" priority="289"/>
    <cfRule type="duplicateValues" dxfId="614" priority="290"/>
    <cfRule type="duplicateValues" dxfId="613" priority="291"/>
  </conditionalFormatting>
  <conditionalFormatting sqref="B5:B6">
    <cfRule type="duplicateValues" dxfId="612" priority="10"/>
    <cfRule type="duplicateValues" dxfId="611" priority="11"/>
    <cfRule type="duplicateValues" dxfId="610" priority="12"/>
  </conditionalFormatting>
  <conditionalFormatting sqref="B7">
    <cfRule type="duplicateValues" dxfId="609" priority="16"/>
    <cfRule type="duplicateValues" dxfId="608" priority="17"/>
    <cfRule type="duplicateValues" dxfId="607" priority="18"/>
  </conditionalFormatting>
  <conditionalFormatting sqref="B8">
    <cfRule type="duplicateValues" dxfId="606" priority="19"/>
    <cfRule type="duplicateValues" dxfId="605" priority="20"/>
    <cfRule type="duplicateValues" dxfId="604"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30"/>
      <c r="D1" s="3630"/>
      <c r="E1" s="3630"/>
      <c r="F1" s="3630"/>
      <c r="G1" s="3630"/>
      <c r="H1" s="3630"/>
    </row>
    <row r="2" spans="1:15" ht="41.25" customHeight="1">
      <c r="A2" s="3645" t="s">
        <v>2200</v>
      </c>
      <c r="B2" s="3646"/>
      <c r="C2" s="3646"/>
      <c r="D2" s="3646"/>
      <c r="E2" s="3646"/>
      <c r="F2" s="3646"/>
      <c r="G2" s="3646"/>
      <c r="H2" s="3647"/>
      <c r="I2" s="46"/>
      <c r="J2" s="46"/>
      <c r="K2" s="47"/>
      <c r="L2" s="46"/>
      <c r="M2" s="4"/>
    </row>
    <row r="3" spans="1:15" ht="24" customHeight="1">
      <c r="A3" s="41"/>
      <c r="B3" s="48"/>
      <c r="C3" s="49">
        <f>SUBTOTAL(9,C5:C10007)</f>
        <v>203370</v>
      </c>
      <c r="D3" s="50"/>
      <c r="E3" s="50"/>
      <c r="F3" s="48"/>
      <c r="G3" s="51"/>
      <c r="H3" s="3648">
        <f ca="1">TODAY()</f>
        <v>45982</v>
      </c>
      <c r="I3" s="3648"/>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2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5"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47.2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47.2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47.2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5"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25"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75"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75"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75"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75"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75"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75"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75"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75"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75"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5"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75"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75"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25"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75"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75"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75"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75"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47.2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2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9"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2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75"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75"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47.2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75"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75"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1.5">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75"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2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2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2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2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3" priority="30"/>
  </conditionalFormatting>
  <conditionalFormatting sqref="A5:A6">
    <cfRule type="duplicateValues" dxfId="602" priority="18"/>
    <cfRule type="duplicateValues" dxfId="601" priority="19"/>
    <cfRule type="duplicateValues" dxfId="600" priority="20"/>
  </conditionalFormatting>
  <conditionalFormatting sqref="A13:A16 A18 A20 A22 A24">
    <cfRule type="duplicateValues" dxfId="599" priority="8"/>
  </conditionalFormatting>
  <conditionalFormatting sqref="A27">
    <cfRule type="duplicateValues" dxfId="598" priority="3"/>
  </conditionalFormatting>
  <conditionalFormatting sqref="A28:A29">
    <cfRule type="duplicateValues" dxfId="597" priority="5"/>
  </conditionalFormatting>
  <conditionalFormatting sqref="A31:A45 A47:A65">
    <cfRule type="duplicateValues" dxfId="596" priority="351"/>
  </conditionalFormatting>
  <conditionalFormatting sqref="A46">
    <cfRule type="duplicateValues" dxfId="595" priority="1"/>
  </conditionalFormatting>
  <conditionalFormatting sqref="B3:B4">
    <cfRule type="duplicateValues" dxfId="594" priority="27"/>
    <cfRule type="duplicateValues" dxfId="593" priority="28"/>
    <cfRule type="duplicateValues" dxfId="592" priority="29"/>
  </conditionalFormatting>
  <conditionalFormatting sqref="B5:B6">
    <cfRule type="duplicateValues" dxfId="591" priority="15"/>
    <cfRule type="duplicateValues" dxfId="590" priority="16"/>
    <cfRule type="duplicateValues" dxfId="589"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30"/>
      <c r="D1" s="3630"/>
      <c r="E1" s="3630"/>
      <c r="F1" s="3630"/>
      <c r="G1" s="3630"/>
      <c r="H1" s="3630"/>
    </row>
    <row r="2" spans="1:13" ht="41.25" customHeight="1">
      <c r="A2" s="3645" t="s">
        <v>2320</v>
      </c>
      <c r="B2" s="3646"/>
      <c r="C2" s="3646"/>
      <c r="D2" s="3646"/>
      <c r="E2" s="3646"/>
      <c r="F2" s="3646"/>
      <c r="G2" s="3646"/>
      <c r="H2" s="3647"/>
      <c r="I2" s="46"/>
      <c r="J2" s="47"/>
      <c r="K2" s="46"/>
      <c r="L2" s="4"/>
    </row>
    <row r="3" spans="1:13" ht="24" customHeight="1">
      <c r="A3" s="41"/>
      <c r="B3" s="48"/>
      <c r="C3" s="49">
        <f>SUBTOTAL(9,C5:C964)</f>
        <v>211435</v>
      </c>
      <c r="D3" s="50"/>
      <c r="E3" s="50"/>
      <c r="F3" s="48"/>
      <c r="G3" s="51"/>
      <c r="H3" s="3648">
        <f ca="1">TODAY()</f>
        <v>45982</v>
      </c>
      <c r="I3" s="3648"/>
      <c r="J3" s="1198"/>
      <c r="K3" s="52"/>
    </row>
    <row r="4" spans="1:13" s="7" customFormat="1" ht="31.5">
      <c r="A4" s="53" t="s">
        <v>32</v>
      </c>
      <c r="B4" s="53" t="s">
        <v>33</v>
      </c>
      <c r="C4" s="54" t="s">
        <v>34</v>
      </c>
      <c r="D4" s="53" t="s">
        <v>35</v>
      </c>
      <c r="E4" s="53" t="s">
        <v>39</v>
      </c>
      <c r="F4" s="53" t="s">
        <v>40</v>
      </c>
      <c r="G4" s="55" t="s">
        <v>41</v>
      </c>
      <c r="H4" s="53" t="s">
        <v>42</v>
      </c>
      <c r="I4" s="53" t="s">
        <v>36</v>
      </c>
      <c r="J4" s="53" t="s">
        <v>1240</v>
      </c>
      <c r="K4" s="54" t="s">
        <v>1923</v>
      </c>
      <c r="L4" s="53" t="s">
        <v>366</v>
      </c>
    </row>
    <row r="5" spans="1:13" ht="78.75"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5"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25"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75"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50"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5"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25"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25"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5"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5" customHeight="1">
      <c r="A24" s="17">
        <v>20</v>
      </c>
      <c r="B24" s="17" t="s">
        <v>2379</v>
      </c>
      <c r="C24" s="20">
        <v>3090</v>
      </c>
      <c r="D24" s="17" t="s">
        <v>251</v>
      </c>
      <c r="E24" s="17" t="s">
        <v>49</v>
      </c>
      <c r="F24" s="17" t="s">
        <v>197</v>
      </c>
      <c r="G24" s="21" t="s">
        <v>2380</v>
      </c>
      <c r="H24" s="22"/>
      <c r="I24" s="17" t="s">
        <v>2339</v>
      </c>
      <c r="J24" s="17"/>
      <c r="K24" s="57">
        <f t="shared" si="0"/>
        <v>3090</v>
      </c>
    </row>
    <row r="25" spans="1:11" ht="45.75"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78">
      <c r="A30" s="17">
        <v>26</v>
      </c>
      <c r="B30" s="17" t="s">
        <v>2389</v>
      </c>
      <c r="C30" s="20">
        <v>3500</v>
      </c>
      <c r="D30" s="17" t="s">
        <v>2386</v>
      </c>
      <c r="E30" s="17" t="s">
        <v>49</v>
      </c>
      <c r="F30" s="17" t="s">
        <v>126</v>
      </c>
      <c r="G30" s="21" t="s">
        <v>2390</v>
      </c>
      <c r="H30" s="22" t="s">
        <v>2391</v>
      </c>
      <c r="I30" s="17" t="s">
        <v>72</v>
      </c>
      <c r="J30" s="17" t="s">
        <v>442</v>
      </c>
      <c r="K30" s="57">
        <f t="shared" si="0"/>
        <v>3500</v>
      </c>
    </row>
    <row r="31" spans="1:11" ht="140.25">
      <c r="A31" s="17">
        <v>27</v>
      </c>
      <c r="B31" s="17" t="s">
        <v>1957</v>
      </c>
      <c r="C31" s="20">
        <v>4200</v>
      </c>
      <c r="D31" s="17" t="s">
        <v>2386</v>
      </c>
      <c r="E31" s="17" t="s">
        <v>49</v>
      </c>
      <c r="F31" s="17" t="s">
        <v>197</v>
      </c>
      <c r="G31" s="21" t="s">
        <v>2392</v>
      </c>
      <c r="H31" s="22" t="s">
        <v>2393</v>
      </c>
      <c r="I31" s="17" t="s">
        <v>16</v>
      </c>
      <c r="J31" s="17" t="s">
        <v>2023</v>
      </c>
      <c r="K31" s="57">
        <f t="shared" si="0"/>
        <v>4200</v>
      </c>
    </row>
    <row r="32" spans="1:11" ht="47.25">
      <c r="A32" s="17">
        <v>28</v>
      </c>
      <c r="B32" s="17" t="s">
        <v>2053</v>
      </c>
      <c r="C32" s="20">
        <v>4250</v>
      </c>
      <c r="D32" s="17" t="s">
        <v>2394</v>
      </c>
      <c r="E32" s="17" t="s">
        <v>49</v>
      </c>
      <c r="F32" s="17" t="s">
        <v>952</v>
      </c>
      <c r="G32" s="21" t="s">
        <v>2395</v>
      </c>
      <c r="H32" s="22" t="s">
        <v>2370</v>
      </c>
      <c r="I32" s="17" t="s">
        <v>2339</v>
      </c>
      <c r="J32" s="17" t="s">
        <v>1970</v>
      </c>
      <c r="K32" s="57">
        <f t="shared" si="0"/>
        <v>4250</v>
      </c>
    </row>
    <row r="33" spans="1:11" ht="63">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47.2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7"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5"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81">
      <c r="A41" s="17">
        <v>37</v>
      </c>
      <c r="B41" s="17" t="s">
        <v>651</v>
      </c>
      <c r="C41" s="24">
        <v>3100</v>
      </c>
      <c r="D41" s="17" t="s">
        <v>2420</v>
      </c>
      <c r="E41" s="17" t="s">
        <v>49</v>
      </c>
      <c r="F41" s="17" t="s">
        <v>197</v>
      </c>
      <c r="G41" s="25" t="s">
        <v>2421</v>
      </c>
      <c r="H41" s="34" t="s">
        <v>2422</v>
      </c>
      <c r="I41" s="17" t="s">
        <v>18</v>
      </c>
      <c r="J41" s="17" t="s">
        <v>2423</v>
      </c>
      <c r="K41" s="57">
        <f t="shared" si="1"/>
        <v>3100</v>
      </c>
    </row>
    <row r="42" spans="1:11" ht="34.5">
      <c r="A42" s="17">
        <v>38</v>
      </c>
      <c r="B42" s="17" t="s">
        <v>1706</v>
      </c>
      <c r="C42" s="24">
        <v>3650</v>
      </c>
      <c r="D42" s="17" t="s">
        <v>2424</v>
      </c>
      <c r="E42" s="17" t="s">
        <v>49</v>
      </c>
      <c r="F42" s="17" t="s">
        <v>766</v>
      </c>
      <c r="G42" s="25" t="s">
        <v>2425</v>
      </c>
      <c r="H42" s="34" t="s">
        <v>2426</v>
      </c>
      <c r="I42" s="17" t="s">
        <v>18</v>
      </c>
      <c r="J42" s="17" t="s">
        <v>2044</v>
      </c>
      <c r="K42" s="57">
        <f t="shared" si="1"/>
        <v>3650</v>
      </c>
    </row>
    <row r="43" spans="1:11" ht="45.75"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25"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1.5">
      <c r="A45" s="17">
        <v>41</v>
      </c>
      <c r="B45" s="17" t="s">
        <v>1320</v>
      </c>
      <c r="C45" s="24">
        <v>3400</v>
      </c>
      <c r="D45" s="17" t="s">
        <v>2430</v>
      </c>
      <c r="E45" s="17" t="s">
        <v>49</v>
      </c>
      <c r="F45" s="17" t="s">
        <v>197</v>
      </c>
      <c r="G45" s="25" t="s">
        <v>2433</v>
      </c>
      <c r="H45" s="34" t="s">
        <v>2434</v>
      </c>
      <c r="I45" s="17" t="s">
        <v>18</v>
      </c>
      <c r="J45" s="17" t="s">
        <v>2423</v>
      </c>
      <c r="K45" s="57">
        <f t="shared" si="1"/>
        <v>3400</v>
      </c>
    </row>
    <row r="46" spans="1:11" ht="34.5">
      <c r="A46" s="17">
        <v>42</v>
      </c>
      <c r="B46" s="17" t="s">
        <v>1261</v>
      </c>
      <c r="C46" s="24">
        <v>2980</v>
      </c>
      <c r="D46" s="17" t="s">
        <v>2435</v>
      </c>
      <c r="E46" s="17" t="s">
        <v>49</v>
      </c>
      <c r="F46" s="17" t="s">
        <v>224</v>
      </c>
      <c r="G46" s="25" t="s">
        <v>2436</v>
      </c>
      <c r="H46" s="34" t="s">
        <v>2437</v>
      </c>
      <c r="I46" s="17" t="s">
        <v>16</v>
      </c>
      <c r="J46" s="17" t="s">
        <v>2438</v>
      </c>
      <c r="K46" s="57">
        <f t="shared" si="1"/>
        <v>2980</v>
      </c>
    </row>
    <row r="47" spans="1:11" ht="34.5">
      <c r="A47" s="17">
        <v>43</v>
      </c>
      <c r="B47" s="17" t="s">
        <v>2439</v>
      </c>
      <c r="C47" s="24">
        <v>4700</v>
      </c>
      <c r="D47" s="17" t="s">
        <v>2435</v>
      </c>
      <c r="E47" s="17" t="s">
        <v>49</v>
      </c>
      <c r="F47" s="23" t="s">
        <v>766</v>
      </c>
      <c r="G47" s="21" t="s">
        <v>2440</v>
      </c>
      <c r="H47" s="34" t="s">
        <v>2441</v>
      </c>
      <c r="I47" s="17" t="s">
        <v>72</v>
      </c>
      <c r="J47" s="17" t="s">
        <v>1553</v>
      </c>
      <c r="K47" s="57">
        <f t="shared" si="1"/>
        <v>4700</v>
      </c>
    </row>
    <row r="48" spans="1:11" ht="34.5">
      <c r="A48" s="17">
        <v>44</v>
      </c>
      <c r="B48" s="17" t="s">
        <v>2442</v>
      </c>
      <c r="C48" s="24">
        <v>4760</v>
      </c>
      <c r="D48" s="17" t="s">
        <v>2443</v>
      </c>
      <c r="E48" s="17" t="s">
        <v>49</v>
      </c>
      <c r="F48" s="17" t="s">
        <v>197</v>
      </c>
      <c r="G48" s="25" t="s">
        <v>2444</v>
      </c>
      <c r="H48" s="34" t="s">
        <v>2445</v>
      </c>
      <c r="I48" s="17" t="s">
        <v>18</v>
      </c>
      <c r="J48" s="17" t="s">
        <v>2446</v>
      </c>
      <c r="K48" s="57">
        <f t="shared" si="1"/>
        <v>4760</v>
      </c>
    </row>
    <row r="49" spans="1:11" ht="28.5" customHeight="1">
      <c r="A49" s="17">
        <v>45</v>
      </c>
      <c r="B49" s="17" t="s">
        <v>1753</v>
      </c>
      <c r="C49" s="24">
        <v>3150</v>
      </c>
      <c r="D49" s="17" t="s">
        <v>2443</v>
      </c>
      <c r="E49" s="17" t="s">
        <v>49</v>
      </c>
      <c r="F49" s="17" t="s">
        <v>197</v>
      </c>
      <c r="G49" s="25" t="s">
        <v>2447</v>
      </c>
      <c r="H49" s="34"/>
      <c r="I49" s="17" t="s">
        <v>16</v>
      </c>
      <c r="J49" s="17" t="s">
        <v>2423</v>
      </c>
      <c r="K49" s="57">
        <f t="shared" si="1"/>
        <v>3150</v>
      </c>
    </row>
    <row r="50" spans="1:11" ht="78"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8"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8" customHeight="1">
      <c r="A52" s="17">
        <v>48</v>
      </c>
      <c r="B52" s="17" t="s">
        <v>2453</v>
      </c>
      <c r="C52" s="24">
        <v>3500</v>
      </c>
      <c r="D52" s="17" t="s">
        <v>2448</v>
      </c>
      <c r="E52" s="17" t="s">
        <v>49</v>
      </c>
      <c r="F52" s="17" t="s">
        <v>197</v>
      </c>
      <c r="G52" s="25" t="s">
        <v>2454</v>
      </c>
      <c r="H52" s="34"/>
      <c r="I52" s="17" t="s">
        <v>16</v>
      </c>
      <c r="J52" s="17" t="s">
        <v>2423</v>
      </c>
      <c r="K52" s="57">
        <f t="shared" si="1"/>
        <v>3500</v>
      </c>
    </row>
    <row r="53" spans="1:11" ht="78"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63">
      <c r="A54" s="17">
        <v>50</v>
      </c>
      <c r="B54" s="17" t="s">
        <v>1719</v>
      </c>
      <c r="C54" s="24">
        <v>2950</v>
      </c>
      <c r="D54" s="17" t="s">
        <v>2448</v>
      </c>
      <c r="E54" s="17" t="s">
        <v>49</v>
      </c>
      <c r="F54" s="17" t="s">
        <v>952</v>
      </c>
      <c r="G54" s="21" t="s">
        <v>2457</v>
      </c>
      <c r="H54" s="34" t="s">
        <v>2458</v>
      </c>
      <c r="I54" s="17" t="s">
        <v>18</v>
      </c>
      <c r="J54" s="23" t="s">
        <v>2459</v>
      </c>
      <c r="K54" s="57">
        <f t="shared" si="1"/>
        <v>2950</v>
      </c>
    </row>
    <row r="55" spans="1:11" ht="63">
      <c r="A55" s="17">
        <v>51</v>
      </c>
      <c r="B55" s="17" t="s">
        <v>521</v>
      </c>
      <c r="C55" s="24">
        <v>3285</v>
      </c>
      <c r="D55" s="17" t="s">
        <v>2460</v>
      </c>
      <c r="E55" s="17" t="s">
        <v>49</v>
      </c>
      <c r="F55" s="17" t="s">
        <v>197</v>
      </c>
      <c r="G55" s="21" t="s">
        <v>2461</v>
      </c>
      <c r="H55" s="34" t="s">
        <v>2462</v>
      </c>
      <c r="I55" s="17" t="s">
        <v>2339</v>
      </c>
      <c r="J55" s="23" t="s">
        <v>2402</v>
      </c>
      <c r="K55" s="57">
        <f>C55</f>
        <v>3285</v>
      </c>
    </row>
    <row r="56" spans="1:11" ht="49.5"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5"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47.2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5"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25"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5"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88" priority="169"/>
    <cfRule type="duplicateValues" dxfId="587" priority="170"/>
    <cfRule type="duplicateValues" dxfId="586" priority="177"/>
  </conditionalFormatting>
  <conditionalFormatting sqref="B14">
    <cfRule type="duplicateValues" dxfId="585" priority="1"/>
    <cfRule type="duplicateValues" dxfId="584" priority="2"/>
    <cfRule type="duplicateValues" dxfId="583"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30"/>
      <c r="D1" s="3630"/>
      <c r="E1" s="3630"/>
      <c r="F1" s="3630"/>
      <c r="G1" s="3630"/>
      <c r="H1" s="3630"/>
    </row>
    <row r="2" spans="1:13" ht="41.25" customHeight="1">
      <c r="A2" s="3645" t="s">
        <v>2492</v>
      </c>
      <c r="B2" s="3646"/>
      <c r="C2" s="3646"/>
      <c r="D2" s="3646"/>
      <c r="E2" s="3646"/>
      <c r="F2" s="3646"/>
      <c r="G2" s="3646"/>
      <c r="H2" s="3647"/>
      <c r="I2" s="46"/>
      <c r="J2" s="46"/>
      <c r="K2" s="46"/>
      <c r="L2" s="4"/>
    </row>
    <row r="3" spans="1:13" ht="41.25" hidden="1" customHeight="1">
      <c r="B3" s="41"/>
      <c r="C3" s="41"/>
      <c r="D3" s="41" t="s">
        <v>2493</v>
      </c>
      <c r="E3" s="41" t="s">
        <v>49</v>
      </c>
      <c r="F3" s="41" t="s">
        <v>259</v>
      </c>
      <c r="G3" s="44"/>
      <c r="H3" s="5"/>
      <c r="I3" s="6"/>
      <c r="J3" s="6"/>
      <c r="K3" s="41"/>
      <c r="L3" s="4"/>
    </row>
    <row r="4" spans="1:13" ht="24" customHeight="1">
      <c r="B4" s="48"/>
      <c r="C4" s="49">
        <f>SUBTOTAL(9,C6:C971)</f>
        <v>222660</v>
      </c>
      <c r="D4" s="50"/>
      <c r="E4" s="50"/>
      <c r="F4" s="48"/>
      <c r="G4" s="51"/>
      <c r="H4" s="3651">
        <f ca="1">TODAY()</f>
        <v>45982</v>
      </c>
      <c r="I4" s="3652"/>
      <c r="J4" s="1198"/>
      <c r="K4" s="52"/>
    </row>
    <row r="5" spans="1:13" s="7" customFormat="1" ht="54.75"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5"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5"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5"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5"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4.5">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75"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25"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9"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5"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75"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5"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5"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9"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5"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9"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3"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5"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5"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25"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5"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5"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5"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6"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1.5">
      <c r="A55" s="17">
        <v>53</v>
      </c>
      <c r="B55" s="17" t="s">
        <v>574</v>
      </c>
      <c r="C55" s="24">
        <v>3500</v>
      </c>
      <c r="D55" s="17" t="s">
        <v>2635</v>
      </c>
      <c r="E55" s="17" t="s">
        <v>49</v>
      </c>
      <c r="F55" s="17" t="s">
        <v>197</v>
      </c>
      <c r="G55" s="21" t="s">
        <v>2643</v>
      </c>
      <c r="H55" s="22" t="s">
        <v>2644</v>
      </c>
      <c r="I55" s="17" t="s">
        <v>18</v>
      </c>
      <c r="J55" s="17" t="s">
        <v>442</v>
      </c>
      <c r="K55" s="37">
        <f t="shared" si="0"/>
        <v>3500</v>
      </c>
    </row>
    <row r="56" spans="1:12" ht="31.5">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82" priority="135"/>
    <cfRule type="duplicateValues" dxfId="581" priority="136"/>
    <cfRule type="duplicateValues" dxfId="580" priority="151"/>
  </conditionalFormatting>
  <conditionalFormatting sqref="B6">
    <cfRule type="duplicateValues" dxfId="579" priority="22"/>
    <cfRule type="duplicateValues" dxfId="578" priority="23"/>
    <cfRule type="duplicateValues" dxfId="577" priority="24"/>
  </conditionalFormatting>
  <conditionalFormatting sqref="B7">
    <cfRule type="duplicateValues" dxfId="576" priority="28"/>
    <cfRule type="duplicateValues" dxfId="575" priority="29"/>
    <cfRule type="duplicateValues" dxfId="574" priority="30"/>
  </conditionalFormatting>
  <conditionalFormatting sqref="B8">
    <cfRule type="duplicateValues" dxfId="573" priority="13"/>
    <cfRule type="duplicateValues" dxfId="572" priority="14"/>
    <cfRule type="duplicateValues" dxfId="571" priority="15"/>
  </conditionalFormatting>
  <conditionalFormatting sqref="B9">
    <cfRule type="duplicateValues" dxfId="570" priority="25"/>
    <cfRule type="duplicateValues" dxfId="569" priority="26"/>
    <cfRule type="duplicateValues" dxfId="568" priority="27"/>
  </conditionalFormatting>
  <conditionalFormatting sqref="B10">
    <cfRule type="duplicateValues" dxfId="567" priority="19"/>
    <cfRule type="duplicateValues" dxfId="566" priority="20"/>
    <cfRule type="duplicateValues" dxfId="565" priority="21"/>
  </conditionalFormatting>
  <conditionalFormatting sqref="B11">
    <cfRule type="duplicateValues" dxfId="564" priority="16"/>
    <cfRule type="duplicateValues" dxfId="563" priority="17"/>
    <cfRule type="duplicateValues" dxfId="562" priority="18"/>
  </conditionalFormatting>
  <conditionalFormatting sqref="B26:B29 B31">
    <cfRule type="duplicateValues" dxfId="561" priority="31"/>
    <cfRule type="duplicateValues" dxfId="560" priority="32"/>
    <cfRule type="duplicateValues" dxfId="559" priority="33"/>
  </conditionalFormatting>
  <conditionalFormatting sqref="B43 B47:B50">
    <cfRule type="duplicateValues" dxfId="558" priority="34"/>
    <cfRule type="duplicateValues" dxfId="557" priority="35"/>
    <cfRule type="duplicateValues" dxfId="556" priority="36"/>
  </conditionalFormatting>
  <conditionalFormatting sqref="B55">
    <cfRule type="duplicateValues" dxfId="555" priority="7"/>
    <cfRule type="duplicateValues" dxfId="554" priority="8"/>
    <cfRule type="duplicateValues" dxfId="553" priority="9"/>
  </conditionalFormatting>
  <conditionalFormatting sqref="B56:B59">
    <cfRule type="duplicateValues" dxfId="552" priority="4"/>
    <cfRule type="duplicateValues" dxfId="551" priority="5"/>
    <cfRule type="duplicateValues" dxfId="550" priority="6"/>
  </conditionalFormatting>
  <conditionalFormatting sqref="B60">
    <cfRule type="duplicateValues" dxfId="549" priority="1"/>
    <cfRule type="duplicateValues" dxfId="548" priority="2"/>
    <cfRule type="duplicateValues" dxfId="547"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30"/>
      <c r="D1" s="3630"/>
      <c r="E1" s="3630"/>
      <c r="F1" s="3630"/>
      <c r="G1" s="3630"/>
      <c r="H1" s="3630"/>
      <c r="I1" s="3630"/>
    </row>
    <row r="2" spans="1:16" ht="27" customHeight="1">
      <c r="A2" s="3610" t="s">
        <v>2671</v>
      </c>
      <c r="B2" s="3610"/>
      <c r="C2" s="3610"/>
      <c r="D2" s="3610"/>
      <c r="E2" s="3610"/>
      <c r="F2" s="3610"/>
      <c r="G2" s="3610"/>
      <c r="H2" s="3610"/>
      <c r="I2" s="3610"/>
      <c r="J2" s="194"/>
      <c r="K2" s="194"/>
      <c r="L2" s="195"/>
      <c r="M2" s="509"/>
      <c r="N2" s="196"/>
      <c r="O2" s="197"/>
    </row>
    <row r="3" spans="1:16" ht="24" customHeight="1">
      <c r="A3" s="360"/>
      <c r="B3" s="385"/>
      <c r="C3" s="504">
        <f>SUBTOTAL(9,C5:C206)</f>
        <v>224060</v>
      </c>
      <c r="D3" s="378"/>
      <c r="E3" s="769"/>
      <c r="F3" s="201"/>
      <c r="G3" s="199"/>
      <c r="H3" s="202"/>
      <c r="I3" s="3631">
        <f ca="1">TODAY()</f>
        <v>45982</v>
      </c>
      <c r="J3" s="3631"/>
      <c r="K3" s="203"/>
      <c r="L3" s="203"/>
      <c r="M3" s="510"/>
      <c r="N3" s="197"/>
      <c r="O3" s="197"/>
    </row>
    <row r="4" spans="1:16" s="7" customFormat="1" ht="48"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93.7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1.5">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63">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2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25"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9"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63">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56">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2"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25"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25"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5"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25"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25"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25"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5"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5"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75"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25"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25"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75"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5"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5"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78">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18" t="s">
        <v>1515</v>
      </c>
      <c r="E58" s="3619"/>
      <c r="F58" s="3620"/>
      <c r="G58" s="3620"/>
      <c r="H58" s="3620"/>
      <c r="I58" s="3621"/>
      <c r="M58" s="667"/>
      <c r="N58" s="3"/>
      <c r="O58" s="3"/>
      <c r="P58" s="3"/>
    </row>
    <row r="59" spans="1:16" s="1" customFormat="1">
      <c r="A59" s="359"/>
      <c r="C59" s="2"/>
      <c r="D59" s="3622"/>
      <c r="E59" s="3620"/>
      <c r="F59" s="3620"/>
      <c r="G59" s="3620"/>
      <c r="H59" s="3620"/>
      <c r="I59" s="3623"/>
      <c r="M59" s="667"/>
      <c r="N59" s="3"/>
      <c r="O59" s="3"/>
      <c r="P59" s="3"/>
    </row>
    <row r="60" spans="1:16" s="1" customFormat="1">
      <c r="A60" s="359"/>
      <c r="C60" s="2"/>
      <c r="D60" s="3622"/>
      <c r="E60" s="3620"/>
      <c r="F60" s="3620"/>
      <c r="G60" s="3620"/>
      <c r="H60" s="3620"/>
      <c r="I60" s="3623"/>
      <c r="M60" s="667"/>
      <c r="N60" s="3"/>
      <c r="O60" s="3"/>
      <c r="P60" s="3"/>
    </row>
    <row r="61" spans="1:16" s="1" customFormat="1">
      <c r="A61" s="359"/>
      <c r="C61" s="2"/>
      <c r="D61" s="3624"/>
      <c r="E61" s="3625"/>
      <c r="F61" s="3625"/>
      <c r="G61" s="3625"/>
      <c r="H61" s="3625"/>
      <c r="I61" s="362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6" priority="510"/>
  </conditionalFormatting>
  <conditionalFormatting sqref="A4">
    <cfRule type="duplicateValues" dxfId="545" priority="21"/>
  </conditionalFormatting>
  <conditionalFormatting sqref="A6">
    <cfRule type="duplicateValues" dxfId="544" priority="478"/>
  </conditionalFormatting>
  <conditionalFormatting sqref="A7">
    <cfRule type="duplicateValues" dxfId="543" priority="11"/>
  </conditionalFormatting>
  <conditionalFormatting sqref="A8">
    <cfRule type="duplicateValues" dxfId="542" priority="10"/>
  </conditionalFormatting>
  <conditionalFormatting sqref="A9">
    <cfRule type="duplicateValues" dxfId="541" priority="17"/>
  </conditionalFormatting>
  <conditionalFormatting sqref="A10">
    <cfRule type="duplicateValues" dxfId="540" priority="9"/>
  </conditionalFormatting>
  <conditionalFormatting sqref="A11:A12 A14 A16:A18">
    <cfRule type="duplicateValues" dxfId="539" priority="497"/>
  </conditionalFormatting>
  <conditionalFormatting sqref="A19">
    <cfRule type="duplicateValues" dxfId="538" priority="6"/>
  </conditionalFormatting>
  <conditionalFormatting sqref="A21 A23">
    <cfRule type="duplicateValues" dxfId="537" priority="4"/>
  </conditionalFormatting>
  <conditionalFormatting sqref="A22">
    <cfRule type="duplicateValues" dxfId="536" priority="5"/>
  </conditionalFormatting>
  <conditionalFormatting sqref="A24">
    <cfRule type="duplicateValues" dxfId="535" priority="2"/>
  </conditionalFormatting>
  <conditionalFormatting sqref="A25">
    <cfRule type="duplicateValues" dxfId="534" priority="3"/>
  </conditionalFormatting>
  <conditionalFormatting sqref="A36">
    <cfRule type="duplicateValues" dxfId="533" priority="1"/>
  </conditionalFormatting>
  <conditionalFormatting sqref="B3">
    <cfRule type="duplicateValues" dxfId="532" priority="25"/>
    <cfRule type="duplicateValues" dxfId="531" priority="26"/>
    <cfRule type="duplicateValues" dxfId="530" priority="27"/>
  </conditionalFormatting>
  <conditionalFormatting sqref="B4">
    <cfRule type="duplicateValues" dxfId="529" priority="18"/>
    <cfRule type="duplicateValues" dxfId="528" priority="19"/>
    <cfRule type="duplicateValues" dxfId="527"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30"/>
      <c r="D1" s="3630"/>
      <c r="E1" s="3630"/>
      <c r="F1" s="3630"/>
      <c r="G1" s="3630"/>
      <c r="H1" s="3630"/>
      <c r="I1" s="3630"/>
    </row>
    <row r="2" spans="1:15" ht="39.75" customHeight="1">
      <c r="A2" s="3610" t="s">
        <v>2779</v>
      </c>
      <c r="B2" s="3610"/>
      <c r="C2" s="3610"/>
      <c r="D2" s="3610"/>
      <c r="E2" s="3610"/>
      <c r="F2" s="3610"/>
      <c r="G2" s="3610"/>
      <c r="H2" s="3610"/>
      <c r="I2" s="3610"/>
      <c r="J2" s="194"/>
      <c r="K2" s="194"/>
      <c r="L2" s="195"/>
      <c r="M2" s="509"/>
      <c r="N2" s="196"/>
      <c r="O2" s="197"/>
    </row>
    <row r="3" spans="1:15" ht="24" customHeight="1">
      <c r="A3" s="360"/>
      <c r="B3" s="385"/>
      <c r="C3" s="504">
        <f>SUBTOTAL(9,C5:C199)</f>
        <v>207387</v>
      </c>
      <c r="D3" s="378"/>
      <c r="E3" s="378"/>
      <c r="F3" s="201"/>
      <c r="G3" s="199"/>
      <c r="H3" s="202"/>
      <c r="I3" s="3631">
        <f ca="1">TODAY()</f>
        <v>45982</v>
      </c>
      <c r="J3" s="3631"/>
      <c r="K3" s="203"/>
      <c r="L3" s="203"/>
      <c r="M3" s="510"/>
      <c r="N3" s="197"/>
      <c r="O3" s="197"/>
    </row>
    <row r="4" spans="1:15" s="7" customFormat="1" ht="48"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249">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25"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75"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5"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2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6"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24.5">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24.5">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25"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75"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2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25"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25"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5"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53" t="s">
        <v>1515</v>
      </c>
      <c r="E42" s="3654"/>
      <c r="F42" s="3655"/>
      <c r="G42" s="3655"/>
      <c r="H42" s="3655"/>
      <c r="I42" s="3621"/>
      <c r="M42" s="508"/>
      <c r="N42" s="3"/>
      <c r="O42" s="3"/>
    </row>
    <row r="43" spans="1:15" s="1" customFormat="1">
      <c r="A43" s="359"/>
      <c r="C43" s="2"/>
      <c r="D43" s="3622"/>
      <c r="E43" s="3620"/>
      <c r="F43" s="3620"/>
      <c r="G43" s="3620"/>
      <c r="H43" s="3620"/>
      <c r="I43" s="3623"/>
      <c r="M43" s="508"/>
      <c r="N43" s="3"/>
      <c r="O43" s="3"/>
    </row>
    <row r="44" spans="1:15" s="1" customFormat="1">
      <c r="A44" s="359"/>
      <c r="C44" s="2"/>
      <c r="D44" s="3622"/>
      <c r="E44" s="3620"/>
      <c r="F44" s="3620"/>
      <c r="G44" s="3620"/>
      <c r="H44" s="3620"/>
      <c r="I44" s="3623"/>
      <c r="M44" s="508"/>
      <c r="N44" s="3"/>
      <c r="O44" s="3"/>
    </row>
    <row r="45" spans="1:15" s="1" customFormat="1">
      <c r="A45" s="359"/>
      <c r="C45" s="2"/>
      <c r="D45" s="3624"/>
      <c r="E45" s="3625"/>
      <c r="F45" s="3625"/>
      <c r="G45" s="3625"/>
      <c r="H45" s="3625"/>
      <c r="I45" s="362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6" priority="472"/>
  </conditionalFormatting>
  <conditionalFormatting sqref="A4">
    <cfRule type="duplicateValues" dxfId="525" priority="16"/>
  </conditionalFormatting>
  <conditionalFormatting sqref="A6 A27">
    <cfRule type="duplicateValues" dxfId="524" priority="26"/>
  </conditionalFormatting>
  <conditionalFormatting sqref="A7">
    <cfRule type="duplicateValues" dxfId="523" priority="25"/>
  </conditionalFormatting>
  <conditionalFormatting sqref="A8">
    <cfRule type="duplicateValues" dxfId="522" priority="27"/>
  </conditionalFormatting>
  <conditionalFormatting sqref="A9">
    <cfRule type="duplicateValues" dxfId="521" priority="7"/>
  </conditionalFormatting>
  <conditionalFormatting sqref="A11">
    <cfRule type="duplicateValues" dxfId="520" priority="6"/>
  </conditionalFormatting>
  <conditionalFormatting sqref="A13">
    <cfRule type="duplicateValues" dxfId="519" priority="5"/>
  </conditionalFormatting>
  <conditionalFormatting sqref="A14">
    <cfRule type="duplicateValues" dxfId="518" priority="4"/>
  </conditionalFormatting>
  <conditionalFormatting sqref="A16">
    <cfRule type="duplicateValues" dxfId="517" priority="3"/>
  </conditionalFormatting>
  <conditionalFormatting sqref="A22">
    <cfRule type="duplicateValues" dxfId="516" priority="466"/>
  </conditionalFormatting>
  <conditionalFormatting sqref="A26">
    <cfRule type="duplicateValues" dxfId="515" priority="1"/>
  </conditionalFormatting>
  <conditionalFormatting sqref="B3">
    <cfRule type="duplicateValues" dxfId="514" priority="28"/>
    <cfRule type="duplicateValues" dxfId="513" priority="29"/>
    <cfRule type="duplicateValues" dxfId="512" priority="30"/>
  </conditionalFormatting>
  <conditionalFormatting sqref="B4">
    <cfRule type="duplicateValues" dxfId="511" priority="13"/>
    <cfRule type="duplicateValues" dxfId="510" priority="14"/>
    <cfRule type="duplicateValues" dxfId="509"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97"/>
      <c r="D1" s="3597"/>
      <c r="E1" s="3597"/>
      <c r="F1" s="3597"/>
      <c r="G1" s="3597"/>
      <c r="H1" s="3597"/>
      <c r="I1" s="3597"/>
    </row>
    <row r="2" spans="1:14" ht="34.5" customHeight="1">
      <c r="A2" s="3610" t="s">
        <v>2867</v>
      </c>
      <c r="B2" s="3610"/>
      <c r="C2" s="3610"/>
      <c r="D2" s="3610"/>
      <c r="E2" s="3610"/>
      <c r="F2" s="3610"/>
      <c r="G2" s="3610"/>
      <c r="H2" s="3610"/>
      <c r="I2" s="3610"/>
      <c r="J2" s="1176"/>
      <c r="K2" s="805"/>
      <c r="L2" s="1180"/>
      <c r="M2" s="287"/>
    </row>
    <row r="3" spans="1:14" ht="36" customHeight="1">
      <c r="A3" s="360"/>
      <c r="B3" s="385"/>
      <c r="C3" s="1177">
        <f>SUBTOTAL(9,C6:C324)</f>
        <v>229669</v>
      </c>
      <c r="D3" s="849"/>
      <c r="E3" s="849"/>
      <c r="F3" s="199"/>
      <c r="G3" s="199"/>
      <c r="H3" s="202"/>
      <c r="I3" s="3612">
        <f ca="1">TODAY()</f>
        <v>45982</v>
      </c>
      <c r="J3" s="3612"/>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75"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60"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2"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25"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186.7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75"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25"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1"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2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6"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6"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6"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3" customHeight="1">
      <c r="A30" s="359">
        <v>26</v>
      </c>
      <c r="C30" s="1179"/>
      <c r="D30" s="271"/>
      <c r="E30" s="271"/>
      <c r="H30" s="9" t="s">
        <v>2926</v>
      </c>
      <c r="K30" s="804"/>
      <c r="N30" s="3"/>
    </row>
    <row r="31" spans="1:14" s="1" customFormat="1">
      <c r="A31" s="359">
        <v>27</v>
      </c>
      <c r="C31" s="1179"/>
      <c r="D31" s="271"/>
      <c r="E31" s="271"/>
      <c r="H31" s="3656"/>
      <c r="K31" s="804"/>
      <c r="N31" s="3"/>
    </row>
    <row r="32" spans="1:14" s="1" customFormat="1">
      <c r="A32" s="359">
        <v>28</v>
      </c>
      <c r="C32" s="1179"/>
      <c r="D32" s="271"/>
      <c r="E32" s="271"/>
      <c r="H32" s="3656"/>
      <c r="K32" s="804"/>
      <c r="N32" s="3"/>
    </row>
    <row r="33" spans="1:14" s="1" customFormat="1">
      <c r="A33" s="359">
        <v>29</v>
      </c>
      <c r="C33" s="1179"/>
      <c r="D33" s="271"/>
      <c r="E33" s="271"/>
      <c r="H33" s="365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8" priority="10"/>
  </conditionalFormatting>
  <conditionalFormatting sqref="A4">
    <cfRule type="duplicateValues" dxfId="507" priority="6"/>
  </conditionalFormatting>
  <conditionalFormatting sqref="B3">
    <cfRule type="duplicateValues" dxfId="506" priority="7"/>
    <cfRule type="duplicateValues" dxfId="505" priority="8"/>
    <cfRule type="duplicateValues" dxfId="504" priority="9"/>
  </conditionalFormatting>
  <conditionalFormatting sqref="B4">
    <cfRule type="duplicateValues" dxfId="503" priority="3"/>
    <cfRule type="duplicateValues" dxfId="502" priority="4"/>
    <cfRule type="duplicateValues" dxfId="501"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97"/>
      <c r="D1" s="3597"/>
      <c r="E1" s="3597"/>
      <c r="F1" s="3597"/>
      <c r="G1" s="3597"/>
      <c r="H1" s="3597"/>
      <c r="I1" s="3597"/>
      <c r="J1" s="3597"/>
      <c r="K1" s="3597"/>
      <c r="M1" s="1487"/>
    </row>
    <row r="2" spans="1:14" ht="34.5" customHeight="1">
      <c r="A2" s="3603" t="s">
        <v>2927</v>
      </c>
      <c r="B2" s="3603"/>
      <c r="C2" s="3603"/>
      <c r="D2" s="3603"/>
      <c r="E2" s="3603"/>
      <c r="F2" s="3603"/>
      <c r="G2" s="3603"/>
      <c r="H2" s="3603"/>
      <c r="I2" s="3603"/>
      <c r="J2" s="3603"/>
      <c r="K2" s="3603"/>
      <c r="L2" s="3603"/>
      <c r="M2" s="3603"/>
      <c r="N2" s="287"/>
    </row>
    <row r="3" spans="1:14" ht="57" customHeight="1">
      <c r="A3" s="1536"/>
      <c r="B3" s="3657" t="s">
        <v>2928</v>
      </c>
      <c r="C3" s="3658"/>
      <c r="D3" s="3658"/>
      <c r="E3" s="3658"/>
      <c r="F3" s="3658"/>
      <c r="G3" s="3658"/>
      <c r="H3" s="3658"/>
      <c r="I3" s="3658"/>
      <c r="J3" s="3658"/>
      <c r="K3" s="3658"/>
      <c r="L3" s="3658"/>
      <c r="M3" s="3659"/>
      <c r="N3" s="287"/>
    </row>
    <row r="4" spans="1:14" ht="35.25" customHeight="1">
      <c r="A4" s="3602"/>
      <c r="B4" s="3602"/>
      <c r="C4" s="1502">
        <f>SUBTOTAL(9,C6:C1013)</f>
        <v>245395</v>
      </c>
      <c r="D4" s="1503"/>
      <c r="E4" s="1504"/>
      <c r="F4" s="1503"/>
      <c r="G4" s="1503"/>
      <c r="H4" s="1503"/>
      <c r="I4" s="1503"/>
      <c r="J4" s="1504">
        <f ca="1">TODAY()</f>
        <v>45982</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vm="1">
        <f t="array" aca="1" ref="A6" ca="1">_xlfn.SEQUENCE(30,1,1)</f>
        <v>#VALUE!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8"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8"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8"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5"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7"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75"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25"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75"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75"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25"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75"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5"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75"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2"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8"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4"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25"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500" priority="5"/>
  </conditionalFormatting>
  <conditionalFormatting sqref="A5">
    <cfRule type="duplicateValues" dxfId="499" priority="4"/>
  </conditionalFormatting>
  <conditionalFormatting sqref="B5">
    <cfRule type="duplicateValues" dxfId="498" priority="1"/>
    <cfRule type="duplicateValues" dxfId="497" priority="2"/>
    <cfRule type="duplicateValues" dxfId="49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97"/>
      <c r="D1" s="3597"/>
      <c r="E1" s="3597"/>
      <c r="F1" s="3597"/>
      <c r="G1" s="3597"/>
      <c r="H1" s="3597"/>
      <c r="I1" s="3597"/>
      <c r="J1" s="3597"/>
      <c r="K1" s="3597"/>
      <c r="M1" s="1487"/>
    </row>
    <row r="2" spans="1:14" ht="34.5" customHeight="1">
      <c r="A2" s="3603" t="s">
        <v>3019</v>
      </c>
      <c r="B2" s="3603"/>
      <c r="C2" s="3603"/>
      <c r="D2" s="3603"/>
      <c r="E2" s="3603"/>
      <c r="F2" s="3603"/>
      <c r="G2" s="3603"/>
      <c r="H2" s="3603"/>
      <c r="I2" s="3603"/>
      <c r="J2" s="3603"/>
      <c r="K2" s="3603"/>
      <c r="L2" s="3603"/>
      <c r="M2" s="3603"/>
      <c r="N2" s="287"/>
    </row>
    <row r="3" spans="1:14" ht="57" customHeight="1">
      <c r="A3" s="1536"/>
      <c r="B3" s="3660" t="s">
        <v>3020</v>
      </c>
      <c r="C3" s="3661"/>
      <c r="D3" s="3661"/>
      <c r="E3" s="3661"/>
      <c r="F3" s="3661"/>
      <c r="G3" s="3661"/>
      <c r="H3" s="3661"/>
      <c r="I3" s="3661"/>
      <c r="J3" s="3661"/>
      <c r="K3" s="3661"/>
      <c r="L3" s="3661"/>
      <c r="M3" s="3662"/>
      <c r="N3" s="287"/>
    </row>
    <row r="4" spans="1:14" ht="35.25" customHeight="1">
      <c r="A4" s="3602"/>
      <c r="B4" s="3602"/>
      <c r="C4" s="1502">
        <f>SUBTOTAL(9,C6:C40)</f>
        <v>254270</v>
      </c>
      <c r="D4" s="1503"/>
      <c r="E4" s="1504"/>
      <c r="F4" s="1503"/>
      <c r="G4" s="1503"/>
      <c r="H4" s="1503"/>
      <c r="I4" s="1503"/>
      <c r="J4" s="1504">
        <f ca="1">TODAY()</f>
        <v>45982</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25"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25"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78">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75"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25"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25"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75"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25"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7"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25"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25"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25"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 customHeight="1">
      <c r="A41" s="368"/>
      <c r="B41" s="1657" t="s">
        <v>2940</v>
      </c>
      <c r="C41" s="1658"/>
      <c r="D41" s="1659" t="s">
        <v>241</v>
      </c>
      <c r="E41" s="1660" t="s">
        <v>17</v>
      </c>
      <c r="F41" s="1659"/>
      <c r="G41" s="1659"/>
      <c r="H41" s="1660"/>
      <c r="I41" s="1660"/>
      <c r="J41" s="1661"/>
      <c r="K41" s="1662"/>
      <c r="L41" s="1660"/>
      <c r="M41" s="1663"/>
      <c r="N41" s="1655"/>
    </row>
    <row r="42" spans="1:14" s="1636" customFormat="1" ht="45.75"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5" priority="5"/>
  </conditionalFormatting>
  <conditionalFormatting sqref="A5">
    <cfRule type="duplicateValues" dxfId="494" priority="4"/>
  </conditionalFormatting>
  <conditionalFormatting sqref="B5">
    <cfRule type="duplicateValues" dxfId="493" priority="1"/>
    <cfRule type="duplicateValues" dxfId="492" priority="2"/>
    <cfRule type="duplicateValues" dxfId="491"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97"/>
      <c r="D1" s="3597"/>
      <c r="E1" s="3597"/>
      <c r="F1" s="3597"/>
      <c r="G1" s="3597"/>
      <c r="H1" s="3597"/>
      <c r="I1" s="3597"/>
      <c r="J1" s="3597"/>
      <c r="L1" s="1349"/>
    </row>
    <row r="2" spans="1:13" ht="34.5" customHeight="1">
      <c r="A2" s="3671" t="s">
        <v>3141</v>
      </c>
      <c r="B2" s="3671"/>
      <c r="C2" s="3671"/>
      <c r="D2" s="3671"/>
      <c r="E2" s="3671"/>
      <c r="F2" s="3671"/>
      <c r="G2" s="3671"/>
      <c r="H2" s="3671"/>
      <c r="I2" s="3671"/>
      <c r="J2" s="3671"/>
      <c r="K2" s="3671"/>
      <c r="L2" s="3671"/>
      <c r="M2" s="287"/>
    </row>
    <row r="3" spans="1:13" ht="29.25" customHeight="1">
      <c r="A3" s="3669">
        <f>C3-5000</f>
        <v>78618</v>
      </c>
      <c r="B3" s="3602"/>
      <c r="C3" s="1177">
        <f>SUBTOTAL(9,C5:C33)</f>
        <v>83618</v>
      </c>
      <c r="D3" s="3670"/>
      <c r="E3" s="3670"/>
      <c r="F3" s="3670"/>
      <c r="G3" s="3670"/>
      <c r="H3" s="3670"/>
      <c r="I3" s="3670"/>
      <c r="J3" s="1350">
        <f ca="1">TODAY()</f>
        <v>45982</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27.5">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5"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25"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25"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5"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75"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25"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25"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25" customHeight="1">
      <c r="A17" s="360">
        <v>13</v>
      </c>
      <c r="B17" s="3672" t="s">
        <v>247</v>
      </c>
      <c r="C17" s="3673"/>
      <c r="D17" s="3673"/>
      <c r="E17" s="3673"/>
      <c r="F17" s="3673"/>
      <c r="G17" s="3673"/>
      <c r="H17" s="3673"/>
      <c r="I17" s="3673"/>
      <c r="J17" s="3673"/>
      <c r="K17" s="3673"/>
      <c r="L17" s="367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63" t="s">
        <v>3179</v>
      </c>
      <c r="E19" s="3664"/>
      <c r="F19" s="3664"/>
      <c r="G19" s="3664"/>
      <c r="H19" s="3664"/>
      <c r="I19" s="3665"/>
      <c r="J19" s="1434"/>
      <c r="K19" s="642"/>
      <c r="L19" s="1434"/>
    </row>
    <row r="20" spans="1:12" ht="37.5" customHeight="1">
      <c r="A20" s="360">
        <v>16</v>
      </c>
      <c r="B20" s="41"/>
      <c r="C20" s="1282"/>
      <c r="D20" s="3663"/>
      <c r="E20" s="3664"/>
      <c r="F20" s="3664"/>
      <c r="G20" s="3664"/>
      <c r="H20" s="3664"/>
      <c r="I20" s="3665"/>
      <c r="J20" s="44"/>
      <c r="K20" s="41"/>
      <c r="L20" s="44"/>
    </row>
    <row r="21" spans="1:12" ht="37.5" customHeight="1">
      <c r="A21" s="360">
        <v>17</v>
      </c>
      <c r="B21" s="41"/>
      <c r="C21" s="1282"/>
      <c r="D21" s="3663"/>
      <c r="E21" s="3664"/>
      <c r="F21" s="3664"/>
      <c r="G21" s="3664"/>
      <c r="H21" s="3664"/>
      <c r="I21" s="3665"/>
      <c r="J21" s="44"/>
      <c r="K21" s="41"/>
      <c r="L21" s="44"/>
    </row>
    <row r="22" spans="1:12" ht="37.5" customHeight="1">
      <c r="A22" s="360">
        <v>18</v>
      </c>
      <c r="B22" s="41"/>
      <c r="C22" s="1282"/>
      <c r="D22" s="3663"/>
      <c r="E22" s="3664"/>
      <c r="F22" s="3664"/>
      <c r="G22" s="3664"/>
      <c r="H22" s="3664"/>
      <c r="I22" s="3665"/>
      <c r="J22" s="44"/>
      <c r="K22" s="41"/>
      <c r="L22" s="44"/>
    </row>
    <row r="23" spans="1:12" ht="37.5" customHeight="1">
      <c r="A23" s="360">
        <v>19</v>
      </c>
      <c r="B23" s="41"/>
      <c r="C23" s="1282"/>
      <c r="D23" s="3666"/>
      <c r="E23" s="3667"/>
      <c r="F23" s="3667"/>
      <c r="G23" s="3667"/>
      <c r="H23" s="3667"/>
      <c r="I23" s="366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90" priority="8"/>
  </conditionalFormatting>
  <conditionalFormatting sqref="A4">
    <cfRule type="duplicateValues" dxfId="489" priority="4"/>
  </conditionalFormatting>
  <conditionalFormatting sqref="B4">
    <cfRule type="duplicateValues" dxfId="488" priority="1"/>
    <cfRule type="duplicateValues" dxfId="487" priority="2"/>
    <cfRule type="duplicateValues" dxfId="486"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97"/>
      <c r="D1" s="3597"/>
      <c r="E1" s="3597"/>
      <c r="F1" s="3597"/>
      <c r="G1" s="3597"/>
      <c r="H1" s="3597"/>
      <c r="I1" s="3597"/>
      <c r="J1" s="3597"/>
      <c r="K1" s="3597"/>
      <c r="M1" s="1848"/>
    </row>
    <row r="2" spans="1:14" ht="59.25" customHeight="1">
      <c r="A2" s="3598" t="s">
        <v>3180</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SUBTOTAL(9,C6:C38)</f>
        <v>228800</v>
      </c>
      <c r="D4" s="1503"/>
      <c r="E4" s="1504"/>
      <c r="F4" s="1503"/>
      <c r="G4" s="1503"/>
      <c r="H4" s="1503"/>
      <c r="I4" s="1503"/>
      <c r="J4" s="1504">
        <f ca="1">TODAY()</f>
        <v>45982</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9"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9"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9"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25"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8"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5"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25"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5"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5"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75"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5"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25"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25"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5"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5"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5"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6"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25"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5"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5"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5"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5"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5"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5"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5"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5"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5"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5" customHeight="1">
      <c r="A48" s="1847">
        <v>43</v>
      </c>
      <c r="B48" s="1801" t="s">
        <v>2937</v>
      </c>
      <c r="C48" s="1830">
        <v>4000</v>
      </c>
      <c r="D48" s="1802" t="s">
        <v>3241</v>
      </c>
      <c r="E48" s="1801" t="s">
        <v>16</v>
      </c>
      <c r="F48" s="1794" t="s">
        <v>241</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5" priority="5"/>
  </conditionalFormatting>
  <conditionalFormatting sqref="A5">
    <cfRule type="duplicateValues" dxfId="484" priority="4"/>
  </conditionalFormatting>
  <conditionalFormatting sqref="B5">
    <cfRule type="duplicateValues" dxfId="483" priority="1"/>
    <cfRule type="duplicateValues" dxfId="482" priority="2"/>
    <cfRule type="duplicateValues" dxfId="48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97"/>
      <c r="D1" s="3597"/>
      <c r="E1" s="3597"/>
      <c r="F1" s="3597"/>
      <c r="G1" s="3597"/>
      <c r="H1" s="3597"/>
      <c r="I1" s="3597"/>
      <c r="J1" s="3597"/>
      <c r="K1" s="3597"/>
      <c r="M1" s="1487"/>
    </row>
    <row r="2" spans="1:14" ht="53.25" customHeight="1">
      <c r="A2" s="3598" t="s">
        <v>3304</v>
      </c>
      <c r="B2" s="3598"/>
      <c r="C2" s="3598"/>
      <c r="D2" s="3598"/>
      <c r="E2" s="3598"/>
      <c r="F2" s="3598"/>
      <c r="G2" s="3598"/>
      <c r="H2" s="3598"/>
      <c r="I2" s="3598"/>
      <c r="J2" s="3598"/>
      <c r="K2" s="3598"/>
      <c r="L2" s="3598"/>
      <c r="M2" s="3598"/>
      <c r="N2" s="287"/>
    </row>
    <row r="3" spans="1:14" s="1725" customFormat="1" ht="52.5" customHeight="1">
      <c r="A3" s="1723"/>
      <c r="B3" s="3675" t="s">
        <v>3305</v>
      </c>
      <c r="C3" s="3676"/>
      <c r="D3" s="3676"/>
      <c r="E3" s="3676"/>
      <c r="F3" s="3676"/>
      <c r="G3" s="3676"/>
      <c r="H3" s="3676"/>
      <c r="I3" s="3676"/>
      <c r="J3" s="3676"/>
      <c r="K3" s="3676"/>
      <c r="L3" s="3676"/>
      <c r="M3" s="3677"/>
      <c r="N3" s="1724"/>
    </row>
    <row r="4" spans="1:14" ht="35.25" customHeight="1">
      <c r="A4" s="3602"/>
      <c r="B4" s="3602"/>
      <c r="C4" s="1768">
        <f>SUBTOTAL(9,C6:C34)</f>
        <v>219885</v>
      </c>
      <c r="D4" s="1503"/>
      <c r="E4" s="1504"/>
      <c r="F4" s="1503"/>
      <c r="G4" s="1503"/>
      <c r="H4" s="1503"/>
      <c r="I4" s="1503"/>
      <c r="J4" s="1504">
        <f ca="1">TODAY()</f>
        <v>45982</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25" customHeight="1">
      <c r="A6" s="1299" t="e" cm="1" vm="2">
        <f t="array" aca="1" ref="A6" ca="1">_xlfn.SEQUENCE(45,1,1,)</f>
        <v>#VALUE!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25"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5"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5"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5"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25"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5"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9"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2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25"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5"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5"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25"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5"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5"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8"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75"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5"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80" priority="5"/>
  </conditionalFormatting>
  <conditionalFormatting sqref="A5">
    <cfRule type="duplicateValues" dxfId="479" priority="4"/>
  </conditionalFormatting>
  <conditionalFormatting sqref="B5">
    <cfRule type="duplicateValues" dxfId="478" priority="1"/>
    <cfRule type="duplicateValues" dxfId="477" priority="2"/>
    <cfRule type="duplicateValues" dxfId="476"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78" t="s">
        <v>3412</v>
      </c>
      <c r="B2" s="3678"/>
      <c r="C2" s="3678"/>
      <c r="D2" s="3678"/>
      <c r="E2" s="3678"/>
      <c r="F2" s="3678"/>
      <c r="G2" s="3678"/>
      <c r="H2" s="3678"/>
      <c r="I2" s="3678"/>
      <c r="J2" s="3678"/>
      <c r="K2" s="3679"/>
      <c r="L2" s="1905"/>
      <c r="M2" s="1905"/>
      <c r="N2" s="287"/>
    </row>
    <row r="3" spans="1:14" ht="37.5" customHeight="1">
      <c r="A3" s="3680" t="s">
        <v>3413</v>
      </c>
      <c r="B3" s="3680"/>
      <c r="C3" s="1950">
        <f>SUBTOTAL(9,C5:C585)</f>
        <v>218528</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2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5"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5"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25"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2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5"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25"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5"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5"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25"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25"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25"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3"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75"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25"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5" priority="1"/>
  </conditionalFormatting>
  <conditionalFormatting sqref="A4">
    <cfRule type="duplicateValues" dxfId="474" priority="2"/>
  </conditionalFormatting>
  <conditionalFormatting sqref="B4">
    <cfRule type="duplicateValues" dxfId="473" priority="3"/>
    <cfRule type="duplicateValues" dxfId="472" priority="4"/>
    <cfRule type="duplicateValues" dxfId="471"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0" t="s">
        <v>3413</v>
      </c>
      <c r="B3" s="3680"/>
      <c r="C3" s="2004">
        <f>SUBTOTAL(9,C5:C565)</f>
        <v>202245</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2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50"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25"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5"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75"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5"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5"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5"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75"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5"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5"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4"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25"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75"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70" priority="5"/>
  </conditionalFormatting>
  <conditionalFormatting sqref="A4">
    <cfRule type="duplicateValues" dxfId="469" priority="1072"/>
  </conditionalFormatting>
  <conditionalFormatting sqref="B4">
    <cfRule type="duplicateValues" dxfId="468" priority="1073"/>
    <cfRule type="duplicateValues" dxfId="467" priority="1074"/>
    <cfRule type="duplicateValues" dxfId="466"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0" t="s">
        <v>3413</v>
      </c>
      <c r="B3" s="3680"/>
      <c r="C3" s="1950">
        <f>SUBTOTAL(9,C5:C559)</f>
        <v>214355</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75"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5"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75"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5"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25"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2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6"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5"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50"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25"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75"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75"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75"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5"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75"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5"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5"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5"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25"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5" priority="1"/>
  </conditionalFormatting>
  <conditionalFormatting sqref="A4">
    <cfRule type="duplicateValues" dxfId="464" priority="2"/>
  </conditionalFormatting>
  <conditionalFormatting sqref="B4">
    <cfRule type="duplicateValues" dxfId="463" priority="3"/>
    <cfRule type="duplicateValues" dxfId="462" priority="4"/>
    <cfRule type="duplicateValues" dxfId="461"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83"/>
      <c r="D1" s="3683"/>
      <c r="E1" s="3683"/>
      <c r="F1" s="3683"/>
      <c r="G1" s="3683"/>
      <c r="H1" s="3683"/>
      <c r="I1" s="3683"/>
      <c r="J1" s="3683"/>
      <c r="K1" s="3683"/>
      <c r="M1" s="1848"/>
    </row>
    <row r="2" spans="1:26" ht="42" customHeight="1">
      <c r="A2" s="3684" t="s">
        <v>3412</v>
      </c>
      <c r="B2" s="3684"/>
      <c r="C2" s="3684"/>
      <c r="D2" s="3684"/>
      <c r="E2" s="3684"/>
      <c r="F2" s="3684"/>
      <c r="G2" s="3684"/>
      <c r="H2" s="3684"/>
      <c r="I2" s="3684"/>
      <c r="J2" s="3684"/>
      <c r="K2" s="3684"/>
      <c r="L2" s="1959"/>
      <c r="M2" s="1959"/>
      <c r="N2" s="218"/>
      <c r="O2" s="1777"/>
      <c r="P2" s="1777"/>
      <c r="Q2" s="1777"/>
      <c r="R2" s="1777"/>
      <c r="S2" s="1777"/>
      <c r="T2" s="1777"/>
      <c r="U2" s="1777"/>
      <c r="V2" s="1777"/>
      <c r="W2" s="1777"/>
      <c r="X2" s="1777"/>
      <c r="Y2" s="1777"/>
    </row>
    <row r="3" spans="1:26" ht="37.5" customHeight="1">
      <c r="A3" s="3685" t="s">
        <v>3413</v>
      </c>
      <c r="B3" s="3685"/>
      <c r="C3" s="1960">
        <f>SUBTOTAL(9,C5:C572)</f>
        <v>247335</v>
      </c>
      <c r="D3" s="1815"/>
      <c r="E3" s="1961"/>
      <c r="F3" s="1815"/>
      <c r="G3" s="1815"/>
      <c r="H3" s="1815"/>
      <c r="I3" s="1815"/>
      <c r="J3" s="1816">
        <f ca="1">TODAY()</f>
        <v>45982</v>
      </c>
      <c r="K3" s="143"/>
      <c r="L3" s="1816"/>
      <c r="M3" s="1961"/>
      <c r="N3" s="218"/>
      <c r="O3" s="1777"/>
      <c r="P3" s="1777"/>
      <c r="Q3" s="1777"/>
      <c r="R3" s="1777"/>
      <c r="S3" s="1777"/>
      <c r="T3" s="1777"/>
      <c r="U3" s="1777"/>
      <c r="V3" s="1777"/>
      <c r="W3" s="1777"/>
      <c r="X3" s="1777"/>
      <c r="Y3" s="1777"/>
    </row>
    <row r="4" spans="1:26"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5"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6"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25"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60"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60" priority="5"/>
  </conditionalFormatting>
  <conditionalFormatting sqref="A4:A5">
    <cfRule type="duplicateValues" dxfId="459" priority="4"/>
  </conditionalFormatting>
  <conditionalFormatting sqref="B4:B5">
    <cfRule type="duplicateValues" dxfId="458" priority="1"/>
    <cfRule type="duplicateValues" dxfId="457" priority="2"/>
    <cfRule type="duplicateValues" dxfId="456"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0" t="s">
        <v>3413</v>
      </c>
      <c r="B3" s="3680"/>
      <c r="C3" s="1950">
        <f>SUM(C5:C157)</f>
        <v>187725</v>
      </c>
      <c r="D3" s="1932"/>
      <c r="E3" s="1951"/>
      <c r="F3" s="1932"/>
      <c r="G3" s="1932"/>
      <c r="H3" s="1932"/>
      <c r="I3" s="1932"/>
      <c r="J3" s="1934">
        <f ca="1">TODAY()</f>
        <v>45982</v>
      </c>
      <c r="K3" s="1622"/>
      <c r="L3" s="1952"/>
      <c r="M3" s="1951"/>
      <c r="N3" s="287"/>
    </row>
    <row r="4" spans="1:14"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5"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5"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60"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25"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8"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25"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75"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5"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25"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25"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25"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25"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75"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75"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5"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25"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75"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25"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75"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5" priority="5"/>
  </conditionalFormatting>
  <conditionalFormatting sqref="A4">
    <cfRule type="duplicateValues" dxfId="454" priority="4"/>
  </conditionalFormatting>
  <conditionalFormatting sqref="B4">
    <cfRule type="duplicateValues" dxfId="453" priority="1"/>
    <cfRule type="duplicateValues" dxfId="452" priority="2"/>
    <cfRule type="duplicateValues" dxfId="45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83"/>
      <c r="D1" s="3683"/>
      <c r="E1" s="3683"/>
      <c r="F1" s="3683"/>
      <c r="G1" s="3683"/>
      <c r="H1" s="3683"/>
      <c r="I1" s="3683"/>
      <c r="J1" s="3683"/>
      <c r="K1" s="3683"/>
      <c r="M1" s="1848"/>
    </row>
    <row r="2" spans="1:14" ht="42" customHeight="1">
      <c r="A2" s="3684" t="s">
        <v>3412</v>
      </c>
      <c r="B2" s="3684"/>
      <c r="C2" s="3684"/>
      <c r="D2" s="3684"/>
      <c r="E2" s="3684"/>
      <c r="F2" s="3684"/>
      <c r="G2" s="3684"/>
      <c r="H2" s="3684"/>
      <c r="I2" s="3684"/>
      <c r="J2" s="3684"/>
      <c r="K2" s="3684"/>
      <c r="L2" s="1959"/>
      <c r="M2" s="1959"/>
      <c r="N2" s="218"/>
    </row>
    <row r="3" spans="1:14" ht="37.5" customHeight="1">
      <c r="A3" s="3685" t="s">
        <v>3413</v>
      </c>
      <c r="B3" s="3685"/>
      <c r="C3" s="1960">
        <f>SUM(C5:C159)</f>
        <v>267570</v>
      </c>
      <c r="D3" s="1815"/>
      <c r="E3" s="1961"/>
      <c r="F3" s="1815"/>
      <c r="G3" s="1815"/>
      <c r="H3" s="1815"/>
      <c r="I3" s="1815"/>
      <c r="J3" s="1816">
        <f ca="1">TODAY()</f>
        <v>45982</v>
      </c>
      <c r="K3" s="143"/>
      <c r="L3" s="1816"/>
      <c r="M3" s="1961"/>
      <c r="N3" s="218"/>
    </row>
    <row r="4" spans="1:14" s="1149" customFormat="1" ht="53.2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25"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25"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60"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8"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2"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5"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5"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9"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25"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25"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25"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5"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75"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5"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25"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25"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25"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50" priority="5"/>
  </conditionalFormatting>
  <conditionalFormatting sqref="A4">
    <cfRule type="duplicateValues" dxfId="449" priority="4"/>
  </conditionalFormatting>
  <conditionalFormatting sqref="B4">
    <cfRule type="duplicateValues" dxfId="448" priority="1"/>
    <cfRule type="duplicateValues" dxfId="447" priority="2"/>
    <cfRule type="duplicateValues" dxfId="446"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5" t="s">
        <v>3413</v>
      </c>
      <c r="B3" s="3685"/>
      <c r="C3" s="1910">
        <f>SUM(C5:C155)</f>
        <v>273995</v>
      </c>
      <c r="D3" s="1503"/>
      <c r="E3" s="1849"/>
      <c r="F3" s="1932"/>
      <c r="G3" s="1503"/>
      <c r="H3" s="1503"/>
      <c r="I3" s="1503"/>
      <c r="J3" s="1934">
        <f ca="1">TODAY()</f>
        <v>45982</v>
      </c>
      <c r="K3" s="143"/>
      <c r="L3" s="1907"/>
      <c r="M3" s="1849"/>
      <c r="N3" s="287"/>
    </row>
    <row r="4" spans="1:14" s="1535" customFormat="1" ht="53.2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75"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75"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75"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75"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5"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60"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5"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25"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6"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75"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60"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5"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1"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75"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2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2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5" priority="1071"/>
  </conditionalFormatting>
  <conditionalFormatting sqref="A4">
    <cfRule type="duplicateValues" dxfId="444" priority="4"/>
  </conditionalFormatting>
  <conditionalFormatting sqref="B4">
    <cfRule type="duplicateValues" dxfId="443" priority="1"/>
    <cfRule type="duplicateValues" dxfId="442" priority="2"/>
    <cfRule type="duplicateValues" dxfId="44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3.75" customHeight="1">
      <c r="A2" s="3686"/>
      <c r="B2" s="3686"/>
      <c r="C2" s="3686"/>
      <c r="D2" s="3686"/>
      <c r="E2" s="3686"/>
      <c r="F2" s="3686"/>
      <c r="G2" s="3686"/>
      <c r="H2" s="3686"/>
      <c r="I2" s="3686"/>
      <c r="J2" s="3686"/>
      <c r="K2" s="3686"/>
      <c r="L2" s="3686"/>
      <c r="M2" s="3686"/>
      <c r="N2" s="287"/>
    </row>
    <row r="3" spans="1:14" ht="54" customHeight="1">
      <c r="A3" s="3681" t="s">
        <v>3412</v>
      </c>
      <c r="B3" s="3681"/>
      <c r="C3" s="3681"/>
      <c r="D3" s="3681"/>
      <c r="E3" s="3681"/>
      <c r="F3" s="3681"/>
      <c r="G3" s="3681"/>
      <c r="H3" s="3681"/>
      <c r="I3" s="3681"/>
      <c r="J3" s="3681"/>
      <c r="K3" s="3682"/>
      <c r="L3" s="1905"/>
      <c r="M3" s="1905"/>
      <c r="N3" s="287"/>
    </row>
    <row r="4" spans="1:14" ht="37.5" customHeight="1">
      <c r="A4" s="3685" t="s">
        <v>3413</v>
      </c>
      <c r="B4" s="3685"/>
      <c r="C4" s="1898">
        <f>SUBTOTAL(9,C6:C47)</f>
        <v>244885</v>
      </c>
      <c r="D4" s="1503"/>
      <c r="E4" s="1849"/>
      <c r="F4" s="1503"/>
      <c r="G4" s="1503"/>
      <c r="H4" s="1503"/>
      <c r="I4" s="1503"/>
      <c r="J4" s="1906">
        <f ca="1">TODAY()</f>
        <v>45982</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5"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25"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25"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25"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75"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25"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5"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75"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75"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25"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25"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75"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5"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9"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5"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75"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5"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40" priority="5"/>
  </conditionalFormatting>
  <conditionalFormatting sqref="A5">
    <cfRule type="duplicateValues" dxfId="439" priority="4"/>
  </conditionalFormatting>
  <conditionalFormatting sqref="B5">
    <cfRule type="duplicateValues" dxfId="438" priority="1"/>
    <cfRule type="duplicateValues" dxfId="437" priority="2"/>
    <cfRule type="duplicateValues" dxfId="43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64.5" customHeight="1">
      <c r="A2" s="3686" t="s">
        <v>4434</v>
      </c>
      <c r="B2" s="3686"/>
      <c r="C2" s="3686"/>
      <c r="D2" s="3686"/>
      <c r="E2" s="3686"/>
      <c r="F2" s="3686"/>
      <c r="G2" s="3686"/>
      <c r="H2" s="3686"/>
      <c r="I2" s="3686"/>
      <c r="J2" s="3686"/>
      <c r="K2" s="3686"/>
      <c r="L2" s="3686"/>
      <c r="M2" s="3686"/>
      <c r="N2" s="287"/>
    </row>
    <row r="3" spans="1:14" ht="51.75" customHeight="1">
      <c r="A3" s="3681" t="s">
        <v>4435</v>
      </c>
      <c r="B3" s="3681"/>
      <c r="C3" s="3681"/>
      <c r="D3" s="3681"/>
      <c r="E3" s="3681"/>
      <c r="F3" s="3681"/>
      <c r="G3" s="3681"/>
      <c r="H3" s="3681"/>
      <c r="I3" s="3681"/>
      <c r="J3" s="3681"/>
      <c r="K3" s="3682"/>
      <c r="L3" s="1905"/>
      <c r="M3" s="1905"/>
      <c r="N3" s="287"/>
    </row>
    <row r="4" spans="1:14" ht="48.75" customHeight="1">
      <c r="A4" s="3685" t="s">
        <v>3413</v>
      </c>
      <c r="B4" s="3685"/>
      <c r="C4" s="1898">
        <f>SUM(C6:C46)</f>
        <v>269370</v>
      </c>
      <c r="D4" s="1503"/>
      <c r="E4" s="1849"/>
      <c r="F4" s="1503"/>
      <c r="G4" s="1503"/>
      <c r="H4" s="1503"/>
      <c r="I4" s="1503"/>
      <c r="J4" s="1906">
        <f ca="1">TODAY()</f>
        <v>45982</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2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25"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2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5"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5"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25"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2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9"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9"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25"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25"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25"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75"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75"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75"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2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5"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75"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75"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25"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2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7"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8"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5" priority="1070"/>
  </conditionalFormatting>
  <conditionalFormatting sqref="A5">
    <cfRule type="duplicateValues" dxfId="434" priority="4"/>
  </conditionalFormatting>
  <conditionalFormatting sqref="B5">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4581</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SUM(C6:C42)</f>
        <v>242500</v>
      </c>
      <c r="D4" s="1503"/>
      <c r="E4" s="1504"/>
      <c r="F4" s="1503"/>
      <c r="G4" s="1503"/>
      <c r="H4" s="1503"/>
      <c r="I4" s="1503"/>
      <c r="J4" s="1504">
        <f ca="1">TODAY()</f>
        <v>45982</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5"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5"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9"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75"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5"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5"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25"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29.2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8"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5"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25"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5"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25"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25"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2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25"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3"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2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75"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75"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5"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25"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2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30" priority="6"/>
  </conditionalFormatting>
  <conditionalFormatting sqref="A5">
    <cfRule type="duplicateValues" dxfId="429" priority="5"/>
  </conditionalFormatting>
  <conditionalFormatting sqref="B5">
    <cfRule type="duplicateValues" dxfId="428" priority="2"/>
    <cfRule type="duplicateValues" dxfId="427" priority="3"/>
    <cfRule type="duplicateValues" dxfId="426"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4701</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SUM(C6:C28)</f>
        <v>284490</v>
      </c>
      <c r="D4" s="1503"/>
      <c r="E4" s="1504"/>
      <c r="F4" s="1503"/>
      <c r="G4" s="1503"/>
      <c r="H4" s="1503"/>
      <c r="I4" s="1503"/>
      <c r="J4" s="1504">
        <f ca="1">TODAY()</f>
        <v>45982</v>
      </c>
      <c r="L4" s="1504"/>
      <c r="M4" s="1849"/>
      <c r="N4" s="287"/>
    </row>
    <row r="5" spans="1:14" s="1535" customFormat="1" ht="29.25">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189.75">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0.2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5"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47.2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1.5">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1.5">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47.2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78">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27.7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1.5">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31.5">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1.5">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171">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47.2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17.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156">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5"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5" priority="6"/>
  </conditionalFormatting>
  <conditionalFormatting sqref="A5">
    <cfRule type="duplicateValues" dxfId="424" priority="5"/>
  </conditionalFormatting>
  <conditionalFormatting sqref="B5">
    <cfRule type="duplicateValues" dxfId="423" priority="2"/>
    <cfRule type="duplicateValues" dxfId="422" priority="3"/>
    <cfRule type="duplicateValues" dxfId="42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97"/>
      <c r="D1" s="3597"/>
      <c r="E1" s="3597"/>
      <c r="F1" s="3597"/>
      <c r="G1" s="3597"/>
      <c r="H1" s="3597"/>
      <c r="I1" s="3597"/>
      <c r="J1" s="3597"/>
      <c r="K1" s="3597"/>
      <c r="M1" s="1848"/>
    </row>
    <row r="2" spans="1:127" ht="50.25" customHeight="1">
      <c r="A2" s="3687" t="s">
        <v>4782</v>
      </c>
      <c r="B2" s="3688"/>
      <c r="C2" s="3688"/>
      <c r="D2" s="3688"/>
      <c r="E2" s="3688"/>
      <c r="F2" s="3688"/>
      <c r="G2" s="3688"/>
      <c r="H2" s="3688"/>
      <c r="I2" s="3688"/>
      <c r="J2" s="3688"/>
      <c r="K2" s="3689"/>
      <c r="L2" s="1905"/>
      <c r="M2" s="1905"/>
      <c r="N2" s="287"/>
    </row>
    <row r="3" spans="1:127" ht="37.5" customHeight="1">
      <c r="A3" s="3680" t="s">
        <v>3413</v>
      </c>
      <c r="B3" s="3680"/>
      <c r="C3" s="1950">
        <f>SUBTOTAL(9,C5:C536)</f>
        <v>124600</v>
      </c>
      <c r="D3" s="1932"/>
      <c r="E3" s="1951"/>
      <c r="F3" s="1932"/>
      <c r="G3" s="1932"/>
      <c r="H3" s="1932"/>
      <c r="I3" s="1932"/>
      <c r="J3" s="1934">
        <f ca="1">TODAY()</f>
        <v>45982</v>
      </c>
      <c r="K3" s="1622"/>
      <c r="L3" s="1952"/>
      <c r="M3" s="1951"/>
      <c r="N3" s="287"/>
    </row>
    <row r="4" spans="1:127" s="1149" customFormat="1" ht="53.2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75"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75"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5"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75" customHeight="1">
      <c r="A23" s="874">
        <v>19</v>
      </c>
      <c r="B23" s="735"/>
      <c r="C23" s="1925"/>
      <c r="D23" s="735"/>
      <c r="E23" s="875"/>
      <c r="F23" s="109"/>
      <c r="G23" s="2001"/>
      <c r="H23" s="735" t="s">
        <v>49</v>
      </c>
      <c r="I23" s="735" t="s">
        <v>197</v>
      </c>
      <c r="J23" s="2139" t="s">
        <v>4833</v>
      </c>
      <c r="K23" s="1877"/>
      <c r="L23" s="112"/>
      <c r="M23" s="1879"/>
    </row>
    <row r="24" spans="1:127" s="1880" customFormat="1" ht="107.2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7" customHeight="1">
      <c r="A27" s="738">
        <v>23</v>
      </c>
      <c r="B27" s="112"/>
      <c r="C27" s="2069"/>
      <c r="D27" s="735"/>
      <c r="E27" s="102"/>
      <c r="F27" s="109"/>
      <c r="G27" s="109"/>
      <c r="H27" s="735"/>
      <c r="I27" s="109"/>
      <c r="J27" s="696" t="s">
        <v>4839</v>
      </c>
      <c r="K27" s="2147" t="s">
        <v>4838</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20" priority="5"/>
  </conditionalFormatting>
  <conditionalFormatting sqref="A4">
    <cfRule type="duplicateValues" dxfId="419" priority="1"/>
  </conditionalFormatting>
  <conditionalFormatting sqref="B4">
    <cfRule type="duplicateValues" dxfId="418" priority="2"/>
    <cfRule type="duplicateValues" dxfId="417" priority="3"/>
    <cfRule type="duplicateValues" dxfId="416"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63" customHeight="1">
      <c r="A2" s="3690" t="s">
        <v>4840</v>
      </c>
      <c r="B2" s="3691"/>
      <c r="C2" s="3691"/>
      <c r="D2" s="3691"/>
      <c r="E2" s="3691"/>
      <c r="F2" s="3691"/>
      <c r="G2" s="3691"/>
      <c r="H2" s="3691"/>
      <c r="I2" s="3691"/>
      <c r="J2" s="3691"/>
      <c r="K2" s="3692"/>
      <c r="L2" s="1905"/>
      <c r="M2" s="1905"/>
      <c r="N2" s="287"/>
    </row>
    <row r="3" spans="1:14" ht="37.5" customHeight="1">
      <c r="A3" s="3680" t="s">
        <v>3413</v>
      </c>
      <c r="B3" s="3680"/>
      <c r="C3" s="1950">
        <f>SUBTOTAL(9,C5:C557)</f>
        <v>196656</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25"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5"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25"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8"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2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2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8"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5"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75"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3"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5" priority="1076"/>
  </conditionalFormatting>
  <conditionalFormatting sqref="A4">
    <cfRule type="duplicateValues" dxfId="414" priority="2"/>
  </conditionalFormatting>
  <conditionalFormatting sqref="B4">
    <cfRule type="duplicateValues" dxfId="413" priority="3"/>
    <cfRule type="duplicateValues" dxfId="412" priority="4"/>
    <cfRule type="duplicateValues" dxfId="411"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97"/>
      <c r="D1" s="3597"/>
      <c r="E1" s="3597"/>
      <c r="F1" s="3597"/>
      <c r="G1" s="3597"/>
      <c r="H1" s="3597"/>
      <c r="I1" s="3597"/>
      <c r="J1" s="3597"/>
      <c r="K1" s="3597"/>
      <c r="M1" s="1487"/>
    </row>
    <row r="2" spans="1:14" ht="59.25" customHeight="1">
      <c r="A2" s="3598" t="s">
        <v>4938</v>
      </c>
      <c r="B2" s="3598"/>
      <c r="C2" s="3598"/>
      <c r="D2" s="3598"/>
      <c r="E2" s="3598"/>
      <c r="F2" s="3598"/>
      <c r="G2" s="3598"/>
      <c r="H2" s="3598"/>
      <c r="I2" s="3598"/>
      <c r="J2" s="3598"/>
      <c r="K2" s="3598"/>
      <c r="L2" s="3598"/>
      <c r="M2" s="3598"/>
      <c r="N2" s="287"/>
    </row>
    <row r="3" spans="1:14" s="1725" customFormat="1" ht="52.5" customHeight="1">
      <c r="A3" s="1813"/>
      <c r="B3" s="3675"/>
      <c r="C3" s="3676"/>
      <c r="D3" s="3676"/>
      <c r="E3" s="3676"/>
      <c r="F3" s="3676"/>
      <c r="G3" s="3676"/>
      <c r="H3" s="3676"/>
      <c r="I3" s="3676"/>
      <c r="J3" s="3676"/>
      <c r="K3" s="3676"/>
      <c r="L3" s="3676"/>
      <c r="M3" s="3677"/>
      <c r="N3" s="1724"/>
    </row>
    <row r="4" spans="1:14" ht="30" customHeight="1">
      <c r="A4" s="3693"/>
      <c r="B4" s="3693"/>
      <c r="C4" s="1814">
        <f>SUM(C6:C35)</f>
        <v>280180</v>
      </c>
      <c r="D4" s="1815"/>
      <c r="E4" s="1816"/>
      <c r="F4" s="1815"/>
      <c r="G4" s="1815"/>
      <c r="H4" s="1815"/>
      <c r="I4" s="1815"/>
      <c r="J4" s="1816">
        <f ca="1">TODAY()</f>
        <v>45982</v>
      </c>
      <c r="K4" s="143"/>
      <c r="L4" s="1816"/>
      <c r="M4" s="1816"/>
      <c r="N4" s="218"/>
    </row>
    <row r="5" spans="1:14" s="1535" customFormat="1" ht="46.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25"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5"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5"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5"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75"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5"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2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25"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5"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5"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75"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50"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25"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5"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75"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75"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75"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2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5"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5" customHeight="1">
      <c r="A40" s="1791">
        <v>35</v>
      </c>
      <c r="B40" s="1792" t="s">
        <v>165</v>
      </c>
      <c r="C40" s="1793"/>
      <c r="D40" s="1794"/>
      <c r="E40" s="1792"/>
      <c r="F40" s="1794"/>
      <c r="G40" s="1794" t="s">
        <v>700</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10" priority="5"/>
  </conditionalFormatting>
  <conditionalFormatting sqref="A5">
    <cfRule type="duplicateValues" dxfId="409" priority="4"/>
  </conditionalFormatting>
  <conditionalFormatting sqref="B5">
    <cfRule type="duplicateValues" dxfId="408" priority="1"/>
    <cfRule type="duplicateValues" dxfId="407" priority="2"/>
    <cfRule type="duplicateValues" dxfId="406"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5060</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SUBTOTAL(9,C6:C39)</f>
        <v>265750</v>
      </c>
      <c r="D4" s="1503"/>
      <c r="E4" s="1504"/>
      <c r="F4" s="1503"/>
      <c r="G4" s="1503"/>
      <c r="H4" s="1503"/>
      <c r="I4" s="1503"/>
      <c r="J4" s="1504">
        <f ca="1">TODAY()</f>
        <v>45982</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25"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2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40.25">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09.5">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5"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5"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75"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25"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2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5"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2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5"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5"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25"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25"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75"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5"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5"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25"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1"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405" priority="5"/>
  </conditionalFormatting>
  <conditionalFormatting sqref="A5">
    <cfRule type="duplicateValues" dxfId="404" priority="4"/>
  </conditionalFormatting>
  <conditionalFormatting sqref="B5">
    <cfRule type="duplicateValues" dxfId="403" priority="1"/>
    <cfRule type="duplicateValues" dxfId="402" priority="2"/>
    <cfRule type="duplicateValues" dxfId="401"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03" t="s">
        <v>5191</v>
      </c>
      <c r="B1" s="3703"/>
      <c r="C1" s="3703"/>
      <c r="D1" s="3703"/>
      <c r="E1" s="3703"/>
      <c r="F1" s="3703"/>
      <c r="G1" s="3703"/>
      <c r="H1" s="3703"/>
      <c r="I1" s="3703"/>
      <c r="J1" s="3703"/>
      <c r="K1" s="3703"/>
      <c r="L1" s="3703"/>
      <c r="M1" s="3703"/>
      <c r="N1" s="3703"/>
      <c r="O1" s="3703"/>
      <c r="P1" s="3703"/>
      <c r="Q1" s="3703"/>
      <c r="R1" s="2670"/>
    </row>
    <row r="2" spans="1:27" ht="78" customHeight="1">
      <c r="A2" s="3704" t="s">
        <v>5192</v>
      </c>
      <c r="B2" s="3704"/>
      <c r="C2" s="3704"/>
      <c r="D2" s="2215">
        <f>SUBTOTAL(9,D3:D322)</f>
        <v>13800</v>
      </c>
      <c r="E2" s="1932"/>
      <c r="F2" s="2092"/>
      <c r="G2" s="2269" t="s">
        <v>5193</v>
      </c>
      <c r="H2" s="1932"/>
      <c r="I2" s="1932"/>
      <c r="J2" s="2765"/>
      <c r="K2" s="2762">
        <f ca="1">TODAY()</f>
        <v>45982</v>
      </c>
      <c r="L2" s="2272">
        <f>SUBTOTAL(9,L4:L505)</f>
        <v>381342</v>
      </c>
      <c r="M2" s="2339" t="s">
        <v>5194</v>
      </c>
      <c r="N2" s="2782"/>
      <c r="O2" s="2099" t="s">
        <v>5195</v>
      </c>
      <c r="P2" s="2754" t="s">
        <v>0</v>
      </c>
      <c r="Q2" s="2754"/>
      <c r="R2" s="3705" t="s">
        <v>5196</v>
      </c>
      <c r="S2" s="3705"/>
      <c r="T2" s="3706"/>
      <c r="U2" s="3706"/>
    </row>
    <row r="3" spans="1:27" s="2709" customFormat="1" ht="58.5"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 customHeight="1">
      <c r="A4" s="3694">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96"/>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95">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5" customHeight="1">
      <c r="A9" s="3695"/>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5" customHeight="1">
      <c r="A10" s="3695"/>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96"/>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5" customHeight="1">
      <c r="A12" s="3694">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5" customHeight="1">
      <c r="A13" s="3695"/>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5" customHeight="1">
      <c r="A14" s="3695"/>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75" customHeight="1">
      <c r="A15" s="3696"/>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02">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02"/>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5" customHeight="1">
      <c r="A19" s="3702"/>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5" customHeight="1">
      <c r="A20" s="3702"/>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02"/>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02"/>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02"/>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5" customHeight="1">
      <c r="A24" s="3694"/>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94">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96"/>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95">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95"/>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95"/>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95"/>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25" customHeight="1">
      <c r="A32" s="3695"/>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695"/>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95"/>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95"/>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696"/>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02">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02"/>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02"/>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02"/>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02"/>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02"/>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 customHeight="1">
      <c r="A43" s="3694">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 customHeight="1">
      <c r="A44" s="3696"/>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694">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96"/>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97">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 customHeight="1">
      <c r="A50" s="3698"/>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75" customHeight="1">
      <c r="A51" s="3699"/>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94">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95"/>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 customHeight="1">
      <c r="A54" s="3696"/>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 customHeight="1">
      <c r="A55" s="3694">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 customHeight="1">
      <c r="A56" s="3695"/>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5" customHeight="1">
      <c r="A57" s="3695"/>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95"/>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95"/>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96"/>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5" customHeight="1">
      <c r="A61" s="3694">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95"/>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95"/>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95"/>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695"/>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695"/>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95"/>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95"/>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5" customHeight="1">
      <c r="A69" s="3695"/>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 customHeight="1">
      <c r="A70" s="3697">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98"/>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5" customHeight="1">
      <c r="A72" s="3699"/>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694">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 customHeight="1">
      <c r="A74" s="3696"/>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97">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 customHeight="1">
      <c r="A76" s="3698"/>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 customHeight="1">
      <c r="A77" s="3698"/>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 customHeight="1">
      <c r="A78" s="3698"/>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 customHeight="1">
      <c r="A79" s="3698"/>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 customHeight="1">
      <c r="A80" s="3698"/>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 customHeight="1">
      <c r="A81" s="3698"/>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 customHeight="1">
      <c r="A82" s="3698"/>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 customHeight="1">
      <c r="A83" s="3698"/>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 customHeight="1">
      <c r="A84" s="3698"/>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 customHeight="1">
      <c r="A85" s="3699"/>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5" customHeight="1">
      <c r="A86" s="3702">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5" customHeight="1">
      <c r="A87" s="3702"/>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 customHeight="1">
      <c r="A88" s="3702"/>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 customHeight="1">
      <c r="A89" s="3702"/>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5" customHeight="1">
      <c r="A90" s="3694">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696"/>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5" customHeight="1">
      <c r="A93" s="3697">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5" customHeight="1">
      <c r="A94" s="3698"/>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5" customHeight="1">
      <c r="A95" s="3698"/>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5" customHeight="1">
      <c r="A96" s="3698"/>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5" customHeight="1">
      <c r="A97" s="3698"/>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5" customHeight="1">
      <c r="A98" s="3699"/>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5" customHeight="1">
      <c r="A100" s="3694">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5" customHeight="1">
      <c r="A101" s="3695"/>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5" customHeight="1">
      <c r="A102" s="3695"/>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5" customHeight="1">
      <c r="A103" s="3695"/>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696"/>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694">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696"/>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00">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25" customHeight="1">
      <c r="A108" s="3701"/>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25" customHeight="1">
      <c r="A110" s="3694">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695"/>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695"/>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695"/>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695"/>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25" customHeight="1">
      <c r="A115" s="3695"/>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25" customHeight="1">
      <c r="A116" s="3696"/>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694">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96"/>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00">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5" customHeight="1">
      <c r="A122" s="3695"/>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5" customHeight="1">
      <c r="A123" s="3695"/>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5" customHeight="1">
      <c r="A124" s="3695"/>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5" customHeight="1">
      <c r="A125" s="3696"/>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25" customHeight="1">
      <c r="A127" s="3694">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5" customHeight="1">
      <c r="A128" s="3695"/>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95"/>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5" customHeight="1">
      <c r="A130" s="3695"/>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5" customHeight="1">
      <c r="A131" s="3695"/>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5" customHeight="1">
      <c r="A132" s="3695"/>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5" customHeight="1">
      <c r="A133" s="3695"/>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25" customHeight="1">
      <c r="A134" s="3695"/>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25" customHeight="1">
      <c r="A135" s="3696"/>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9" customHeight="1">
      <c r="A136" s="3694">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9" customHeight="1">
      <c r="A137" s="3695"/>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96"/>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 customHeight="1">
      <c r="A139" s="3694">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75" customHeight="1">
      <c r="A140" s="3695"/>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96"/>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5" customHeight="1">
      <c r="A143" s="3694">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5" customHeight="1">
      <c r="A144" s="3695"/>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5" customHeight="1">
      <c r="A145" s="3696"/>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5" customHeight="1">
      <c r="A146" s="3694">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5" customHeight="1">
      <c r="A147" s="3695"/>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 customHeight="1">
      <c r="A148" s="3696"/>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694">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695"/>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696"/>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5" customHeight="1">
      <c r="A152" s="3694">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5" customHeight="1">
      <c r="A153" s="3695"/>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5" customHeight="1">
      <c r="A154" s="3695"/>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5" customHeight="1">
      <c r="A155" s="3695"/>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5" customHeight="1">
      <c r="A156" s="3696"/>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400" priority="1274"/>
  </conditionalFormatting>
  <conditionalFormatting sqref="B1:B1048576">
    <cfRule type="duplicateValues" dxfId="399" priority="1278"/>
  </conditionalFormatting>
  <conditionalFormatting sqref="B4:B1048576">
    <cfRule type="duplicateValues" dxfId="398" priority="1281"/>
    <cfRule type="duplicateValues" dxfId="397"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03" t="s">
        <v>5543</v>
      </c>
      <c r="B1" s="3712"/>
      <c r="C1" s="3712"/>
      <c r="D1" s="3712"/>
      <c r="E1" s="3712"/>
      <c r="F1" s="3712"/>
      <c r="G1" s="3712"/>
      <c r="H1" s="3712"/>
      <c r="I1" s="3712"/>
      <c r="J1" s="3712"/>
      <c r="K1" s="3712"/>
      <c r="L1" s="3713"/>
      <c r="M1" s="3712"/>
      <c r="N1" s="3712"/>
      <c r="O1" s="3714"/>
      <c r="P1" s="3715"/>
    </row>
    <row r="2" spans="1:127" ht="39.75" customHeight="1">
      <c r="A2" s="3718" t="s">
        <v>3413</v>
      </c>
      <c r="B2" s="3719"/>
      <c r="C2" s="3720"/>
      <c r="D2" s="2215">
        <f>SUBTOTAL(9,D3:D568)</f>
        <v>398380</v>
      </c>
      <c r="E2" s="1932"/>
      <c r="F2" s="2092"/>
      <c r="G2" s="2269" t="s">
        <v>5193</v>
      </c>
      <c r="H2" s="1932"/>
      <c r="I2" s="1932"/>
      <c r="J2" s="1932"/>
      <c r="K2" s="2093">
        <f ca="1">TODAY()</f>
        <v>45982</v>
      </c>
      <c r="L2" s="2272">
        <f>SUBTOTAL(9,L4:L568)</f>
        <v>393760</v>
      </c>
      <c r="M2" s="2339" t="s">
        <v>5194</v>
      </c>
      <c r="N2" s="2099" t="s">
        <v>5195</v>
      </c>
      <c r="O2" s="3716" t="s">
        <v>0</v>
      </c>
      <c r="P2" s="3716"/>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94">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95"/>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96"/>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17">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10"/>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10"/>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11"/>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17">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10"/>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10"/>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10"/>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10"/>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 customHeight="1">
      <c r="A18" s="3710"/>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 customHeight="1">
      <c r="A19" s="3710"/>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 customHeight="1">
      <c r="A20" s="3711"/>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 customHeight="1">
      <c r="A21" s="3717">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11"/>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 customHeight="1">
      <c r="A23" s="3694">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 customHeight="1">
      <c r="A24" s="3696"/>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 customHeight="1">
      <c r="A25" s="3694">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 customHeight="1">
      <c r="A26" s="3695"/>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 customHeight="1">
      <c r="A27" s="3695"/>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25" customHeight="1">
      <c r="A28" s="3696"/>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25" customHeight="1">
      <c r="A29" s="3697">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21" t="s">
        <v>5618</v>
      </c>
      <c r="O29" s="2590">
        <v>1</v>
      </c>
    </row>
    <row r="30" spans="1:127" s="2150" customFormat="1" ht="50.25" customHeight="1">
      <c r="A30" s="3698"/>
      <c r="B30" s="1495" t="str">
        <f t="shared" si="2"/>
        <v>2000002808</v>
      </c>
      <c r="C30" s="1493" t="s">
        <v>5612</v>
      </c>
      <c r="D30" s="2488"/>
      <c r="E30" s="1921"/>
      <c r="F30" s="1493" t="s">
        <v>16</v>
      </c>
      <c r="G30" s="2202"/>
      <c r="H30" s="1921"/>
      <c r="I30" s="1568" t="s">
        <v>49</v>
      </c>
      <c r="J30" s="1495" t="s">
        <v>148</v>
      </c>
      <c r="K30" s="1600" t="s">
        <v>5619</v>
      </c>
      <c r="L30" s="2357">
        <v>2500</v>
      </c>
      <c r="M30" s="1748" t="s">
        <v>5620</v>
      </c>
      <c r="N30" s="3722"/>
      <c r="O30" s="2590">
        <v>1</v>
      </c>
      <c r="P30" s="1548"/>
      <c r="Q30" s="1548"/>
      <c r="R30" s="1548"/>
    </row>
    <row r="31" spans="1:127" s="2150" customFormat="1" ht="50.25" customHeight="1">
      <c r="A31" s="3698"/>
      <c r="B31" s="1495" t="str">
        <f t="shared" si="2"/>
        <v>2000002809</v>
      </c>
      <c r="C31" s="1493" t="s">
        <v>5612</v>
      </c>
      <c r="D31" s="2488"/>
      <c r="E31" s="1921"/>
      <c r="F31" s="1493" t="s">
        <v>16</v>
      </c>
      <c r="G31" s="2202"/>
      <c r="H31" s="1921"/>
      <c r="I31" s="1568" t="s">
        <v>49</v>
      </c>
      <c r="J31" s="1495" t="s">
        <v>148</v>
      </c>
      <c r="K31" s="1600" t="s">
        <v>5621</v>
      </c>
      <c r="L31" s="2357">
        <v>2000</v>
      </c>
      <c r="M31" s="1748" t="s">
        <v>5622</v>
      </c>
      <c r="N31" s="3722"/>
      <c r="O31" s="2590">
        <v>1</v>
      </c>
      <c r="P31" s="1548"/>
      <c r="Q31" s="1548"/>
      <c r="R31" s="1548"/>
    </row>
    <row r="32" spans="1:127" s="2150" customFormat="1" ht="50.25" customHeight="1">
      <c r="A32" s="3698"/>
      <c r="B32" s="1495" t="str">
        <f t="shared" si="2"/>
        <v>2000002810</v>
      </c>
      <c r="C32" s="1493" t="s">
        <v>5612</v>
      </c>
      <c r="D32" s="2488"/>
      <c r="E32" s="1921"/>
      <c r="F32" s="1493" t="s">
        <v>16</v>
      </c>
      <c r="G32" s="2202"/>
      <c r="H32" s="1921"/>
      <c r="I32" s="1568" t="s">
        <v>49</v>
      </c>
      <c r="J32" s="1495" t="s">
        <v>148</v>
      </c>
      <c r="K32" s="1600" t="s">
        <v>5623</v>
      </c>
      <c r="L32" s="2357">
        <v>2000</v>
      </c>
      <c r="M32" s="1748" t="s">
        <v>5624</v>
      </c>
      <c r="N32" s="3723"/>
      <c r="O32" s="2590">
        <v>1</v>
      </c>
      <c r="P32" s="1548"/>
      <c r="Q32" s="1548"/>
      <c r="R32" s="1548"/>
    </row>
    <row r="33" spans="1:19" s="1548" customFormat="1" ht="50.25" customHeight="1">
      <c r="A33" s="3698"/>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25" customHeight="1">
      <c r="A34" s="3698"/>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25" customHeight="1">
      <c r="A35" s="3698"/>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25" customHeight="1">
      <c r="A36" s="3698"/>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25" customHeight="1">
      <c r="A37" s="3698"/>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5" customHeight="1">
      <c r="A38" s="3698"/>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5" customHeight="1">
      <c r="A39" s="3698"/>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5" customHeight="1">
      <c r="A40" s="3698"/>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5" customHeight="1">
      <c r="A41" s="3699"/>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 customHeight="1">
      <c r="A42" s="3694">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 customHeight="1">
      <c r="A43" s="3695"/>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 customHeight="1">
      <c r="A44" s="3695"/>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 customHeight="1">
      <c r="A45" s="3696"/>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25"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5" customHeight="1">
      <c r="A47" s="3697">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5" customHeight="1">
      <c r="A48" s="3698"/>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5" customHeight="1">
      <c r="A49" s="3699"/>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5" customHeight="1">
      <c r="A50" s="3697">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5" customHeight="1">
      <c r="A51" s="3698"/>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5" customHeight="1">
      <c r="A52" s="3698"/>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5" customHeight="1">
      <c r="A53" s="3698"/>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5" customHeight="1">
      <c r="A54" s="3698"/>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5" customHeight="1">
      <c r="A55" s="3698"/>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5" customHeight="1">
      <c r="A56" s="3698"/>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5" customHeight="1">
      <c r="A58" s="3724">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25" customHeight="1">
      <c r="A59" s="3724"/>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07"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5" customHeight="1">
      <c r="A61" s="3707"/>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07"/>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07"/>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07"/>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07"/>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07"/>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07"/>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07"/>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07"/>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07"/>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07"/>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07"/>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07"/>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07"/>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07"/>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07"/>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07"/>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07"/>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07"/>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07"/>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07"/>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07"/>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07"/>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08"/>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94">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695"/>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695"/>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695"/>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25" customHeight="1">
      <c r="A89" s="3695"/>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25" customHeight="1">
      <c r="A90" s="3695"/>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25" customHeight="1">
      <c r="A91" s="3695"/>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25" customHeight="1">
      <c r="A92" s="3695"/>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25"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25"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25" customHeight="1">
      <c r="A96" s="3697">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698"/>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98"/>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98"/>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98"/>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99"/>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94">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95"/>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95"/>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96"/>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94">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5" customHeight="1">
      <c r="A107" s="3695"/>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9" customHeight="1">
      <c r="A108" s="3695"/>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 customHeight="1">
      <c r="A109" s="3695"/>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5" customHeight="1">
      <c r="A110" s="3695"/>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5" customHeight="1">
      <c r="A111" s="3697">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98"/>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5" customHeight="1">
      <c r="A113" s="3699"/>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5" customHeight="1">
      <c r="A114" s="3697">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98"/>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98"/>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5" customHeight="1">
      <c r="A117" s="3699"/>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5" customHeight="1">
      <c r="A118" s="3697">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98"/>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98"/>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5" customHeight="1">
      <c r="A121" s="3699"/>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5" customHeight="1">
      <c r="A122" s="3694">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5" customHeight="1">
      <c r="A123" s="3696"/>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5" customHeight="1">
      <c r="A124" s="3695">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96"/>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5" customHeight="1">
      <c r="A126" s="3694">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5" customHeight="1">
      <c r="A127" s="3695"/>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5" customHeight="1">
      <c r="A128" s="3695"/>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5" customHeight="1">
      <c r="A129" s="3695"/>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696"/>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694">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5" customHeight="1">
      <c r="A132" s="3695"/>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695"/>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5" customHeight="1">
      <c r="A134" s="3695"/>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5" customHeight="1">
      <c r="A135" s="3695"/>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5" customHeight="1">
      <c r="A136" s="3696"/>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5" customHeight="1">
      <c r="A137" s="3694">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96"/>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94">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95"/>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5" customHeight="1">
      <c r="A141" s="3695"/>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5" customHeight="1">
      <c r="A142" s="3695"/>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5" customHeight="1">
      <c r="A143" s="3695"/>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5" customHeight="1">
      <c r="A144" s="3695"/>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5" customHeight="1">
      <c r="A145" s="3695"/>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5" customHeight="1">
      <c r="A146" s="3694">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96"/>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75" customHeight="1">
      <c r="A148" s="3694">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95"/>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5" customHeight="1">
      <c r="A150" s="3696"/>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9" customHeight="1">
      <c r="A151" s="3710">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 customHeight="1">
      <c r="A152" s="3710"/>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11"/>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9" customHeight="1">
      <c r="A154" s="3694">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5" customHeight="1">
      <c r="A155" s="3695"/>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5" customHeight="1">
      <c r="A156" s="3696"/>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5" customHeight="1">
      <c r="A157" s="3694">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96"/>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5" customHeight="1">
      <c r="A159" s="3694">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95"/>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5" customHeight="1">
      <c r="A161" s="3696"/>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5" customHeight="1">
      <c r="A162" s="3695">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5" customHeight="1">
      <c r="A163" s="3695"/>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5" customHeight="1">
      <c r="A164" s="3695"/>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5" customHeight="1">
      <c r="A165" s="3695"/>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695"/>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02">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02"/>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5" customHeight="1">
      <c r="A170" s="3702"/>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 customHeight="1">
      <c r="A171" s="3702"/>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5" customHeight="1">
      <c r="A173" s="3694">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 customHeight="1">
      <c r="A174" s="3695"/>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 customHeight="1">
      <c r="A175" s="3694">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95"/>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96"/>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02"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02"/>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02"/>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02"/>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02"/>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02"/>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02"/>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02">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75" customHeight="1">
      <c r="A186" s="3702"/>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5" customHeight="1">
      <c r="A187" s="3702"/>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5" customHeight="1">
      <c r="A188" s="3694">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5" customHeight="1">
      <c r="A189" s="3695"/>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5" customHeight="1">
      <c r="A190" s="3696"/>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75" customHeight="1">
      <c r="A191" s="3702">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5" customHeight="1">
      <c r="A192" s="3702"/>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5" customHeight="1">
      <c r="A193" s="3702"/>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25" customHeight="1">
      <c r="A195" s="3701">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5" customHeight="1">
      <c r="A196" s="3709"/>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5" customHeight="1">
      <c r="A197" s="3702"/>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5" customHeight="1">
      <c r="A198" s="3702"/>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694">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95"/>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5" customHeight="1">
      <c r="A201" s="3696"/>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694">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5" customHeight="1">
      <c r="A203" s="3695"/>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696"/>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25"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96" priority="1158"/>
  </conditionalFormatting>
  <conditionalFormatting sqref="B1:B1048576">
    <cfRule type="duplicateValues" dxfId="395" priority="1162"/>
  </conditionalFormatting>
  <conditionalFormatting sqref="B208:B1048576 B129 B149:B150 B139:B147 B157:B159 B202:B205 B162:B172 B175:B184 B191:B199">
    <cfRule type="duplicateValues" dxfId="394" priority="1219"/>
    <cfRule type="duplicateValues" dxfId="393"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12" t="s">
        <v>5986</v>
      </c>
      <c r="B1" s="3712"/>
      <c r="C1" s="3712"/>
      <c r="D1" s="3712"/>
      <c r="E1" s="3712"/>
      <c r="F1" s="3712"/>
      <c r="G1" s="3712"/>
      <c r="H1" s="3712"/>
      <c r="I1" s="3712"/>
      <c r="J1" s="3712"/>
      <c r="K1" s="3712"/>
      <c r="L1" s="3712"/>
      <c r="M1" s="3712"/>
      <c r="N1" s="3712"/>
      <c r="O1" s="3712"/>
      <c r="P1" s="3712"/>
    </row>
    <row r="2" spans="1:127" ht="39.75" customHeight="1">
      <c r="A2" s="2271" t="s">
        <v>3413</v>
      </c>
      <c r="B2" s="2472"/>
      <c r="C2" s="2472"/>
      <c r="D2" s="2215">
        <f>SUBTOTAL(9,D3:D705)</f>
        <v>462366</v>
      </c>
      <c r="E2" s="1932"/>
      <c r="F2" s="2092"/>
      <c r="G2" s="2269" t="s">
        <v>5987</v>
      </c>
      <c r="H2" s="1932"/>
      <c r="I2" s="1932"/>
      <c r="J2" s="1932"/>
      <c r="K2" s="2093">
        <f ca="1">TODAY()</f>
        <v>45982</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75"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5"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25"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17">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10"/>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10"/>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25" customHeight="1">
      <c r="A43" s="3710"/>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10"/>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10"/>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10"/>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10"/>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11"/>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94">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96"/>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17">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11"/>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25">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26"/>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26"/>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26"/>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26"/>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26"/>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26"/>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26"/>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26"/>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26"/>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26"/>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26"/>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26"/>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26"/>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26"/>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26"/>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26"/>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27"/>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17">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10"/>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10"/>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10"/>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11"/>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17">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10"/>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10"/>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10"/>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10"/>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10"/>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10"/>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10"/>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10"/>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10"/>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10"/>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11"/>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17">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11"/>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17">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11"/>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17">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10"/>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10"/>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10"/>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10"/>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10"/>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11"/>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17">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10"/>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10"/>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10"/>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10"/>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10"/>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10"/>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11"/>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17">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11"/>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17">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10"/>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10"/>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10"/>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11"/>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17">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11"/>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28">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30"/>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17">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11"/>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17">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11"/>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17">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10"/>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10"/>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10"/>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10"/>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10"/>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10"/>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10"/>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10"/>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10"/>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10"/>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10"/>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10"/>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11"/>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17">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11"/>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25" customHeight="1">
      <c r="A143" s="3717">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10"/>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10"/>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11"/>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17">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11"/>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75" customHeight="1">
      <c r="A149" s="3717">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10"/>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10"/>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11"/>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17">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75" customHeight="1">
      <c r="A154" s="3711"/>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 customHeight="1">
      <c r="A156" s="3717">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 customHeight="1">
      <c r="A157" s="3711"/>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25" customHeight="1">
      <c r="A158" s="3717">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25" customHeight="1">
      <c r="A159" s="3710"/>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25" customHeight="1">
      <c r="A160" s="3710"/>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25" customHeight="1">
      <c r="A161" s="3710"/>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10"/>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10"/>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10"/>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11"/>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17">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25" customHeight="1">
      <c r="A167" s="3710"/>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5" customHeight="1">
      <c r="A168" s="3710"/>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10"/>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10"/>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10"/>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10"/>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10"/>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32"/>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17">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10"/>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11"/>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17">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11"/>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31">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32"/>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17">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25" customHeight="1">
      <c r="A183" s="3710"/>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 customHeight="1">
      <c r="A184" s="3711"/>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25" customHeight="1">
      <c r="A185" s="3717">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10"/>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11"/>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17">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10"/>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10"/>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10"/>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10"/>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11"/>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17">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11"/>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17">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10"/>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10"/>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10"/>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10"/>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11"/>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728">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29"/>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30"/>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5" customHeight="1">
      <c r="A205" s="3717">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75" customHeight="1">
      <c r="A206" s="3710"/>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75" customHeight="1">
      <c r="A207" s="3710"/>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75" customHeight="1">
      <c r="A208" s="3733"/>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75" customHeight="1">
      <c r="A209" s="3733"/>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732"/>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17">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10"/>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11"/>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17"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10"/>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10"/>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10"/>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10"/>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 customHeight="1">
      <c r="A220" s="3710"/>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11"/>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5"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392" priority="1111"/>
    <cfRule type="duplicateValues" dxfId="391"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34" t="s">
        <v>4782</v>
      </c>
      <c r="B2" s="3734"/>
      <c r="C2" s="3734"/>
      <c r="D2" s="3734"/>
      <c r="E2" s="3734"/>
      <c r="F2" s="3734"/>
      <c r="G2" s="3734"/>
      <c r="H2" s="3734"/>
      <c r="I2" s="3734"/>
      <c r="J2" s="3734"/>
      <c r="K2" s="3734"/>
      <c r="L2" s="3734"/>
      <c r="M2" s="3734"/>
      <c r="N2" s="3734"/>
      <c r="O2" s="3734"/>
    </row>
    <row r="3" spans="1:127" ht="39.75" customHeight="1">
      <c r="A3" s="3685" t="s">
        <v>3413</v>
      </c>
      <c r="B3" s="3685"/>
      <c r="C3" s="3685"/>
      <c r="D3" s="2091">
        <f>SUBTOTAL(9,D5:D618)</f>
        <v>285970</v>
      </c>
      <c r="E3" s="1932"/>
      <c r="F3" s="2092"/>
      <c r="G3" s="1932"/>
      <c r="H3" s="1932"/>
      <c r="I3" s="1932"/>
      <c r="J3" s="1932"/>
      <c r="K3" s="2093">
        <f ca="1">TODAY()</f>
        <v>45982</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1" customHeight="1">
      <c r="A5" s="3735">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36"/>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35">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36"/>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35">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36"/>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37">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38"/>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38"/>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39"/>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37">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38"/>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38"/>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39"/>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37">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39"/>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37">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38"/>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38"/>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39"/>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37">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38"/>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38"/>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38"/>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39"/>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37">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38"/>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39"/>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37">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753"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39"/>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754"/>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37">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39"/>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37">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38"/>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39"/>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52">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52"/>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52"/>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17">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11"/>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37">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38"/>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38"/>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38"/>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38"/>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38"/>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39"/>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17">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11"/>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17">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11"/>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17">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5" customHeight="1">
      <c r="A63" s="3711"/>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41">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42"/>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42"/>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43"/>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5" customHeight="1">
      <c r="A68" s="3717">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10"/>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11"/>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41">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43"/>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5" customHeight="1">
      <c r="A73" s="3737">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39"/>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17">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11"/>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17">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 customHeight="1">
      <c r="A79" s="3710"/>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 customHeight="1">
      <c r="A80" s="3710"/>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 customHeight="1">
      <c r="A81" s="3710"/>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 customHeight="1">
      <c r="A82" s="3710"/>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 customHeight="1">
      <c r="A83" s="3711"/>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 customHeight="1">
      <c r="A84" s="3738">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 customHeight="1">
      <c r="A85" s="3738"/>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38"/>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38"/>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38"/>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38"/>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38"/>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38"/>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38"/>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38"/>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38"/>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38"/>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38"/>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38"/>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38"/>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51">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 customHeight="1">
      <c r="A101" s="3751"/>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 customHeight="1">
      <c r="A102" s="3751"/>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 customHeight="1">
      <c r="A103" s="3752">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52"/>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52"/>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17">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10"/>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17">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 customHeight="1">
      <c r="A109" s="3710"/>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44">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44"/>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45"/>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46">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 customHeight="1">
      <c r="A115" s="3747"/>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 customHeight="1">
      <c r="A116" s="3747"/>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5" customHeight="1">
      <c r="A117" s="3747"/>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 customHeight="1">
      <c r="A118" s="3748"/>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 customHeight="1">
      <c r="A119" s="3746">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47"/>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48"/>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49">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 customHeight="1">
      <c r="A123" s="3750"/>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 customHeight="1">
      <c r="A124" s="3750"/>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 customHeight="1">
      <c r="A125" s="3740">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 customHeight="1">
      <c r="A126" s="3740"/>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 customHeight="1">
      <c r="A127" s="3740"/>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 customHeight="1">
      <c r="A128" s="3740"/>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390" priority="11"/>
  </conditionalFormatting>
  <conditionalFormatting sqref="A4">
    <cfRule type="duplicateValues" dxfId="389" priority="7"/>
  </conditionalFormatting>
  <conditionalFormatting sqref="B138:B1048576 B1:B109 B111:B131">
    <cfRule type="duplicateValues" dxfId="388" priority="5"/>
    <cfRule type="duplicateValues" dxfId="387" priority="6"/>
  </conditionalFormatting>
  <conditionalFormatting sqref="C4">
    <cfRule type="duplicateValues" dxfId="386" priority="8"/>
    <cfRule type="duplicateValues" dxfId="385" priority="9"/>
    <cfRule type="duplicateValues" dxfId="384"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97"/>
      <c r="E1" s="3597"/>
      <c r="F1" s="3597"/>
      <c r="G1" s="3597"/>
      <c r="H1" s="3597"/>
      <c r="I1" s="3597"/>
      <c r="J1" s="3597"/>
      <c r="K1" s="3597"/>
      <c r="L1" s="3597"/>
      <c r="M1" s="3597"/>
      <c r="O1" s="1848"/>
    </row>
    <row r="2" spans="1:129" ht="64.5" customHeight="1">
      <c r="A2" s="3755" t="s">
        <v>6693</v>
      </c>
      <c r="B2" s="3755"/>
      <c r="C2" s="3734"/>
      <c r="D2" s="3734"/>
      <c r="E2" s="3734"/>
      <c r="F2" s="3734"/>
      <c r="G2" s="3734"/>
      <c r="H2" s="3734"/>
      <c r="I2" s="3734"/>
      <c r="J2" s="3734"/>
      <c r="K2" s="3734"/>
      <c r="L2" s="3734"/>
      <c r="M2" s="3756"/>
      <c r="N2" s="2395"/>
      <c r="O2" s="2395"/>
      <c r="P2" s="287"/>
    </row>
    <row r="3" spans="1:129" s="1777" customFormat="1" ht="37.5" customHeight="1">
      <c r="A3" s="3685" t="s">
        <v>3413</v>
      </c>
      <c r="B3" s="3685"/>
      <c r="C3" s="3685"/>
      <c r="D3" s="1960">
        <f>SUBTOTAL(9,D5:D143)</f>
        <v>13920</v>
      </c>
      <c r="E3" s="1815"/>
      <c r="F3" s="1961"/>
      <c r="G3" s="1815"/>
      <c r="H3" s="1815"/>
      <c r="I3" s="1815"/>
      <c r="J3" s="1815"/>
      <c r="K3" s="1816">
        <f ca="1">TODAY()</f>
        <v>45982</v>
      </c>
      <c r="L3" s="1960">
        <f>SUBTOTAL(9,L5:L143)</f>
        <v>7213</v>
      </c>
      <c r="M3" s="143"/>
      <c r="N3" s="1816"/>
      <c r="O3" s="1961"/>
      <c r="P3" s="218"/>
    </row>
    <row r="4" spans="1:129" s="2077" customFormat="1" ht="53.2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757">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25" hidden="1" customHeight="1">
      <c r="A6" s="3757"/>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25" hidden="1" customHeight="1">
      <c r="A7" s="3757"/>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25" hidden="1" customHeight="1">
      <c r="A8" s="3757"/>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25" hidden="1" customHeight="1">
      <c r="A9" s="3758"/>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25"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97">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98"/>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98"/>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98"/>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98"/>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98"/>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98"/>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98"/>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99"/>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97">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99"/>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97">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98"/>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99"/>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24">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24"/>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24"/>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97">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98"/>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99"/>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75" hidden="1" customHeight="1">
      <c r="A34" s="3697">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99"/>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97">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5" hidden="1" customHeight="1">
      <c r="A37" s="3698"/>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698"/>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698"/>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698"/>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698"/>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5" hidden="1" customHeight="1">
      <c r="A42" s="3699"/>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25" hidden="1" customHeight="1">
      <c r="A43" s="3697">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698"/>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698"/>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698"/>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699"/>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694">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695"/>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696"/>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7"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697">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25" hidden="1" customHeight="1">
      <c r="A54" s="3699"/>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25" hidden="1" customHeight="1">
      <c r="A55" s="3697">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699"/>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75" hidden="1" customHeight="1">
      <c r="A57" s="3697">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75" hidden="1" customHeight="1">
      <c r="A58" s="3699"/>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694">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 hidden="1" customHeight="1">
      <c r="A60" s="3695"/>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 hidden="1" customHeight="1">
      <c r="A61" s="3695"/>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 customHeight="1">
      <c r="A62" s="3695"/>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 hidden="1" customHeight="1">
      <c r="A63" s="3696"/>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694">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696"/>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697">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699"/>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25" hidden="1" customHeight="1">
      <c r="A68" s="3694">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25" hidden="1" customHeight="1">
      <c r="A69" s="3695"/>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25" hidden="1" customHeight="1">
      <c r="A70" s="3701"/>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694">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75" hidden="1" customHeight="1">
      <c r="A73" s="3695"/>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75" hidden="1" customHeight="1">
      <c r="A74" s="3695"/>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75" hidden="1" customHeight="1">
      <c r="A75" s="3696"/>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60"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75" hidden="1" customHeight="1">
      <c r="A77" s="3697">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 hidden="1" customHeight="1">
      <c r="A78" s="3698"/>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 hidden="1" customHeight="1">
      <c r="A79" s="3698"/>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 hidden="1" customHeight="1">
      <c r="A80" s="3698"/>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 hidden="1" customHeight="1">
      <c r="A81" s="3698"/>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 hidden="1" customHeight="1">
      <c r="A82" s="3698"/>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 hidden="1" customHeight="1">
      <c r="A83" s="3699"/>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5" hidden="1" customHeight="1">
      <c r="A84" s="3694">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5" hidden="1" customHeight="1">
      <c r="A85" s="3695"/>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5" hidden="1" customHeight="1">
      <c r="A86" s="3695"/>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5" hidden="1" customHeight="1">
      <c r="A87" s="3696"/>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25" hidden="1" customHeight="1">
      <c r="A88" s="3697">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25" hidden="1" customHeight="1">
      <c r="A89" s="3698"/>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25" hidden="1" customHeight="1">
      <c r="A90" s="3699"/>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25"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25" hidden="1" customHeight="1">
      <c r="A93" s="3697">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25" hidden="1" customHeight="1">
      <c r="A94" s="3699"/>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697">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5" hidden="1" customHeight="1">
      <c r="A96" s="3698"/>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9" hidden="1" customHeight="1">
      <c r="A97" s="3698"/>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9" hidden="1" customHeight="1">
      <c r="A98" s="3699"/>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75" hidden="1" customHeight="1">
      <c r="A99" s="3697">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698"/>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698"/>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698"/>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698"/>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698"/>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699"/>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75" hidden="1" customHeight="1">
      <c r="A106" s="3697">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699"/>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83" priority="11"/>
  </conditionalFormatting>
  <conditionalFormatting sqref="A4:B4">
    <cfRule type="duplicateValues" dxfId="382" priority="7"/>
  </conditionalFormatting>
  <conditionalFormatting sqref="B5:B9">
    <cfRule type="duplicateValues" dxfId="381" priority="5"/>
    <cfRule type="duplicateValues" dxfId="380" priority="6"/>
  </conditionalFormatting>
  <conditionalFormatting sqref="B11:B50">
    <cfRule type="duplicateValues" dxfId="379" priority="3"/>
    <cfRule type="duplicateValues" dxfId="378" priority="4"/>
  </conditionalFormatting>
  <conditionalFormatting sqref="B52:B107">
    <cfRule type="duplicateValues" dxfId="377" priority="1"/>
    <cfRule type="duplicateValues" dxfId="376" priority="2"/>
  </conditionalFormatting>
  <conditionalFormatting sqref="C4">
    <cfRule type="duplicateValues" dxfId="375" priority="8"/>
    <cfRule type="duplicateValues" dxfId="374" priority="9"/>
    <cfRule type="duplicateValues" dxfId="37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03" t="s">
        <v>6870</v>
      </c>
      <c r="B1" s="3703"/>
      <c r="C1" s="3703"/>
      <c r="D1" s="3703"/>
      <c r="E1" s="3703"/>
      <c r="F1" s="3703"/>
      <c r="G1" s="3703"/>
      <c r="H1" s="3703"/>
      <c r="I1" s="3703"/>
      <c r="J1" s="3703"/>
      <c r="K1" s="3703"/>
      <c r="L1" s="3703"/>
      <c r="M1" s="3703"/>
      <c r="N1" s="3703"/>
      <c r="O1" s="3703"/>
      <c r="P1" s="3703"/>
      <c r="Q1" s="2620"/>
    </row>
    <row r="2" spans="1:56" ht="39.75" customHeight="1">
      <c r="A2" s="3704" t="s">
        <v>5192</v>
      </c>
      <c r="B2" s="3704"/>
      <c r="C2" s="3704"/>
      <c r="D2" s="2215">
        <f>SUBTOTAL(9,D3:D447)</f>
        <v>391027</v>
      </c>
      <c r="E2" s="1932"/>
      <c r="F2" s="2092"/>
      <c r="G2" s="2269" t="s">
        <v>5193</v>
      </c>
      <c r="H2" s="1932"/>
      <c r="I2" s="1932"/>
      <c r="J2" s="1932"/>
      <c r="K2" s="2093">
        <f ca="1">TODAY()</f>
        <v>45982</v>
      </c>
      <c r="L2" s="2272">
        <f>SUBTOTAL(9,L4:L630)</f>
        <v>390002</v>
      </c>
      <c r="M2" s="2339" t="s">
        <v>5194</v>
      </c>
      <c r="N2" s="2099" t="s">
        <v>5195</v>
      </c>
      <c r="O2" s="3705" t="s">
        <v>0</v>
      </c>
      <c r="P2" s="3705"/>
      <c r="Q2" s="3705" t="s">
        <v>6871</v>
      </c>
      <c r="R2" s="3705"/>
      <c r="S2" s="3706"/>
      <c r="T2" s="3706"/>
    </row>
    <row r="3" spans="1:56" s="2709" customFormat="1" ht="58.5"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5" customHeight="1">
      <c r="A4" s="3696">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94"/>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94">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95"/>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95"/>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96"/>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59">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60"/>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61"/>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97">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5" customHeight="1">
      <c r="A15" s="3698"/>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5" customHeight="1">
      <c r="A16" s="3698"/>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94">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95"/>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95"/>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96"/>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5" customHeight="1">
      <c r="A23" s="3694">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95"/>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95"/>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95"/>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95"/>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95"/>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95"/>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95"/>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96"/>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94">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5" customHeight="1">
      <c r="A34" s="3695"/>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5" customHeight="1">
      <c r="A35" s="3695"/>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5" customHeight="1">
      <c r="A36" s="3695"/>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5" customHeight="1">
      <c r="A37" s="3695"/>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5" customHeight="1">
      <c r="A38" s="3695"/>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5" customHeight="1">
      <c r="A39" s="3695"/>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94">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95"/>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95"/>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96"/>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94">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96"/>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5" customHeight="1">
      <c r="A48" s="3697">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5" customHeight="1">
      <c r="A49" s="3698"/>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5" customHeight="1">
      <c r="A50" s="3699"/>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94">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95"/>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95"/>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95"/>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94">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96"/>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02">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02"/>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02"/>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25" customHeight="1">
      <c r="A60" s="3702"/>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02"/>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25" customHeight="1">
      <c r="A62" s="3694">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25" customHeight="1">
      <c r="A63" s="3695"/>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5" customHeight="1">
      <c r="A64" s="3695"/>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95"/>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97">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98"/>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98"/>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98"/>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98"/>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98"/>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98"/>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98"/>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98"/>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98"/>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98"/>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99"/>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5" customHeight="1">
      <c r="A79" s="3694">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96"/>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94">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96"/>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94">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95"/>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95"/>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96"/>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94">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95"/>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96"/>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94">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95"/>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95"/>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95"/>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25" customHeight="1">
      <c r="A97" s="3695"/>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25" customHeight="1">
      <c r="A98" s="3695"/>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25" customHeight="1">
      <c r="A99" s="3695"/>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25" customHeight="1">
      <c r="A100" s="3696"/>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9" customHeight="1">
      <c r="A101" s="3694">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95"/>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96"/>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02">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02"/>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5" customHeight="1">
      <c r="A106" s="3702"/>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5" customHeight="1">
      <c r="A107" s="3702"/>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94">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96"/>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94">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96"/>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94">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695"/>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695"/>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695"/>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696"/>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95">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5" customHeight="1">
      <c r="A121" s="3695"/>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5" customHeight="1">
      <c r="A122" s="3695"/>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5" customHeight="1">
      <c r="A123" s="3696"/>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5" customHeight="1">
      <c r="A124" s="3694">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5" customHeight="1">
      <c r="A125" s="3695"/>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5" customHeight="1">
      <c r="A126" s="3695"/>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5" customHeight="1">
      <c r="A127" s="3695"/>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5" customHeight="1">
      <c r="A128" s="3695"/>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5" customHeight="1">
      <c r="A129" s="3695"/>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5" customHeight="1">
      <c r="A130" s="3695"/>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5"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5" customHeight="1">
      <c r="A133" s="3698">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5" customHeight="1">
      <c r="A134" s="3698"/>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5" customHeight="1">
      <c r="A135" s="3699"/>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5" customHeight="1">
      <c r="A136" s="3694">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95"/>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95"/>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95"/>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95"/>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95"/>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 customHeight="1">
      <c r="A142" s="3695"/>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95"/>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 customHeight="1">
      <c r="A144" s="3696"/>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5" customHeight="1">
      <c r="A145" s="3697">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98"/>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99"/>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97">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98"/>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98"/>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99"/>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5" customHeight="1">
      <c r="A152" s="3694">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95"/>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96"/>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94">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96"/>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94">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95"/>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95"/>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25" customHeight="1">
      <c r="A160" s="3695"/>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25" customHeight="1">
      <c r="A161" s="3695"/>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96"/>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02">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02"/>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02">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5" customHeight="1">
      <c r="A167" s="3702"/>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5" customHeight="1">
      <c r="A168" s="3697">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5" customHeight="1">
      <c r="A169" s="3698"/>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98"/>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98"/>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5" customHeight="1">
      <c r="A172" s="3698"/>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5" customHeight="1">
      <c r="A173" s="3698"/>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98"/>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5" customHeight="1">
      <c r="A175" s="3698"/>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5" customHeight="1">
      <c r="A176" s="3698"/>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98"/>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98"/>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5" customHeight="1">
      <c r="A179" s="3698"/>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5" customHeight="1">
      <c r="A180" s="3699"/>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372" priority="1243"/>
  </conditionalFormatting>
  <conditionalFormatting sqref="B202:B1048576 B1:B9 B13:B17 B19:B198">
    <cfRule type="duplicateValues" dxfId="371" priority="1249"/>
  </conditionalFormatting>
  <conditionalFormatting sqref="B202:B1048576 B6:B9 B13:B17 B19:B198">
    <cfRule type="duplicateValues" dxfId="370" priority="1254"/>
    <cfRule type="duplicateValues" dxfId="369"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filterMode="1">
    <tabColor rgb="FFFFC000"/>
    <pageSetUpPr fitToPage="1"/>
  </sheetPr>
  <dimension ref="A1:AI204"/>
  <sheetViews>
    <sheetView zoomScale="70" zoomScaleNormal="70" workbookViewId="0">
      <pane xSplit="5" ySplit="3" topLeftCell="I33" activePane="bottomRight" state="frozen"/>
      <selection pane="bottomRight" activeCell="O54" sqref="O54"/>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35" ht="74.25" customHeight="1">
      <c r="A1" s="3762" t="s">
        <v>7218</v>
      </c>
      <c r="B1" s="3763"/>
      <c r="C1" s="3763"/>
      <c r="D1" s="3763"/>
      <c r="E1" s="3763"/>
      <c r="F1" s="3763"/>
      <c r="G1" s="3763"/>
      <c r="H1" s="3763"/>
      <c r="I1" s="3763"/>
      <c r="J1" s="3763"/>
      <c r="K1" s="3763"/>
      <c r="L1" s="3763"/>
      <c r="M1" s="3763"/>
      <c r="N1" s="3763"/>
      <c r="O1" s="3763"/>
      <c r="P1" s="3763"/>
      <c r="Q1" s="3764"/>
    </row>
    <row r="2" spans="1:35" s="3346" customFormat="1" ht="58.5" customHeight="1">
      <c r="A2" s="3765" t="s">
        <v>5192</v>
      </c>
      <c r="B2" s="3765"/>
      <c r="C2" s="3765"/>
      <c r="D2" s="3522">
        <f>SUBTOTAL(9,D4:D2144)</f>
        <v>0</v>
      </c>
      <c r="E2" s="3386"/>
      <c r="F2" s="3523"/>
      <c r="G2" s="3524" t="s">
        <v>5193</v>
      </c>
      <c r="H2" s="3524"/>
      <c r="I2" s="3386"/>
      <c r="J2" s="3386"/>
      <c r="K2" s="3386"/>
      <c r="L2" s="3525">
        <f ca="1">TODAY()</f>
        <v>45982</v>
      </c>
      <c r="M2" s="3522">
        <f>SUBTOTAL(9,M4:M2144)</f>
        <v>17725</v>
      </c>
      <c r="N2" s="3523" t="s">
        <v>7219</v>
      </c>
      <c r="O2" s="3525"/>
      <c r="P2" s="3525"/>
      <c r="Q2" s="3526" t="s">
        <v>0</v>
      </c>
      <c r="R2" s="1777"/>
      <c r="S2" s="3766" t="s">
        <v>7220</v>
      </c>
      <c r="T2" s="3766"/>
      <c r="U2" s="3766"/>
      <c r="V2" s="3766"/>
      <c r="W2" s="1777"/>
      <c r="X2" s="1777"/>
      <c r="Y2" s="1777"/>
      <c r="Z2" s="1777"/>
      <c r="AA2" s="1777"/>
    </row>
    <row r="3" spans="1:35" s="3346" customFormat="1" ht="58.5" customHeight="1">
      <c r="A3" s="3455" t="s">
        <v>32</v>
      </c>
      <c r="B3" s="3456" t="s">
        <v>5197</v>
      </c>
      <c r="C3" s="3428" t="s">
        <v>5198</v>
      </c>
      <c r="D3" s="3457" t="s">
        <v>7221</v>
      </c>
      <c r="E3" s="3428" t="s">
        <v>3414</v>
      </c>
      <c r="F3" s="3427" t="s">
        <v>36</v>
      </c>
      <c r="G3" s="3428" t="s">
        <v>3415</v>
      </c>
      <c r="H3" s="3428" t="s">
        <v>7222</v>
      </c>
      <c r="I3" s="3448" t="s">
        <v>7223</v>
      </c>
      <c r="J3" s="3428" t="s">
        <v>7224</v>
      </c>
      <c r="K3" s="3428" t="s">
        <v>40</v>
      </c>
      <c r="L3" s="3428" t="s">
        <v>7225</v>
      </c>
      <c r="M3" s="3538" t="s">
        <v>5202</v>
      </c>
      <c r="N3" s="3428" t="s">
        <v>7226</v>
      </c>
      <c r="O3" s="3460" t="s">
        <v>5204</v>
      </c>
      <c r="P3" s="3456" t="s">
        <v>42</v>
      </c>
      <c r="Q3" s="3316" t="s">
        <v>5205</v>
      </c>
      <c r="R3" s="3432" t="s">
        <v>7227</v>
      </c>
      <c r="S3" s="3446" t="s">
        <v>5207</v>
      </c>
      <c r="T3" s="3446" t="s">
        <v>7228</v>
      </c>
      <c r="U3" s="3446" t="s">
        <v>7229</v>
      </c>
      <c r="V3" s="3446" t="s">
        <v>7230</v>
      </c>
    </row>
    <row r="4" spans="1:35" s="3432" customFormat="1" ht="58.5" hidden="1" customHeight="1">
      <c r="A4" s="3445"/>
      <c r="B4" s="3428" t="str">
        <f t="shared" ref="B4" si="0">TEXT(LEFT(L4,10),"0000000000")</f>
        <v>2000003570</v>
      </c>
      <c r="C4" s="3446"/>
      <c r="D4" s="3447"/>
      <c r="E4" s="3448"/>
      <c r="F4" s="3446"/>
      <c r="G4" s="3448"/>
      <c r="H4" s="3448"/>
      <c r="I4" s="3462" t="s">
        <v>7231</v>
      </c>
      <c r="J4" s="3448" t="s">
        <v>49</v>
      </c>
      <c r="K4" s="3448" t="s">
        <v>197</v>
      </c>
      <c r="L4" s="3432" t="s">
        <v>7232</v>
      </c>
      <c r="M4" s="3432">
        <v>970</v>
      </c>
      <c r="N4" s="3529" t="s">
        <v>7233</v>
      </c>
      <c r="O4" s="3446"/>
      <c r="P4" s="3449" t="s">
        <v>7234</v>
      </c>
      <c r="Q4" s="3530"/>
    </row>
    <row r="5" spans="1:35" s="3432" customFormat="1" ht="58.5" hidden="1" customHeight="1">
      <c r="A5" s="3445"/>
      <c r="B5" s="3428" t="str">
        <f>TEXT(LEFT(L5,10),"0000000000")</f>
        <v>2000003571</v>
      </c>
      <c r="C5" s="3446"/>
      <c r="D5" s="3447"/>
      <c r="E5" s="3448"/>
      <c r="F5" s="3446"/>
      <c r="G5" s="3448"/>
      <c r="H5" s="3448"/>
      <c r="I5" s="3462" t="s">
        <v>7231</v>
      </c>
      <c r="J5" s="3448" t="s">
        <v>49</v>
      </c>
      <c r="K5" s="3448" t="s">
        <v>197</v>
      </c>
      <c r="L5" s="3450" t="s">
        <v>7235</v>
      </c>
      <c r="M5" s="3430">
        <v>1635</v>
      </c>
      <c r="N5" s="3529" t="s">
        <v>7233</v>
      </c>
      <c r="O5" s="3446"/>
      <c r="P5" s="3449" t="s">
        <v>7234</v>
      </c>
      <c r="Q5" s="3530"/>
    </row>
    <row r="6" spans="1:35" s="3432" customFormat="1" ht="58.5" hidden="1" customHeight="1">
      <c r="A6" s="3445"/>
      <c r="B6" s="3428" t="str">
        <f>TEXT(LEFT(L6,10),"0000000000")</f>
        <v>2000003601</v>
      </c>
      <c r="C6" s="3446"/>
      <c r="D6" s="3447"/>
      <c r="E6" s="3448"/>
      <c r="F6" s="3446"/>
      <c r="G6" s="3448"/>
      <c r="H6" s="3448"/>
      <c r="I6" s="3462" t="s">
        <v>7231</v>
      </c>
      <c r="J6" s="3448" t="s">
        <v>49</v>
      </c>
      <c r="K6" s="3448" t="s">
        <v>197</v>
      </c>
      <c r="L6" s="3450" t="s">
        <v>7236</v>
      </c>
      <c r="M6" s="3430">
        <v>715</v>
      </c>
      <c r="N6" s="3529" t="s">
        <v>7233</v>
      </c>
      <c r="O6" s="3446"/>
      <c r="P6" s="3449" t="s">
        <v>7234</v>
      </c>
      <c r="Q6" s="3530"/>
    </row>
    <row r="7" spans="1:35" s="3432" customFormat="1" ht="58.5" hidden="1" customHeight="1">
      <c r="A7" s="3445"/>
      <c r="B7" s="3428" t="str">
        <f>TEXT(LEFT(L7,10),"0000000000")</f>
        <v>2000003573</v>
      </c>
      <c r="C7" s="3446"/>
      <c r="D7" s="3447"/>
      <c r="E7" s="3448"/>
      <c r="F7" s="3446"/>
      <c r="G7" s="3448"/>
      <c r="H7" s="3448"/>
      <c r="I7" s="3462" t="s">
        <v>7231</v>
      </c>
      <c r="J7" s="3448" t="s">
        <v>49</v>
      </c>
      <c r="K7" s="3448" t="s">
        <v>197</v>
      </c>
      <c r="L7" s="3450" t="s">
        <v>7237</v>
      </c>
      <c r="M7" s="3430">
        <v>555</v>
      </c>
      <c r="N7" s="3529" t="s">
        <v>7233</v>
      </c>
      <c r="O7" s="3446"/>
      <c r="P7" s="3449" t="s">
        <v>7234</v>
      </c>
      <c r="Q7" s="3530"/>
    </row>
    <row r="8" spans="1:35" s="3432" customFormat="1" ht="58.5" hidden="1" customHeight="1">
      <c r="A8" s="3445"/>
      <c r="B8" s="3428" t="str">
        <f>TEXT(LEFT(L8,10),"0000000000")</f>
        <v>2000003540</v>
      </c>
      <c r="C8" s="3446"/>
      <c r="D8" s="3447"/>
      <c r="E8" s="3448"/>
      <c r="F8" s="3446"/>
      <c r="G8" s="3448"/>
      <c r="H8" s="3448"/>
      <c r="I8" s="3448" t="s">
        <v>7238</v>
      </c>
      <c r="J8" s="3427" t="s">
        <v>49</v>
      </c>
      <c r="K8" s="3448" t="s">
        <v>197</v>
      </c>
      <c r="L8" s="3543" t="s">
        <v>7239</v>
      </c>
      <c r="M8" s="3528">
        <v>1000</v>
      </c>
      <c r="N8" s="3544" t="s">
        <v>7240</v>
      </c>
      <c r="O8" s="3446"/>
      <c r="P8" s="3449"/>
      <c r="Q8" s="3431"/>
    </row>
    <row r="9" spans="1:35" s="3432" customFormat="1" ht="58.5" hidden="1" customHeight="1">
      <c r="A9" s="3445"/>
      <c r="B9" s="3428" t="str">
        <f>TEXT(LEFT(L9,10),"0000000000")</f>
        <v>2000003541</v>
      </c>
      <c r="C9" s="3446"/>
      <c r="D9" s="3447"/>
      <c r="E9" s="3448"/>
      <c r="F9" s="3446"/>
      <c r="G9" s="3448"/>
      <c r="H9" s="3448"/>
      <c r="I9" s="3448" t="s">
        <v>7238</v>
      </c>
      <c r="J9" s="3427" t="s">
        <v>49</v>
      </c>
      <c r="K9" s="3448" t="s">
        <v>197</v>
      </c>
      <c r="L9" s="3532" t="s">
        <v>7241</v>
      </c>
      <c r="M9" s="3528">
        <v>2500</v>
      </c>
      <c r="N9" s="3544" t="s">
        <v>7240</v>
      </c>
      <c r="O9" s="3446"/>
      <c r="P9" s="3449"/>
      <c r="Q9" s="3431"/>
    </row>
    <row r="10" spans="1:35" s="3432" customFormat="1" ht="58.5" hidden="1" customHeight="1">
      <c r="A10" s="3445"/>
      <c r="B10" s="3428" t="str">
        <f>TEXT(LEFT(L10,10),"0000000000")</f>
        <v>2000003542</v>
      </c>
      <c r="C10" s="3446"/>
      <c r="D10" s="3447"/>
      <c r="E10" s="3448"/>
      <c r="F10" s="3446"/>
      <c r="G10" s="3448"/>
      <c r="H10" s="3448"/>
      <c r="I10" s="3448" t="s">
        <v>7238</v>
      </c>
      <c r="J10" s="3427" t="s">
        <v>49</v>
      </c>
      <c r="K10" s="3531" t="s">
        <v>101</v>
      </c>
      <c r="L10" s="3545" t="s">
        <v>7242</v>
      </c>
      <c r="M10" s="3528">
        <v>3250</v>
      </c>
      <c r="N10" s="3448" t="s">
        <v>7243</v>
      </c>
      <c r="O10" s="3446"/>
      <c r="P10" s="3449"/>
      <c r="Q10" s="3431"/>
    </row>
    <row r="11" spans="1:35" s="3432" customFormat="1" ht="58.5" hidden="1" customHeight="1">
      <c r="A11" s="3445"/>
      <c r="B11" s="3428" t="str">
        <f>TEXT(LEFT(L11,10),"0000000000")</f>
        <v>2000003536</v>
      </c>
      <c r="C11" s="3446"/>
      <c r="D11" s="3447"/>
      <c r="E11" s="3448"/>
      <c r="F11" s="3446"/>
      <c r="G11" s="3448"/>
      <c r="H11" s="3448"/>
      <c r="I11" s="3448" t="s">
        <v>7238</v>
      </c>
      <c r="J11" s="3427" t="s">
        <v>49</v>
      </c>
      <c r="K11" s="3531" t="s">
        <v>101</v>
      </c>
      <c r="L11" s="3545" t="s">
        <v>7244</v>
      </c>
      <c r="M11" s="3528">
        <v>700</v>
      </c>
      <c r="N11" s="3448" t="s">
        <v>7245</v>
      </c>
      <c r="O11" s="3446"/>
      <c r="P11" s="3449" t="s">
        <v>7234</v>
      </c>
      <c r="Q11" s="3431"/>
    </row>
    <row r="12" spans="1:35" ht="58.5" hidden="1" customHeight="1">
      <c r="B12" s="2884" t="str">
        <f>TEXT(LEFT(L12,10),"0000000000")</f>
        <v>2000003543</v>
      </c>
      <c r="D12" s="104"/>
      <c r="J12" s="109" t="s">
        <v>49</v>
      </c>
      <c r="K12" s="109" t="s">
        <v>197</v>
      </c>
      <c r="L12" s="143" t="s">
        <v>7246</v>
      </c>
      <c r="M12" s="2644">
        <v>1990</v>
      </c>
      <c r="N12" s="3527" t="s">
        <v>7247</v>
      </c>
      <c r="P12" s="2389" t="s">
        <v>7234</v>
      </c>
      <c r="W12" s="3432"/>
      <c r="X12" s="3432"/>
      <c r="Y12" s="3432"/>
      <c r="Z12" s="3432"/>
      <c r="AA12" s="3432"/>
      <c r="AB12" s="3432"/>
      <c r="AC12" s="3432"/>
      <c r="AD12" s="3432"/>
      <c r="AE12" s="3432"/>
      <c r="AF12" s="3432"/>
      <c r="AG12" s="3432"/>
      <c r="AH12" s="3432"/>
      <c r="AI12" s="3432"/>
    </row>
    <row r="13" spans="1:35" ht="58.5" hidden="1" customHeight="1">
      <c r="B13" s="2884" t="str">
        <f>TEXT(LEFT(L13,10),"0000000000")</f>
        <v>2000003517</v>
      </c>
      <c r="D13" s="104"/>
      <c r="I13" s="109" t="s">
        <v>7248</v>
      </c>
      <c r="J13" s="2898" t="s">
        <v>49</v>
      </c>
      <c r="K13" s="109" t="s">
        <v>101</v>
      </c>
      <c r="L13" s="143" t="s">
        <v>7249</v>
      </c>
      <c r="M13" s="2644">
        <v>5000</v>
      </c>
      <c r="N13" s="3527" t="s">
        <v>7245</v>
      </c>
      <c r="W13" s="3432"/>
      <c r="X13" s="3432"/>
      <c r="Y13" s="3432"/>
      <c r="Z13" s="3432"/>
      <c r="AA13" s="3432"/>
      <c r="AB13" s="3432"/>
      <c r="AC13" s="3432"/>
      <c r="AD13" s="3432"/>
      <c r="AE13" s="3432"/>
      <c r="AF13" s="3432"/>
      <c r="AG13" s="3432"/>
      <c r="AH13" s="3432"/>
      <c r="AI13" s="3432"/>
    </row>
    <row r="14" spans="1:35" ht="58.5" hidden="1" customHeight="1">
      <c r="B14" s="2884" t="str">
        <f>TEXT(LEFT(L14,10),"0000000000")</f>
        <v>2000003518</v>
      </c>
      <c r="D14" s="104"/>
      <c r="I14" s="1077">
        <v>45728</v>
      </c>
      <c r="J14" s="2898" t="s">
        <v>49</v>
      </c>
      <c r="K14" s="109" t="s">
        <v>101</v>
      </c>
      <c r="L14" s="143" t="s">
        <v>7250</v>
      </c>
      <c r="M14" s="2644">
        <v>5000</v>
      </c>
      <c r="N14" s="3527" t="s">
        <v>7240</v>
      </c>
      <c r="W14" s="3432"/>
      <c r="X14" s="3432"/>
      <c r="Y14" s="3432"/>
      <c r="Z14" s="3432"/>
      <c r="AA14" s="3432"/>
      <c r="AB14" s="3432"/>
      <c r="AC14" s="3432"/>
      <c r="AD14" s="3432"/>
      <c r="AE14" s="3432"/>
      <c r="AF14" s="3432"/>
      <c r="AG14" s="3432"/>
      <c r="AH14" s="3432"/>
      <c r="AI14" s="3432"/>
    </row>
    <row r="15" spans="1:35" ht="58.5" customHeight="1">
      <c r="B15" s="2884" t="str">
        <f>TEXT(LEFT(L15,10),"0000000000")</f>
        <v>2000003622</v>
      </c>
      <c r="I15" s="109" t="s">
        <v>7251</v>
      </c>
      <c r="J15" s="109" t="s">
        <v>49</v>
      </c>
      <c r="K15" s="109" t="s">
        <v>278</v>
      </c>
      <c r="L15" s="143" t="s">
        <v>7252</v>
      </c>
      <c r="M15" s="2216">
        <v>2000</v>
      </c>
      <c r="N15" s="109" t="s">
        <v>7253</v>
      </c>
    </row>
    <row r="16" spans="1:35" ht="58.5" hidden="1" customHeight="1">
      <c r="B16" s="2884"/>
      <c r="N16" s="109"/>
    </row>
    <row r="17" spans="1:17" ht="58.5" hidden="1" customHeight="1">
      <c r="B17" s="2884" t="str">
        <f>TEXT(LEFT(L17,10),"0000000000")</f>
        <v>2200002292</v>
      </c>
      <c r="C17" s="2884"/>
      <c r="I17" s="3410" t="s">
        <v>7254</v>
      </c>
      <c r="J17" s="2898" t="s">
        <v>49</v>
      </c>
      <c r="K17" s="109" t="s">
        <v>197</v>
      </c>
      <c r="L17" s="696" t="s">
        <v>7255</v>
      </c>
      <c r="M17" s="2216">
        <v>6500</v>
      </c>
      <c r="N17" s="109" t="s">
        <v>7256</v>
      </c>
    </row>
    <row r="18" spans="1:17" ht="58.5" hidden="1" customHeight="1">
      <c r="B18" s="2884" t="str">
        <f>TEXT(LEFT(L18,10),"0000000000")</f>
        <v>2200002326</v>
      </c>
      <c r="J18" s="109" t="s">
        <v>49</v>
      </c>
      <c r="K18" s="109" t="s">
        <v>197</v>
      </c>
      <c r="L18" s="143" t="s">
        <v>7257</v>
      </c>
      <c r="M18" s="2216">
        <v>3500</v>
      </c>
      <c r="N18" s="1772" t="s">
        <v>7258</v>
      </c>
    </row>
    <row r="19" spans="1:17" ht="58.5" hidden="1" customHeight="1">
      <c r="A19" s="3512"/>
      <c r="B19" s="2884" t="str">
        <f>TEXT(LEFT(L19,10),"0000000000")</f>
        <v>569C.T09.2</v>
      </c>
      <c r="C19" s="2898"/>
      <c r="D19" s="3553"/>
      <c r="E19" s="3514"/>
      <c r="F19" s="2898"/>
      <c r="G19" s="2884"/>
      <c r="H19" s="2884"/>
      <c r="I19" s="109" t="s">
        <v>7251</v>
      </c>
      <c r="J19" s="2884"/>
      <c r="K19" s="2884" t="s">
        <v>90</v>
      </c>
      <c r="L19" s="3554" t="s">
        <v>7259</v>
      </c>
      <c r="M19" s="3521">
        <v>200</v>
      </c>
      <c r="N19" s="3516" t="s">
        <v>7260</v>
      </c>
      <c r="Q19" s="3517" t="s">
        <v>7261</v>
      </c>
    </row>
    <row r="20" spans="1:17" ht="58.5" hidden="1" customHeight="1">
      <c r="A20" s="3512"/>
      <c r="B20" s="2884" t="str">
        <f t="shared" ref="B17:B67" si="1">TEXT(LEFT(L20,10),"0000000000")</f>
        <v>606.T10.20</v>
      </c>
      <c r="C20" s="2898"/>
      <c r="D20" s="3513"/>
      <c r="E20" s="3514"/>
      <c r="F20" s="2898"/>
      <c r="G20" s="2884"/>
      <c r="H20" s="2884"/>
      <c r="I20" s="2884" t="s">
        <v>7262</v>
      </c>
      <c r="J20" s="2884"/>
      <c r="K20" s="2884" t="s">
        <v>90</v>
      </c>
      <c r="L20" s="3554" t="s">
        <v>7263</v>
      </c>
      <c r="M20" s="3507">
        <v>200</v>
      </c>
      <c r="N20" s="3516" t="s">
        <v>7260</v>
      </c>
      <c r="Q20" s="3517" t="s">
        <v>7261</v>
      </c>
    </row>
    <row r="21" spans="1:17" ht="58.5" hidden="1" customHeight="1">
      <c r="A21" s="3512"/>
      <c r="B21" s="2884" t="str">
        <f t="shared" si="1"/>
        <v>630.T11.20</v>
      </c>
      <c r="C21" s="2898"/>
      <c r="D21" s="3513"/>
      <c r="E21" s="3514"/>
      <c r="F21" s="2898"/>
      <c r="G21" s="2884"/>
      <c r="H21" s="2884"/>
      <c r="I21" s="2884" t="s">
        <v>7264</v>
      </c>
      <c r="J21" s="2884"/>
      <c r="K21" s="3478" t="s">
        <v>197</v>
      </c>
      <c r="L21" s="3554" t="s">
        <v>7265</v>
      </c>
      <c r="M21" s="3507">
        <v>250</v>
      </c>
      <c r="N21" s="3516" t="s">
        <v>7260</v>
      </c>
      <c r="Q21" s="3517" t="s">
        <v>7261</v>
      </c>
    </row>
    <row r="22" spans="1:17" ht="58.5" hidden="1" customHeight="1">
      <c r="A22" s="3512"/>
      <c r="B22" s="2884" t="str">
        <f t="shared" si="1"/>
        <v>657E.T11.2</v>
      </c>
      <c r="C22" s="2898"/>
      <c r="D22" s="3513"/>
      <c r="E22" s="3514"/>
      <c r="F22" s="2898"/>
      <c r="G22" s="2884"/>
      <c r="H22" s="2884"/>
      <c r="I22" s="2884"/>
      <c r="J22" s="2884"/>
      <c r="K22" s="3478" t="s">
        <v>197</v>
      </c>
      <c r="L22" s="3554" t="s">
        <v>7266</v>
      </c>
      <c r="M22" s="3507">
        <v>1500</v>
      </c>
      <c r="N22" s="3516" t="s">
        <v>7260</v>
      </c>
      <c r="Q22" s="3517" t="s">
        <v>7261</v>
      </c>
    </row>
    <row r="23" spans="1:17" ht="58.5" hidden="1" customHeight="1">
      <c r="A23" s="3512"/>
      <c r="B23" s="2884" t="str">
        <f t="shared" si="1"/>
        <v>656.T11.20</v>
      </c>
      <c r="C23" s="2898"/>
      <c r="D23" s="3513"/>
      <c r="E23" s="3514"/>
      <c r="F23" s="2898"/>
      <c r="G23" s="2884"/>
      <c r="H23" s="2884"/>
      <c r="I23" s="3555" t="s">
        <v>7267</v>
      </c>
      <c r="J23" s="2884"/>
      <c r="K23" s="2884" t="s">
        <v>90</v>
      </c>
      <c r="L23" s="3515" t="s">
        <v>7268</v>
      </c>
      <c r="M23" s="3507">
        <v>500</v>
      </c>
      <c r="N23" s="3516" t="s">
        <v>7260</v>
      </c>
      <c r="Q23" s="3517" t="s">
        <v>7261</v>
      </c>
    </row>
    <row r="24" spans="1:17" ht="58.5" hidden="1" customHeight="1">
      <c r="A24" s="3512"/>
      <c r="B24" s="2884" t="str">
        <f t="shared" si="1"/>
        <v>652.T11.20</v>
      </c>
      <c r="C24" s="2898"/>
      <c r="D24" s="3513"/>
      <c r="E24" s="3514"/>
      <c r="F24" s="2898"/>
      <c r="G24" s="2884"/>
      <c r="H24" s="2884"/>
      <c r="I24" s="2884"/>
      <c r="J24" s="2884" t="s">
        <v>7269</v>
      </c>
      <c r="K24" s="2884" t="s">
        <v>90</v>
      </c>
      <c r="L24" s="3515" t="s">
        <v>7270</v>
      </c>
      <c r="M24" s="3507">
        <v>500</v>
      </c>
      <c r="N24" s="3516" t="s">
        <v>7260</v>
      </c>
      <c r="Q24" s="3517" t="s">
        <v>7261</v>
      </c>
    </row>
    <row r="25" spans="1:17" ht="58.5" hidden="1" customHeight="1">
      <c r="A25" s="3512"/>
      <c r="B25" s="2884" t="str">
        <f t="shared" si="1"/>
        <v>659.T11.20</v>
      </c>
      <c r="C25" s="2898"/>
      <c r="D25" s="3513"/>
      <c r="E25" s="3514"/>
      <c r="F25" s="2898"/>
      <c r="G25" s="2884"/>
      <c r="H25" s="2884"/>
      <c r="I25" s="2884"/>
      <c r="J25" s="2884" t="s">
        <v>7271</v>
      </c>
      <c r="K25" s="2884" t="s">
        <v>90</v>
      </c>
      <c r="L25" s="3515" t="s">
        <v>7272</v>
      </c>
      <c r="M25" s="3507">
        <v>700</v>
      </c>
      <c r="N25" s="3516" t="s">
        <v>7260</v>
      </c>
      <c r="Q25" s="3517" t="s">
        <v>7261</v>
      </c>
    </row>
    <row r="26" spans="1:17" ht="58.5" hidden="1" customHeight="1">
      <c r="A26" s="3512"/>
      <c r="B26" s="2884" t="str">
        <f t="shared" si="1"/>
        <v>590F.T10.2</v>
      </c>
      <c r="C26" s="2898"/>
      <c r="D26" s="3513"/>
      <c r="E26" s="3514"/>
      <c r="F26" s="2898"/>
      <c r="G26" s="2884"/>
      <c r="H26" s="2884"/>
      <c r="I26" s="2884"/>
      <c r="J26" s="2884"/>
      <c r="K26" s="2884" t="s">
        <v>101</v>
      </c>
      <c r="L26" s="3515" t="s">
        <v>7273</v>
      </c>
      <c r="M26" s="3507">
        <v>7000</v>
      </c>
      <c r="N26" s="3516" t="s">
        <v>7260</v>
      </c>
      <c r="Q26" s="3517" t="s">
        <v>7261</v>
      </c>
    </row>
    <row r="27" spans="1:17" ht="58.5" hidden="1" customHeight="1">
      <c r="A27" s="3512"/>
      <c r="B27" s="2884" t="str">
        <f t="shared" si="1"/>
        <v>590F.T10.2</v>
      </c>
      <c r="C27" s="2898"/>
      <c r="D27" s="3513"/>
      <c r="E27" s="3514"/>
      <c r="F27" s="2898"/>
      <c r="G27" s="2884"/>
      <c r="H27" s="2884"/>
      <c r="I27" s="2884"/>
      <c r="J27" s="2884"/>
      <c r="K27" s="2884" t="s">
        <v>101</v>
      </c>
      <c r="L27" s="3515" t="s">
        <v>7274</v>
      </c>
      <c r="M27" s="3507">
        <v>3725</v>
      </c>
      <c r="N27" s="3527" t="s">
        <v>7275</v>
      </c>
      <c r="Q27" s="3517" t="s">
        <v>7261</v>
      </c>
    </row>
    <row r="28" spans="1:17" ht="58.5" hidden="1" customHeight="1">
      <c r="A28" s="3512"/>
      <c r="B28" s="2884" t="str">
        <f t="shared" si="1"/>
        <v>590F.T10.2</v>
      </c>
      <c r="C28" s="2898"/>
      <c r="D28" s="3513"/>
      <c r="E28" s="3514"/>
      <c r="F28" s="2898"/>
      <c r="G28" s="2884"/>
      <c r="H28" s="2884"/>
      <c r="I28" s="2884"/>
      <c r="J28" s="2884"/>
      <c r="K28" s="2884" t="s">
        <v>101</v>
      </c>
      <c r="L28" s="3515" t="s">
        <v>7276</v>
      </c>
      <c r="M28" s="3507">
        <v>275</v>
      </c>
      <c r="N28" s="3527" t="s">
        <v>7275</v>
      </c>
      <c r="Q28" s="3517" t="s">
        <v>7261</v>
      </c>
    </row>
    <row r="29" spans="1:17" ht="58.5" customHeight="1">
      <c r="A29" s="3512"/>
      <c r="B29" s="2884" t="str">
        <f t="shared" si="1"/>
        <v>2000003563</v>
      </c>
      <c r="C29" s="2898"/>
      <c r="D29" s="3513"/>
      <c r="E29" s="3514"/>
      <c r="F29" s="2898"/>
      <c r="G29" s="2884"/>
      <c r="H29" s="2884"/>
      <c r="I29" s="2884"/>
      <c r="J29" s="2884"/>
      <c r="K29" s="109" t="s">
        <v>50</v>
      </c>
      <c r="L29" s="143" t="s">
        <v>7277</v>
      </c>
      <c r="M29" s="2216">
        <v>300</v>
      </c>
      <c r="N29" s="3516" t="s">
        <v>7260</v>
      </c>
      <c r="Q29" s="3517" t="s">
        <v>7261</v>
      </c>
    </row>
    <row r="30" spans="1:17" ht="58.5" customHeight="1">
      <c r="A30" s="3512"/>
      <c r="B30" s="2884" t="str">
        <f t="shared" si="1"/>
        <v/>
      </c>
      <c r="C30" s="2898"/>
      <c r="D30" s="3513"/>
      <c r="E30" s="3514"/>
      <c r="F30" s="2898"/>
      <c r="G30" s="2884"/>
      <c r="H30" s="2884"/>
      <c r="I30" s="2884"/>
      <c r="J30" s="2884"/>
      <c r="N30" s="3516"/>
      <c r="Q30" s="3517" t="s">
        <v>7261</v>
      </c>
    </row>
    <row r="31" spans="1:17" ht="58.5" customHeight="1">
      <c r="A31" s="3512"/>
      <c r="B31" s="2884" t="str">
        <f t="shared" si="1"/>
        <v>2000003561</v>
      </c>
      <c r="C31" s="2898"/>
      <c r="D31" s="3513"/>
      <c r="E31" s="3514"/>
      <c r="F31" s="2898"/>
      <c r="G31" s="2884"/>
      <c r="H31" s="2884"/>
      <c r="I31" s="2884"/>
      <c r="J31" s="2884"/>
      <c r="K31" s="109" t="s">
        <v>148</v>
      </c>
      <c r="L31" s="143" t="s">
        <v>7278</v>
      </c>
      <c r="M31" s="2216">
        <v>1990</v>
      </c>
      <c r="N31" s="3516" t="s">
        <v>7260</v>
      </c>
      <c r="Q31" s="3517" t="s">
        <v>7261</v>
      </c>
    </row>
    <row r="32" spans="1:17" ht="58.5" customHeight="1">
      <c r="B32" s="2884" t="str">
        <f>TEXT(LEFT(L32,10),"0000000000")</f>
        <v>2000003535</v>
      </c>
      <c r="D32" s="104"/>
      <c r="F32" s="102" t="s">
        <v>15</v>
      </c>
      <c r="I32" s="109" t="s">
        <v>7254</v>
      </c>
      <c r="J32" s="2898" t="s">
        <v>49</v>
      </c>
      <c r="K32" s="109" t="s">
        <v>50</v>
      </c>
      <c r="L32" s="3481" t="s">
        <v>7279</v>
      </c>
      <c r="M32" s="2827">
        <v>65</v>
      </c>
      <c r="N32" s="3467" t="s">
        <v>7280</v>
      </c>
      <c r="P32" s="143"/>
      <c r="Q32" s="1776" t="s">
        <v>7281</v>
      </c>
    </row>
    <row r="33" spans="1:17" ht="58.5" customHeight="1">
      <c r="A33" s="3512"/>
      <c r="B33" s="2884" t="str">
        <f t="shared" si="1"/>
        <v>633A.T11.2</v>
      </c>
      <c r="C33" s="2898"/>
      <c r="D33" s="3513"/>
      <c r="E33" s="3514"/>
      <c r="F33" s="2898"/>
      <c r="G33" s="2884"/>
      <c r="H33" s="2884"/>
      <c r="I33" s="2884"/>
      <c r="J33" s="2884"/>
      <c r="K33" s="109" t="s">
        <v>50</v>
      </c>
      <c r="L33" s="143" t="s">
        <v>7282</v>
      </c>
      <c r="M33" s="2216">
        <v>1200</v>
      </c>
      <c r="N33" s="3549" t="s">
        <v>7283</v>
      </c>
      <c r="Q33" s="3517" t="s">
        <v>7261</v>
      </c>
    </row>
    <row r="34" spans="1:17" ht="58.5" customHeight="1">
      <c r="A34" s="3512"/>
      <c r="B34" s="2884" t="str">
        <f t="shared" si="1"/>
        <v>633A.T11.2</v>
      </c>
      <c r="C34" s="2898"/>
      <c r="D34" s="3513"/>
      <c r="E34" s="3514"/>
      <c r="F34" s="2898"/>
      <c r="G34" s="2884"/>
      <c r="H34" s="2884"/>
      <c r="I34" s="2884"/>
      <c r="J34" s="2884"/>
      <c r="K34" s="109" t="s">
        <v>50</v>
      </c>
      <c r="L34" s="143" t="s">
        <v>7284</v>
      </c>
      <c r="M34" s="2216">
        <v>100</v>
      </c>
      <c r="N34" s="3467" t="s">
        <v>7285</v>
      </c>
      <c r="Q34" s="3517" t="s">
        <v>7261</v>
      </c>
    </row>
    <row r="35" spans="1:17" ht="58.5" customHeight="1">
      <c r="A35" s="3512"/>
      <c r="B35" s="2884" t="str">
        <f t="shared" si="1"/>
        <v>633A.T11.2</v>
      </c>
      <c r="C35" s="2898"/>
      <c r="D35" s="3513"/>
      <c r="E35" s="3514"/>
      <c r="F35" s="2898"/>
      <c r="G35" s="2884"/>
      <c r="H35" s="2884"/>
      <c r="I35" s="2884"/>
      <c r="J35" s="2884"/>
      <c r="K35" s="109" t="s">
        <v>50</v>
      </c>
      <c r="L35" s="143" t="s">
        <v>7286</v>
      </c>
      <c r="M35" s="2216">
        <v>3910</v>
      </c>
      <c r="N35" s="3516" t="s">
        <v>7260</v>
      </c>
      <c r="Q35" s="3517" t="s">
        <v>7261</v>
      </c>
    </row>
    <row r="36" spans="1:17" ht="58.5" customHeight="1">
      <c r="A36" s="3512"/>
      <c r="B36" s="2884" t="str">
        <f t="shared" si="1"/>
        <v>635A.T11.2</v>
      </c>
      <c r="C36" s="2898"/>
      <c r="D36" s="3513"/>
      <c r="E36" s="3514"/>
      <c r="F36" s="2898"/>
      <c r="G36" s="2884"/>
      <c r="H36" s="2884"/>
      <c r="I36" s="2884"/>
      <c r="J36" s="2884"/>
      <c r="K36" s="109" t="s">
        <v>148</v>
      </c>
      <c r="L36" s="143" t="s">
        <v>7287</v>
      </c>
      <c r="M36" s="2216">
        <v>2160</v>
      </c>
      <c r="N36" s="3549" t="s">
        <v>7283</v>
      </c>
      <c r="Q36" s="3517" t="s">
        <v>7261</v>
      </c>
    </row>
    <row r="37" spans="1:17" ht="58.5" customHeight="1">
      <c r="A37" s="3512"/>
      <c r="B37" s="2884" t="str">
        <f t="shared" si="1"/>
        <v>635A.T11.2</v>
      </c>
      <c r="C37" s="2898"/>
      <c r="D37" s="3513"/>
      <c r="E37" s="3514"/>
      <c r="F37" s="2898"/>
      <c r="G37" s="2884"/>
      <c r="H37" s="2884"/>
      <c r="I37" s="2884"/>
      <c r="J37" s="2884"/>
      <c r="K37" s="109" t="s">
        <v>148</v>
      </c>
      <c r="L37" s="143" t="s">
        <v>7288</v>
      </c>
      <c r="M37" s="2216">
        <v>40</v>
      </c>
      <c r="N37" s="3467" t="s">
        <v>7285</v>
      </c>
      <c r="Q37" s="3517" t="s">
        <v>7261</v>
      </c>
    </row>
    <row r="38" spans="1:17" ht="58.5" customHeight="1">
      <c r="A38" s="3512"/>
      <c r="B38" s="2884" t="str">
        <f t="shared" si="1"/>
        <v>635A.T11.2</v>
      </c>
      <c r="C38" s="2898"/>
      <c r="D38" s="3513"/>
      <c r="E38" s="3514"/>
      <c r="F38" s="2898"/>
      <c r="G38" s="2884"/>
      <c r="H38" s="2884"/>
      <c r="I38" s="2884"/>
      <c r="J38" s="2884"/>
      <c r="K38" s="109" t="s">
        <v>148</v>
      </c>
      <c r="L38" s="143" t="s">
        <v>7289</v>
      </c>
      <c r="M38" s="2216">
        <v>5960</v>
      </c>
      <c r="N38" s="3516" t="s">
        <v>7260</v>
      </c>
      <c r="Q38" s="3517" t="s">
        <v>7261</v>
      </c>
    </row>
    <row r="39" spans="1:17" ht="58.5" hidden="1" customHeight="1">
      <c r="A39" s="3512"/>
      <c r="B39" s="2884" t="str">
        <f t="shared" si="1"/>
        <v>530A.T08.2</v>
      </c>
      <c r="C39" s="2898"/>
      <c r="D39" s="3513"/>
      <c r="E39" s="3514"/>
      <c r="F39" s="2898"/>
      <c r="G39" s="2884"/>
      <c r="H39" s="2884"/>
      <c r="I39" s="2884"/>
      <c r="J39" s="2884"/>
      <c r="K39" s="2884" t="s">
        <v>148</v>
      </c>
      <c r="L39" s="3515" t="s">
        <v>7290</v>
      </c>
      <c r="M39" s="3507">
        <v>5000</v>
      </c>
      <c r="N39" s="3516" t="s">
        <v>7260</v>
      </c>
      <c r="Q39" s="3517"/>
    </row>
    <row r="40" spans="1:17" ht="58.5" hidden="1" customHeight="1">
      <c r="A40" s="3512"/>
      <c r="B40" s="2884" t="str">
        <f t="shared" si="1"/>
        <v>616C.T08.2</v>
      </c>
      <c r="C40" s="2898"/>
      <c r="D40" s="3513"/>
      <c r="E40" s="3514"/>
      <c r="F40" s="2898"/>
      <c r="G40" s="2884"/>
      <c r="H40" s="2884"/>
      <c r="I40" s="2884"/>
      <c r="J40" s="2884"/>
      <c r="K40" s="2884" t="s">
        <v>101</v>
      </c>
      <c r="L40" s="3515" t="s">
        <v>7291</v>
      </c>
      <c r="M40" s="3507">
        <v>1500</v>
      </c>
      <c r="N40" s="3549" t="s">
        <v>7292</v>
      </c>
      <c r="Q40" s="3517"/>
    </row>
    <row r="41" spans="1:17" ht="58.5" hidden="1" customHeight="1">
      <c r="A41" s="3512"/>
      <c r="B41" s="2884" t="str">
        <f>TEXT(LEFT(L41,10),"0000000000")</f>
        <v>616C.T08.2</v>
      </c>
      <c r="C41" s="2898"/>
      <c r="D41" s="3553"/>
      <c r="E41" s="3514"/>
      <c r="F41" s="2898"/>
      <c r="G41" s="2884"/>
      <c r="H41" s="2884"/>
      <c r="I41" s="2884"/>
      <c r="J41" s="2884"/>
      <c r="K41" s="2884" t="s">
        <v>101</v>
      </c>
      <c r="L41" s="3515" t="s">
        <v>7291</v>
      </c>
      <c r="M41" s="3521">
        <v>3000</v>
      </c>
      <c r="N41" s="3516" t="s">
        <v>7260</v>
      </c>
      <c r="Q41" s="3517"/>
    </row>
    <row r="42" spans="1:17" ht="58.5" hidden="1" customHeight="1">
      <c r="A42" s="3512"/>
      <c r="B42" s="2884" t="str">
        <f t="shared" si="1"/>
        <v>576B.T09.2</v>
      </c>
      <c r="C42" s="2898"/>
      <c r="D42" s="3513"/>
      <c r="E42" s="3514"/>
      <c r="F42" s="2898"/>
      <c r="G42" s="2884"/>
      <c r="H42" s="2884"/>
      <c r="I42" s="2884"/>
      <c r="J42" s="2884"/>
      <c r="K42" s="2884" t="s">
        <v>148</v>
      </c>
      <c r="L42" s="3515" t="s">
        <v>7293</v>
      </c>
      <c r="M42" s="3507">
        <v>1500</v>
      </c>
      <c r="N42" s="3549" t="s">
        <v>7294</v>
      </c>
      <c r="Q42" s="3517"/>
    </row>
    <row r="43" spans="1:17" ht="58.5" hidden="1" customHeight="1">
      <c r="A43" s="3512"/>
      <c r="B43" s="2884" t="str">
        <f t="shared" si="1"/>
        <v>576B.T09.2</v>
      </c>
      <c r="C43" s="2898"/>
      <c r="D43" s="3513"/>
      <c r="E43" s="3514"/>
      <c r="F43" s="2898"/>
      <c r="G43" s="2884"/>
      <c r="H43" s="2884"/>
      <c r="I43" s="2884"/>
      <c r="J43" s="2884"/>
      <c r="K43" s="2884" t="s">
        <v>148</v>
      </c>
      <c r="L43" s="3558" t="s">
        <v>7295</v>
      </c>
      <c r="M43" s="3507">
        <v>3200</v>
      </c>
      <c r="N43" s="3516" t="s">
        <v>7260</v>
      </c>
      <c r="Q43" s="3517"/>
    </row>
    <row r="44" spans="1:17" ht="58.5" hidden="1" customHeight="1">
      <c r="A44" s="3512"/>
      <c r="B44" s="2884" t="str">
        <f t="shared" si="1"/>
        <v>576B1.T09.</v>
      </c>
      <c r="C44" s="2898"/>
      <c r="D44" s="3513"/>
      <c r="E44" s="3514"/>
      <c r="F44" s="2898"/>
      <c r="G44" s="2884"/>
      <c r="H44" s="2884"/>
      <c r="I44" s="2884"/>
      <c r="J44" s="2884"/>
      <c r="K44" s="2884" t="s">
        <v>101</v>
      </c>
      <c r="L44" s="3558" t="s">
        <v>7296</v>
      </c>
      <c r="M44" s="3507">
        <v>300</v>
      </c>
      <c r="N44" s="3516" t="s">
        <v>7260</v>
      </c>
      <c r="Q44" s="3517"/>
    </row>
    <row r="45" spans="1:17" ht="58.5" hidden="1" customHeight="1">
      <c r="A45" s="3512"/>
      <c r="B45" s="2884" t="str">
        <f t="shared" si="1"/>
        <v>576D.T09.2</v>
      </c>
      <c r="C45" s="2898"/>
      <c r="D45" s="3513"/>
      <c r="E45" s="3514"/>
      <c r="F45" s="2898"/>
      <c r="G45" s="2884"/>
      <c r="H45" s="2884"/>
      <c r="I45" s="2884"/>
      <c r="J45" s="2884"/>
      <c r="K45" s="2884" t="s">
        <v>148</v>
      </c>
      <c r="L45" s="3515" t="s">
        <v>7297</v>
      </c>
      <c r="M45" s="3507">
        <v>3000</v>
      </c>
      <c r="N45" s="3549" t="s">
        <v>7283</v>
      </c>
      <c r="Q45" s="3517"/>
    </row>
    <row r="46" spans="1:17" ht="58.5" hidden="1" customHeight="1">
      <c r="A46" s="3512"/>
      <c r="B46" s="2884" t="str">
        <f t="shared" si="1"/>
        <v>576D.T09.2</v>
      </c>
      <c r="C46" s="2898"/>
      <c r="D46" s="3513"/>
      <c r="E46" s="3514"/>
      <c r="F46" s="2898"/>
      <c r="G46" s="2884"/>
      <c r="H46" s="2884"/>
      <c r="I46" s="2884"/>
      <c r="J46" s="2884"/>
      <c r="K46" s="2884" t="s">
        <v>148</v>
      </c>
      <c r="L46" s="3515" t="s">
        <v>7297</v>
      </c>
      <c r="M46" s="3507">
        <v>1000</v>
      </c>
      <c r="N46" s="3516" t="s">
        <v>7260</v>
      </c>
      <c r="Q46" s="3517"/>
    </row>
    <row r="47" spans="1:17" ht="58.5" hidden="1" customHeight="1">
      <c r="A47" s="3512"/>
      <c r="B47" s="2884" t="str">
        <f t="shared" si="1"/>
        <v>628C.T11.2</v>
      </c>
      <c r="C47" s="2898"/>
      <c r="D47" s="3513"/>
      <c r="E47" s="3514"/>
      <c r="F47" s="2898"/>
      <c r="G47" s="2884"/>
      <c r="H47" s="2884"/>
      <c r="I47" s="2884"/>
      <c r="J47" s="2884"/>
      <c r="K47" s="2884" t="s">
        <v>197</v>
      </c>
      <c r="L47" s="3552" t="s">
        <v>7298</v>
      </c>
      <c r="M47" s="3507">
        <v>7280</v>
      </c>
      <c r="N47" s="3516" t="s">
        <v>7260</v>
      </c>
      <c r="Q47" s="3517"/>
    </row>
    <row r="48" spans="1:17" ht="58.5" hidden="1" customHeight="1">
      <c r="A48" s="3512"/>
      <c r="B48" s="2884" t="str">
        <f t="shared" si="1"/>
        <v>666A.T11.2</v>
      </c>
      <c r="C48" s="2898"/>
      <c r="D48" s="3513"/>
      <c r="E48" s="3514"/>
      <c r="F48" s="2898"/>
      <c r="G48" s="2884"/>
      <c r="H48" s="2884"/>
      <c r="I48" s="2884"/>
      <c r="J48" s="2884"/>
      <c r="K48" s="2884" t="s">
        <v>197</v>
      </c>
      <c r="L48" s="3515" t="s">
        <v>7299</v>
      </c>
      <c r="M48" s="3507">
        <v>3000</v>
      </c>
      <c r="N48" s="3527" t="s">
        <v>7240</v>
      </c>
      <c r="Q48" s="3517"/>
    </row>
    <row r="49" spans="1:35" ht="58.5" hidden="1" customHeight="1">
      <c r="A49" s="3512"/>
      <c r="B49" s="2884" t="str">
        <f t="shared" si="1"/>
        <v>666A.T11.2</v>
      </c>
      <c r="C49" s="2898"/>
      <c r="D49" s="3513"/>
      <c r="E49" s="3514"/>
      <c r="F49" s="2898"/>
      <c r="G49" s="2884"/>
      <c r="H49" s="2884"/>
      <c r="I49" s="2884"/>
      <c r="J49" s="2884"/>
      <c r="K49" s="2884" t="s">
        <v>197</v>
      </c>
      <c r="L49" s="3515" t="s">
        <v>7300</v>
      </c>
      <c r="M49" s="3507">
        <v>2000</v>
      </c>
      <c r="N49" s="3516" t="s">
        <v>7301</v>
      </c>
      <c r="Q49" s="3517"/>
    </row>
    <row r="50" spans="1:35" ht="58.5" hidden="1" customHeight="1">
      <c r="A50" s="3512"/>
      <c r="B50" s="2884" t="str">
        <f t="shared" si="1"/>
        <v>666B.T11.2</v>
      </c>
      <c r="C50" s="2898"/>
      <c r="D50" s="3513"/>
      <c r="E50" s="3514"/>
      <c r="F50" s="2898"/>
      <c r="G50" s="2884"/>
      <c r="H50" s="2884"/>
      <c r="I50" s="2884"/>
      <c r="J50" s="2884"/>
      <c r="K50" s="2884" t="s">
        <v>197</v>
      </c>
      <c r="L50" s="3515" t="s">
        <v>7302</v>
      </c>
      <c r="M50" s="3507">
        <v>7000</v>
      </c>
      <c r="N50" s="3527" t="s">
        <v>7240</v>
      </c>
      <c r="Q50" s="3517"/>
    </row>
    <row r="51" spans="1:35" ht="58.5" hidden="1" customHeight="1">
      <c r="A51" s="3512"/>
      <c r="B51" s="2884" t="str">
        <f t="shared" si="1"/>
        <v>666C.T11.2</v>
      </c>
      <c r="C51" s="2898"/>
      <c r="D51" s="3513"/>
      <c r="E51" s="3514"/>
      <c r="F51" s="2898"/>
      <c r="G51" s="2884"/>
      <c r="H51" s="2884"/>
      <c r="I51" s="2884"/>
      <c r="J51" s="2884"/>
      <c r="K51" s="2884" t="s">
        <v>7303</v>
      </c>
      <c r="L51" s="3515" t="s">
        <v>7304</v>
      </c>
      <c r="M51" s="3507">
        <v>2020</v>
      </c>
      <c r="N51" s="3516" t="s">
        <v>7301</v>
      </c>
      <c r="Q51" s="3517"/>
    </row>
    <row r="52" spans="1:35" ht="58.5" hidden="1" customHeight="1">
      <c r="A52" s="3512"/>
      <c r="B52" s="2884" t="str">
        <f t="shared" si="1"/>
        <v>457.T06.20</v>
      </c>
      <c r="C52" s="2898"/>
      <c r="D52" s="3513"/>
      <c r="E52" s="3514"/>
      <c r="F52" s="2898"/>
      <c r="G52" s="2884"/>
      <c r="H52" s="2884"/>
      <c r="I52" s="2884"/>
      <c r="J52" s="109" t="s">
        <v>49</v>
      </c>
      <c r="K52" s="106" t="s">
        <v>101</v>
      </c>
      <c r="L52" s="696" t="s">
        <v>7305</v>
      </c>
      <c r="M52" s="2216">
        <v>20</v>
      </c>
      <c r="N52" s="3516" t="s">
        <v>7260</v>
      </c>
      <c r="Q52" s="3517"/>
    </row>
    <row r="53" spans="1:35" ht="58.5" hidden="1" customHeight="1">
      <c r="A53" s="3512"/>
      <c r="B53" s="2884" t="str">
        <f t="shared" si="1"/>
        <v>572B.T09.2</v>
      </c>
      <c r="C53" s="2898"/>
      <c r="D53" s="3513"/>
      <c r="E53" s="3514"/>
      <c r="F53" s="2898"/>
      <c r="G53" s="2884"/>
      <c r="H53" s="2884"/>
      <c r="I53" s="2884"/>
      <c r="J53" s="109" t="s">
        <v>49</v>
      </c>
      <c r="K53" s="106" t="s">
        <v>101</v>
      </c>
      <c r="L53" s="696" t="s">
        <v>7306</v>
      </c>
      <c r="M53" s="3507">
        <v>400</v>
      </c>
      <c r="N53" s="3516" t="s">
        <v>7260</v>
      </c>
      <c r="Q53" s="3517"/>
    </row>
    <row r="54" spans="1:35" ht="58.5" hidden="1" customHeight="1">
      <c r="A54" s="3512"/>
      <c r="B54" s="2884" t="str">
        <f t="shared" si="1"/>
        <v>649.T11.20</v>
      </c>
      <c r="C54" s="2898"/>
      <c r="D54" s="3513"/>
      <c r="E54" s="3514"/>
      <c r="F54" s="2898"/>
      <c r="G54" s="2884"/>
      <c r="H54" s="2884"/>
      <c r="I54" s="2884"/>
      <c r="J54" s="109" t="s">
        <v>49</v>
      </c>
      <c r="K54" s="2884" t="s">
        <v>90</v>
      </c>
      <c r="L54" s="3515" t="s">
        <v>7307</v>
      </c>
      <c r="M54" s="3507">
        <v>5000</v>
      </c>
      <c r="N54" s="3549" t="s">
        <v>7308</v>
      </c>
      <c r="Q54" s="3517"/>
    </row>
    <row r="55" spans="1:35" ht="58.5" hidden="1" customHeight="1">
      <c r="A55" s="3512"/>
      <c r="B55" s="2884" t="str">
        <f t="shared" si="1"/>
        <v>650.T11.20</v>
      </c>
      <c r="C55" s="2898"/>
      <c r="D55" s="3513"/>
      <c r="E55" s="3514"/>
      <c r="F55" s="2898"/>
      <c r="G55" s="2884"/>
      <c r="H55" s="2884"/>
      <c r="I55" s="2884"/>
      <c r="J55" s="109" t="s">
        <v>49</v>
      </c>
      <c r="K55" s="2884" t="s">
        <v>90</v>
      </c>
      <c r="L55" s="3515" t="s">
        <v>7309</v>
      </c>
      <c r="M55" s="3507">
        <v>1000</v>
      </c>
      <c r="N55" s="3516" t="s">
        <v>7260</v>
      </c>
      <c r="Q55" s="3517"/>
    </row>
    <row r="56" spans="1:35" ht="58.5" hidden="1" customHeight="1">
      <c r="A56" s="3445"/>
      <c r="B56" s="3428" t="str">
        <f>TEXT(LEFT(L56,10),"0000000000")</f>
        <v>2200002338</v>
      </c>
      <c r="C56" s="3446"/>
      <c r="D56" s="3447"/>
      <c r="E56" s="3448"/>
      <c r="F56" s="3446"/>
      <c r="G56" s="3448"/>
      <c r="H56" s="3448"/>
      <c r="I56" s="3448"/>
      <c r="J56" s="3448" t="s">
        <v>49</v>
      </c>
      <c r="K56" s="3448" t="s">
        <v>197</v>
      </c>
      <c r="L56" s="3450" t="s">
        <v>7310</v>
      </c>
      <c r="M56" s="3430"/>
      <c r="N56" s="3446"/>
      <c r="O56" s="3446"/>
      <c r="P56" s="3449"/>
      <c r="Q56" s="3431"/>
      <c r="R56" s="3432"/>
      <c r="S56" s="3432"/>
      <c r="T56" s="3432"/>
      <c r="U56" s="3432"/>
      <c r="V56" s="3432"/>
      <c r="W56" s="3432"/>
      <c r="X56" s="3432"/>
      <c r="Y56" s="3432"/>
      <c r="Z56" s="3432"/>
      <c r="AA56" s="3432"/>
      <c r="AB56" s="3432"/>
      <c r="AC56" s="3432"/>
      <c r="AD56" s="3432"/>
      <c r="AE56" s="3432"/>
      <c r="AF56" s="3432"/>
      <c r="AG56" s="3432"/>
      <c r="AH56" s="3432"/>
      <c r="AI56" s="3432"/>
    </row>
    <row r="57" spans="1:35" ht="58.5" hidden="1" customHeight="1">
      <c r="A57" s="3445"/>
      <c r="B57" s="3428" t="str">
        <f>TEXT(LEFT(L57,10),"0000000000")</f>
        <v>2200002339</v>
      </c>
      <c r="C57" s="3446"/>
      <c r="D57" s="3447"/>
      <c r="E57" s="3448"/>
      <c r="F57" s="3446"/>
      <c r="G57" s="3448"/>
      <c r="H57" s="3448"/>
      <c r="I57" s="3448"/>
      <c r="J57" s="3448" t="s">
        <v>49</v>
      </c>
      <c r="K57" s="3448" t="s">
        <v>197</v>
      </c>
      <c r="L57" s="3450" t="s">
        <v>7311</v>
      </c>
      <c r="M57" s="3430"/>
      <c r="N57" s="3446"/>
      <c r="O57" s="3446"/>
      <c r="P57" s="3449"/>
      <c r="Q57" s="3431"/>
      <c r="R57" s="3432"/>
      <c r="S57" s="3432"/>
      <c r="T57" s="3432"/>
      <c r="U57" s="3432"/>
      <c r="V57" s="3432"/>
      <c r="W57" s="3432"/>
      <c r="X57" s="3432"/>
      <c r="Y57" s="3432"/>
      <c r="Z57" s="3432"/>
      <c r="AA57" s="3432"/>
      <c r="AB57" s="3432"/>
      <c r="AC57" s="3432"/>
      <c r="AD57" s="3432"/>
      <c r="AE57" s="3432"/>
      <c r="AF57" s="3432"/>
      <c r="AG57" s="3432"/>
      <c r="AH57" s="3432"/>
      <c r="AI57" s="3432"/>
    </row>
    <row r="58" spans="1:35" ht="58.5" hidden="1" customHeight="1">
      <c r="A58" s="3445"/>
      <c r="B58" s="3428" t="str">
        <f>TEXT(LEFT(L58,10),"0000000000")</f>
        <v>2200002340</v>
      </c>
      <c r="C58" s="3446"/>
      <c r="D58" s="3447"/>
      <c r="E58" s="3448"/>
      <c r="F58" s="3446"/>
      <c r="G58" s="3448"/>
      <c r="H58" s="3448"/>
      <c r="I58" s="3448"/>
      <c r="J58" s="3448" t="s">
        <v>49</v>
      </c>
      <c r="K58" s="3448" t="s">
        <v>197</v>
      </c>
      <c r="L58" s="3450" t="s">
        <v>7312</v>
      </c>
      <c r="M58" s="3430"/>
      <c r="N58" s="3446"/>
      <c r="O58" s="3446"/>
      <c r="P58" s="3449"/>
      <c r="Q58" s="3431"/>
      <c r="R58" s="3432"/>
      <c r="S58" s="3432"/>
      <c r="T58" s="3432"/>
      <c r="U58" s="3432"/>
      <c r="V58" s="3432"/>
      <c r="W58" s="3432"/>
      <c r="X58" s="3432"/>
      <c r="Y58" s="3432"/>
      <c r="Z58" s="3432"/>
      <c r="AA58" s="3432"/>
      <c r="AB58" s="3432"/>
      <c r="AC58" s="3432"/>
      <c r="AD58" s="3432"/>
      <c r="AE58" s="3432"/>
      <c r="AF58" s="3432"/>
      <c r="AG58" s="3432"/>
      <c r="AH58" s="3432"/>
      <c r="AI58" s="3432"/>
    </row>
    <row r="59" spans="1:35" ht="58.5" hidden="1" customHeight="1">
      <c r="A59" s="3445"/>
      <c r="B59" s="3428" t="str">
        <f>TEXT(LEFT(L59,10),"0000000000")</f>
        <v>2200002342</v>
      </c>
      <c r="C59" s="3446"/>
      <c r="D59" s="3447"/>
      <c r="E59" s="3448"/>
      <c r="F59" s="3446"/>
      <c r="G59" s="3448"/>
      <c r="H59" s="3448"/>
      <c r="I59" s="3448"/>
      <c r="J59" s="3448" t="s">
        <v>49</v>
      </c>
      <c r="K59" s="3448" t="s">
        <v>197</v>
      </c>
      <c r="L59" s="3450" t="s">
        <v>7313</v>
      </c>
      <c r="M59" s="3430"/>
      <c r="N59" s="3446"/>
      <c r="O59" s="3446"/>
      <c r="P59" s="3449"/>
      <c r="Q59" s="3431"/>
      <c r="R59" s="3432"/>
      <c r="S59" s="3432"/>
      <c r="T59" s="3432"/>
      <c r="U59" s="3432"/>
      <c r="V59" s="3432"/>
      <c r="W59" s="3432"/>
      <c r="X59" s="3432"/>
      <c r="Y59" s="3432"/>
      <c r="Z59" s="3432"/>
      <c r="AA59" s="3432"/>
      <c r="AB59" s="3432"/>
      <c r="AC59" s="3432"/>
      <c r="AD59" s="3432"/>
      <c r="AE59" s="3432"/>
      <c r="AF59" s="3432"/>
      <c r="AG59" s="3432"/>
      <c r="AH59" s="3432"/>
      <c r="AI59" s="3432"/>
    </row>
    <row r="60" spans="1:35" ht="58.5" hidden="1" customHeight="1">
      <c r="A60" s="3445"/>
      <c r="B60" s="3428" t="str">
        <f>TEXT(LEFT(L60,10),"0000000000")</f>
        <v>2200002341</v>
      </c>
      <c r="C60" s="3446"/>
      <c r="D60" s="3447"/>
      <c r="E60" s="3448"/>
      <c r="F60" s="3446"/>
      <c r="G60" s="3448"/>
      <c r="H60" s="3448"/>
      <c r="I60" s="3448"/>
      <c r="J60" s="3448" t="s">
        <v>49</v>
      </c>
      <c r="K60" s="3448" t="s">
        <v>197</v>
      </c>
      <c r="L60" s="3429" t="s">
        <v>7314</v>
      </c>
      <c r="M60" s="3430"/>
      <c r="N60" s="3446"/>
      <c r="O60" s="3446"/>
      <c r="P60" s="3449"/>
      <c r="Q60" s="3431"/>
      <c r="R60" s="3432"/>
      <c r="S60" s="3432"/>
      <c r="T60" s="3432"/>
      <c r="U60" s="3432"/>
      <c r="V60" s="3432"/>
      <c r="W60" s="3432"/>
      <c r="X60" s="3432"/>
      <c r="Y60" s="3432"/>
      <c r="Z60" s="3432"/>
      <c r="AA60" s="3432"/>
      <c r="AB60" s="3432"/>
      <c r="AC60" s="3432"/>
      <c r="AD60" s="3432"/>
      <c r="AE60" s="3432"/>
      <c r="AF60" s="3432"/>
      <c r="AG60" s="3432"/>
      <c r="AH60" s="3432"/>
      <c r="AI60" s="3432"/>
    </row>
    <row r="61" spans="1:35" ht="58.5" hidden="1" customHeight="1">
      <c r="A61" s="3445"/>
      <c r="B61" s="3428" t="str">
        <f>TEXT(LEFT(L61,10),"0000000000")</f>
        <v>2200002343</v>
      </c>
      <c r="C61" s="3446"/>
      <c r="D61" s="3447"/>
      <c r="E61" s="3448"/>
      <c r="F61" s="3446"/>
      <c r="G61" s="3448"/>
      <c r="H61" s="3448"/>
      <c r="I61" s="3448"/>
      <c r="J61" s="3448" t="s">
        <v>49</v>
      </c>
      <c r="K61" s="3448" t="s">
        <v>197</v>
      </c>
      <c r="L61" s="3429" t="s">
        <v>7315</v>
      </c>
      <c r="M61" s="3430"/>
      <c r="N61" s="3446"/>
      <c r="O61" s="3446"/>
      <c r="P61" s="3449"/>
      <c r="Q61" s="3431"/>
      <c r="R61" s="3432"/>
      <c r="S61" s="3432"/>
      <c r="T61" s="3432"/>
      <c r="U61" s="3432"/>
      <c r="V61" s="3432"/>
      <c r="W61" s="3432"/>
      <c r="X61" s="3432"/>
      <c r="Y61" s="3432"/>
      <c r="Z61" s="3432"/>
      <c r="AA61" s="3432"/>
      <c r="AB61" s="3432"/>
      <c r="AC61" s="3432"/>
      <c r="AD61" s="3432"/>
      <c r="AE61" s="3432"/>
      <c r="AF61" s="3432"/>
      <c r="AG61" s="3432"/>
      <c r="AH61" s="3432"/>
      <c r="AI61" s="3432"/>
    </row>
    <row r="62" spans="1:35" ht="58.5" hidden="1" customHeight="1">
      <c r="A62" s="3512"/>
      <c r="B62" s="2884" t="str">
        <f t="shared" si="1"/>
        <v/>
      </c>
      <c r="C62" s="2898"/>
      <c r="D62" s="3513"/>
      <c r="E62" s="3514"/>
      <c r="F62" s="2898"/>
      <c r="G62" s="2884"/>
      <c r="H62" s="2884"/>
      <c r="I62" s="2884"/>
      <c r="J62" s="2884"/>
      <c r="K62" s="2884"/>
      <c r="L62" s="3515"/>
      <c r="M62" s="3507"/>
      <c r="N62" s="3516"/>
      <c r="Q62" s="3517"/>
    </row>
    <row r="63" spans="1:35" ht="58.5" hidden="1" customHeight="1">
      <c r="A63" s="3512"/>
      <c r="B63" s="2884" t="str">
        <f t="shared" si="1"/>
        <v/>
      </c>
      <c r="C63" s="2898"/>
      <c r="D63" s="3513"/>
      <c r="E63" s="3514"/>
      <c r="F63" s="2898"/>
      <c r="G63" s="2884"/>
      <c r="H63" s="2884"/>
      <c r="I63" s="2884"/>
      <c r="J63" s="2884"/>
      <c r="K63" s="2884"/>
      <c r="L63" s="3515"/>
      <c r="M63" s="3507"/>
      <c r="N63" s="3516"/>
      <c r="Q63" s="3517"/>
    </row>
    <row r="64" spans="1:35" ht="58.5" hidden="1" customHeight="1">
      <c r="A64" s="3512"/>
      <c r="B64" s="2884" t="str">
        <f t="shared" si="1"/>
        <v/>
      </c>
      <c r="C64" s="2898"/>
      <c r="D64" s="3513"/>
      <c r="E64" s="3514"/>
      <c r="F64" s="2898"/>
      <c r="G64" s="2884"/>
      <c r="H64" s="2884"/>
      <c r="I64" s="2884"/>
      <c r="J64" s="2884"/>
      <c r="K64" s="2884"/>
      <c r="L64" s="3515"/>
      <c r="M64" s="3507"/>
      <c r="N64" s="3516"/>
      <c r="Q64" s="3517"/>
    </row>
    <row r="65" spans="1:17" ht="58.5" hidden="1" customHeight="1">
      <c r="A65" s="3512"/>
      <c r="B65" s="2884" t="str">
        <f t="shared" si="1"/>
        <v/>
      </c>
      <c r="C65" s="2898"/>
      <c r="D65" s="3513"/>
      <c r="E65" s="3514"/>
      <c r="F65" s="2898"/>
      <c r="G65" s="2884"/>
      <c r="H65" s="2884"/>
      <c r="I65" s="2884"/>
      <c r="J65" s="2884"/>
      <c r="K65" s="2884"/>
      <c r="L65" s="3515"/>
      <c r="M65" s="3507"/>
      <c r="N65" s="3516"/>
      <c r="Q65" s="3517"/>
    </row>
    <row r="66" spans="1:17" ht="58.5" hidden="1" customHeight="1">
      <c r="A66" s="3512"/>
      <c r="B66" s="2884" t="str">
        <f t="shared" si="1"/>
        <v/>
      </c>
      <c r="C66" s="2898"/>
      <c r="D66" s="3513"/>
      <c r="E66" s="3514"/>
      <c r="F66" s="2898"/>
      <c r="G66" s="2884"/>
      <c r="H66" s="2884"/>
      <c r="I66" s="2884"/>
      <c r="J66" s="2884"/>
      <c r="K66" s="2884"/>
      <c r="L66" s="3515"/>
      <c r="M66" s="3507"/>
      <c r="N66" s="3516"/>
      <c r="Q66" s="3517"/>
    </row>
    <row r="67" spans="1:17" ht="58.5" hidden="1" customHeight="1">
      <c r="A67" s="3512"/>
      <c r="B67" s="2884" t="str">
        <f t="shared" si="1"/>
        <v/>
      </c>
      <c r="C67" s="2898"/>
      <c r="D67" s="3513"/>
      <c r="E67" s="3514"/>
      <c r="F67" s="2898"/>
      <c r="G67" s="2884"/>
      <c r="H67" s="2884"/>
      <c r="I67" s="2884"/>
      <c r="J67" s="2884"/>
      <c r="K67" s="2884"/>
      <c r="L67" s="3515"/>
      <c r="M67" s="3507"/>
      <c r="N67" s="3516"/>
      <c r="Q67" s="3517"/>
    </row>
    <row r="68" spans="1:17" ht="58.5" hidden="1" customHeight="1">
      <c r="A68" s="3512"/>
      <c r="B68" s="2884" t="str">
        <f t="shared" ref="B68:B131" si="2">TEXT(LEFT(L68,10),"0000000000")</f>
        <v/>
      </c>
      <c r="C68" s="2898"/>
      <c r="D68" s="3513"/>
      <c r="E68" s="3514"/>
      <c r="F68" s="2898"/>
      <c r="G68" s="2884"/>
      <c r="H68" s="2884"/>
      <c r="I68" s="2884"/>
      <c r="J68" s="2884"/>
      <c r="K68" s="2884"/>
      <c r="L68" s="3515"/>
      <c r="M68" s="3507"/>
      <c r="N68" s="3516"/>
      <c r="Q68" s="3517"/>
    </row>
    <row r="69" spans="1:17" ht="58.5" hidden="1" customHeight="1">
      <c r="A69" s="3512"/>
      <c r="B69" s="2884" t="str">
        <f t="shared" si="2"/>
        <v/>
      </c>
      <c r="C69" s="2898"/>
      <c r="D69" s="3513"/>
      <c r="E69" s="3514"/>
      <c r="F69" s="2898"/>
      <c r="G69" s="2884"/>
      <c r="H69" s="2884"/>
      <c r="I69" s="2884"/>
      <c r="J69" s="2884"/>
      <c r="K69" s="2884"/>
      <c r="L69" s="3515"/>
      <c r="M69" s="3507"/>
      <c r="N69" s="3516"/>
      <c r="Q69" s="3517"/>
    </row>
    <row r="70" spans="1:17" ht="58.5" hidden="1" customHeight="1">
      <c r="A70" s="3512"/>
      <c r="B70" s="2884" t="str">
        <f t="shared" si="2"/>
        <v/>
      </c>
      <c r="C70" s="2898"/>
      <c r="D70" s="3513"/>
      <c r="E70" s="3514"/>
      <c r="F70" s="2898"/>
      <c r="G70" s="2884"/>
      <c r="H70" s="2884"/>
      <c r="I70" s="2884"/>
      <c r="J70" s="2884"/>
      <c r="K70" s="2884"/>
      <c r="L70" s="3515"/>
      <c r="M70" s="3507"/>
      <c r="N70" s="3516"/>
      <c r="Q70" s="3517"/>
    </row>
    <row r="71" spans="1:17" ht="58.5" hidden="1" customHeight="1">
      <c r="A71" s="3512"/>
      <c r="B71" s="2884" t="str">
        <f t="shared" si="2"/>
        <v/>
      </c>
      <c r="C71" s="2898"/>
      <c r="D71" s="3513"/>
      <c r="E71" s="3514"/>
      <c r="F71" s="2898"/>
      <c r="G71" s="2884"/>
      <c r="H71" s="2884"/>
      <c r="I71" s="2884"/>
      <c r="J71" s="2884"/>
      <c r="K71" s="2884"/>
      <c r="L71" s="3515"/>
      <c r="M71" s="3507"/>
      <c r="N71" s="3516"/>
      <c r="Q71" s="3517"/>
    </row>
    <row r="72" spans="1:17" ht="58.5" hidden="1" customHeight="1">
      <c r="A72" s="3512"/>
      <c r="B72" s="2884" t="str">
        <f t="shared" si="2"/>
        <v/>
      </c>
      <c r="C72" s="2898"/>
      <c r="D72" s="3513"/>
      <c r="E72" s="3514"/>
      <c r="F72" s="2898"/>
      <c r="G72" s="2884"/>
      <c r="H72" s="2884"/>
      <c r="I72" s="2884"/>
      <c r="J72" s="2884"/>
      <c r="K72" s="2884"/>
      <c r="L72" s="3515"/>
      <c r="M72" s="3507"/>
      <c r="N72" s="3516"/>
      <c r="Q72" s="3517"/>
    </row>
    <row r="73" spans="1:17" ht="58.5" hidden="1" customHeight="1">
      <c r="A73" s="3512"/>
      <c r="B73" s="2884" t="str">
        <f t="shared" si="2"/>
        <v/>
      </c>
      <c r="C73" s="2898"/>
      <c r="D73" s="3513"/>
      <c r="E73" s="3514"/>
      <c r="F73" s="2898"/>
      <c r="G73" s="2884"/>
      <c r="H73" s="2884"/>
      <c r="I73" s="2884"/>
      <c r="J73" s="2884"/>
      <c r="K73" s="2884"/>
      <c r="L73" s="3515"/>
      <c r="M73" s="3507"/>
      <c r="N73" s="3516"/>
      <c r="Q73" s="3517"/>
    </row>
    <row r="74" spans="1:17" ht="58.5" hidden="1" customHeight="1">
      <c r="A74" s="3512"/>
      <c r="B74" s="2884" t="str">
        <f t="shared" si="2"/>
        <v/>
      </c>
      <c r="C74" s="2898"/>
      <c r="D74" s="3513"/>
      <c r="E74" s="3514"/>
      <c r="F74" s="2898"/>
      <c r="G74" s="2884"/>
      <c r="H74" s="2884"/>
      <c r="I74" s="2884"/>
      <c r="J74" s="2884"/>
      <c r="K74" s="2884"/>
      <c r="L74" s="3515"/>
      <c r="M74" s="3507"/>
      <c r="N74" s="3516"/>
      <c r="Q74" s="3517"/>
    </row>
    <row r="75" spans="1:17" ht="58.5" hidden="1" customHeight="1">
      <c r="A75" s="3512"/>
      <c r="B75" s="2884" t="str">
        <f t="shared" si="2"/>
        <v/>
      </c>
      <c r="C75" s="2898"/>
      <c r="D75" s="3513"/>
      <c r="E75" s="3514"/>
      <c r="F75" s="2898"/>
      <c r="G75" s="2884"/>
      <c r="H75" s="2884"/>
      <c r="I75" s="2884"/>
      <c r="J75" s="2884"/>
      <c r="K75" s="2884"/>
      <c r="L75" s="3515"/>
      <c r="M75" s="3507"/>
      <c r="N75" s="3516"/>
      <c r="Q75" s="3517"/>
    </row>
    <row r="76" spans="1:17" ht="58.5" hidden="1" customHeight="1">
      <c r="A76" s="3512"/>
      <c r="B76" s="2884" t="str">
        <f t="shared" si="2"/>
        <v/>
      </c>
      <c r="C76" s="2898"/>
      <c r="D76" s="3513"/>
      <c r="E76" s="3514"/>
      <c r="F76" s="2898"/>
      <c r="G76" s="2884"/>
      <c r="H76" s="2884"/>
      <c r="I76" s="2884"/>
      <c r="J76" s="2884"/>
      <c r="K76" s="2884"/>
      <c r="L76" s="3515"/>
      <c r="M76" s="3507"/>
      <c r="N76" s="3516"/>
      <c r="Q76" s="3517"/>
    </row>
    <row r="77" spans="1:17" ht="58.5" hidden="1" customHeight="1">
      <c r="A77" s="3512"/>
      <c r="B77" s="2884" t="str">
        <f t="shared" si="2"/>
        <v/>
      </c>
      <c r="C77" s="2898"/>
      <c r="D77" s="3513"/>
      <c r="E77" s="3514"/>
      <c r="F77" s="2898"/>
      <c r="G77" s="2884"/>
      <c r="H77" s="2884"/>
      <c r="I77" s="2884"/>
      <c r="J77" s="2884"/>
      <c r="K77" s="2884"/>
      <c r="L77" s="3515"/>
      <c r="M77" s="3507"/>
      <c r="N77" s="3516"/>
      <c r="Q77" s="3517"/>
    </row>
    <row r="78" spans="1:17" ht="58.5" hidden="1" customHeight="1">
      <c r="A78" s="3512"/>
      <c r="B78" s="2884" t="str">
        <f t="shared" si="2"/>
        <v/>
      </c>
      <c r="C78" s="2898"/>
      <c r="D78" s="3513"/>
      <c r="E78" s="3514"/>
      <c r="F78" s="2898"/>
      <c r="G78" s="2884"/>
      <c r="H78" s="2884"/>
      <c r="I78" s="2884"/>
      <c r="J78" s="2884"/>
      <c r="K78" s="2884"/>
      <c r="L78" s="3515"/>
      <c r="M78" s="3507"/>
      <c r="N78" s="3516"/>
      <c r="Q78" s="3517"/>
    </row>
    <row r="79" spans="1:17" ht="58.5" hidden="1" customHeight="1">
      <c r="A79" s="3512"/>
      <c r="B79" s="2884" t="str">
        <f t="shared" si="2"/>
        <v/>
      </c>
      <c r="C79" s="2898"/>
      <c r="D79" s="3513"/>
      <c r="E79" s="3514"/>
      <c r="F79" s="2898"/>
      <c r="G79" s="2884"/>
      <c r="H79" s="2884"/>
      <c r="I79" s="2884"/>
      <c r="J79" s="2884"/>
      <c r="K79" s="2884"/>
      <c r="L79" s="3515"/>
      <c r="M79" s="3507"/>
      <c r="N79" s="3516"/>
      <c r="Q79" s="3517"/>
    </row>
    <row r="80" spans="1:17" ht="58.5" hidden="1" customHeight="1">
      <c r="A80" s="3512"/>
      <c r="B80" s="2884" t="str">
        <f t="shared" si="2"/>
        <v/>
      </c>
      <c r="C80" s="2898"/>
      <c r="D80" s="3513"/>
      <c r="E80" s="3514"/>
      <c r="F80" s="2898"/>
      <c r="G80" s="2884"/>
      <c r="H80" s="2884"/>
      <c r="I80" s="2884"/>
      <c r="J80" s="2884"/>
      <c r="K80" s="2884"/>
      <c r="L80" s="3515"/>
      <c r="M80" s="3507"/>
      <c r="N80" s="3516"/>
      <c r="Q80" s="3517"/>
    </row>
    <row r="81" spans="1:17" ht="58.5" hidden="1" customHeight="1">
      <c r="A81" s="3512"/>
      <c r="B81" s="2884" t="str">
        <f t="shared" si="2"/>
        <v/>
      </c>
      <c r="C81" s="2898"/>
      <c r="D81" s="3513"/>
      <c r="E81" s="3514"/>
      <c r="F81" s="2898"/>
      <c r="G81" s="2884"/>
      <c r="H81" s="2884"/>
      <c r="I81" s="2884"/>
      <c r="J81" s="2884"/>
      <c r="K81" s="2884"/>
      <c r="L81" s="3515"/>
      <c r="M81" s="3507"/>
      <c r="N81" s="3516"/>
      <c r="Q81" s="3517"/>
    </row>
    <row r="82" spans="1:17" ht="58.5" hidden="1" customHeight="1">
      <c r="A82" s="3512"/>
      <c r="B82" s="2884" t="str">
        <f t="shared" si="2"/>
        <v/>
      </c>
      <c r="C82" s="2898"/>
      <c r="D82" s="3513"/>
      <c r="E82" s="3514"/>
      <c r="F82" s="2898"/>
      <c r="G82" s="2884"/>
      <c r="H82" s="2884"/>
      <c r="I82" s="2884"/>
      <c r="J82" s="2884"/>
      <c r="K82" s="2884"/>
      <c r="L82" s="3515"/>
      <c r="M82" s="3507"/>
      <c r="N82" s="3516"/>
      <c r="Q82" s="3517"/>
    </row>
    <row r="83" spans="1:17" ht="58.5" hidden="1" customHeight="1">
      <c r="A83" s="3512"/>
      <c r="B83" s="2884" t="str">
        <f t="shared" si="2"/>
        <v/>
      </c>
      <c r="C83" s="2898"/>
      <c r="D83" s="3513"/>
      <c r="E83" s="3514"/>
      <c r="F83" s="2898"/>
      <c r="G83" s="2884"/>
      <c r="H83" s="2884"/>
      <c r="I83" s="2884"/>
      <c r="J83" s="2884"/>
      <c r="K83" s="2884"/>
      <c r="L83" s="3515"/>
      <c r="M83" s="3507"/>
      <c r="N83" s="3516"/>
      <c r="Q83" s="3517"/>
    </row>
    <row r="84" spans="1:17" ht="58.5" hidden="1" customHeight="1">
      <c r="A84" s="3512"/>
      <c r="B84" s="2884" t="str">
        <f t="shared" si="2"/>
        <v/>
      </c>
      <c r="C84" s="2898"/>
      <c r="D84" s="3513"/>
      <c r="E84" s="3514"/>
      <c r="F84" s="2898"/>
      <c r="G84" s="2884"/>
      <c r="H84" s="2884"/>
      <c r="I84" s="2884"/>
      <c r="J84" s="2884"/>
      <c r="K84" s="2884"/>
      <c r="L84" s="3515"/>
      <c r="M84" s="3507"/>
      <c r="N84" s="3516"/>
      <c r="Q84" s="3517"/>
    </row>
    <row r="85" spans="1:17" ht="58.5" hidden="1" customHeight="1">
      <c r="A85" s="3512"/>
      <c r="B85" s="2884" t="str">
        <f t="shared" si="2"/>
        <v/>
      </c>
      <c r="C85" s="2898"/>
      <c r="D85" s="3513"/>
      <c r="E85" s="3514"/>
      <c r="F85" s="2898"/>
      <c r="G85" s="2884"/>
      <c r="H85" s="2884"/>
      <c r="I85" s="2884"/>
      <c r="J85" s="2884"/>
      <c r="K85" s="2884"/>
      <c r="L85" s="3515"/>
      <c r="M85" s="3507"/>
      <c r="N85" s="3516"/>
      <c r="Q85" s="3517"/>
    </row>
    <row r="86" spans="1:17" ht="58.5" hidden="1" customHeight="1">
      <c r="A86" s="3512"/>
      <c r="B86" s="2884" t="str">
        <f t="shared" si="2"/>
        <v/>
      </c>
      <c r="C86" s="2898"/>
      <c r="D86" s="3513"/>
      <c r="E86" s="3514"/>
      <c r="F86" s="2898"/>
      <c r="G86" s="2884"/>
      <c r="H86" s="2884"/>
      <c r="I86" s="2884"/>
      <c r="J86" s="2884"/>
      <c r="K86" s="2884"/>
      <c r="L86" s="3515"/>
      <c r="M86" s="3507"/>
      <c r="N86" s="3516"/>
      <c r="Q86" s="3517"/>
    </row>
    <row r="87" spans="1:17" ht="58.5" hidden="1" customHeight="1">
      <c r="A87" s="3512"/>
      <c r="B87" s="2884" t="str">
        <f t="shared" si="2"/>
        <v/>
      </c>
      <c r="C87" s="2898"/>
      <c r="D87" s="3513"/>
      <c r="E87" s="3514"/>
      <c r="F87" s="2898"/>
      <c r="G87" s="2884"/>
      <c r="H87" s="2884"/>
      <c r="I87" s="2884"/>
      <c r="J87" s="2884"/>
      <c r="K87" s="2884"/>
      <c r="L87" s="3515"/>
      <c r="M87" s="3507"/>
      <c r="N87" s="3516"/>
      <c r="Q87" s="3517"/>
    </row>
    <row r="88" spans="1:17" ht="58.5" hidden="1" customHeight="1">
      <c r="A88" s="3512"/>
      <c r="B88" s="2884" t="str">
        <f t="shared" si="2"/>
        <v/>
      </c>
      <c r="C88" s="2898"/>
      <c r="D88" s="3513"/>
      <c r="E88" s="3514"/>
      <c r="F88" s="2898"/>
      <c r="G88" s="2884"/>
      <c r="H88" s="2884"/>
      <c r="I88" s="2884"/>
      <c r="J88" s="2884"/>
      <c r="K88" s="2884"/>
      <c r="L88" s="3515"/>
      <c r="M88" s="3507"/>
      <c r="N88" s="3516"/>
      <c r="Q88" s="3517"/>
    </row>
    <row r="89" spans="1:17" ht="58.5" hidden="1" customHeight="1">
      <c r="A89" s="3512"/>
      <c r="B89" s="2884" t="str">
        <f t="shared" si="2"/>
        <v/>
      </c>
      <c r="C89" s="2898"/>
      <c r="D89" s="3513"/>
      <c r="E89" s="3514"/>
      <c r="F89" s="2898"/>
      <c r="G89" s="2884"/>
      <c r="H89" s="2884"/>
      <c r="I89" s="2884"/>
      <c r="J89" s="2884"/>
      <c r="K89" s="2884"/>
      <c r="L89" s="3515"/>
      <c r="M89" s="3507"/>
      <c r="N89" s="3516"/>
      <c r="Q89" s="3517"/>
    </row>
    <row r="90" spans="1:17" ht="58.5" hidden="1" customHeight="1">
      <c r="A90" s="3512"/>
      <c r="B90" s="2884" t="str">
        <f t="shared" si="2"/>
        <v/>
      </c>
      <c r="C90" s="2898"/>
      <c r="D90" s="3513"/>
      <c r="E90" s="3514"/>
      <c r="F90" s="2898"/>
      <c r="G90" s="2884"/>
      <c r="H90" s="2884"/>
      <c r="I90" s="2884"/>
      <c r="J90" s="2884"/>
      <c r="K90" s="2884"/>
      <c r="L90" s="3515"/>
      <c r="M90" s="3507"/>
      <c r="N90" s="3516"/>
      <c r="Q90" s="3517"/>
    </row>
    <row r="91" spans="1:17" ht="58.5" hidden="1" customHeight="1">
      <c r="A91" s="3512"/>
      <c r="B91" s="2884" t="str">
        <f t="shared" si="2"/>
        <v/>
      </c>
      <c r="C91" s="2898"/>
      <c r="D91" s="3513"/>
      <c r="E91" s="3514"/>
      <c r="F91" s="2898"/>
      <c r="G91" s="2884"/>
      <c r="H91" s="2884"/>
      <c r="I91" s="2884"/>
      <c r="J91" s="2884"/>
      <c r="K91" s="2884"/>
      <c r="L91" s="3515"/>
      <c r="M91" s="3507"/>
      <c r="N91" s="3516"/>
      <c r="Q91" s="3517"/>
    </row>
    <row r="92" spans="1:17" ht="58.5" hidden="1" customHeight="1">
      <c r="A92" s="3512"/>
      <c r="B92" s="2884" t="str">
        <f t="shared" si="2"/>
        <v/>
      </c>
      <c r="C92" s="2898"/>
      <c r="D92" s="3513"/>
      <c r="E92" s="3514"/>
      <c r="F92" s="2898"/>
      <c r="G92" s="2884"/>
      <c r="H92" s="2884"/>
      <c r="I92" s="2884"/>
      <c r="J92" s="2884"/>
      <c r="K92" s="2884"/>
      <c r="L92" s="3515"/>
      <c r="M92" s="3507"/>
      <c r="N92" s="3516"/>
      <c r="Q92" s="3517"/>
    </row>
    <row r="93" spans="1:17" ht="58.5" hidden="1" customHeight="1">
      <c r="A93" s="3512"/>
      <c r="B93" s="2884" t="str">
        <f t="shared" si="2"/>
        <v/>
      </c>
      <c r="C93" s="2898"/>
      <c r="D93" s="3513"/>
      <c r="E93" s="3514"/>
      <c r="F93" s="2898"/>
      <c r="G93" s="2884"/>
      <c r="H93" s="2884"/>
      <c r="I93" s="2884"/>
      <c r="J93" s="2884"/>
      <c r="K93" s="2884"/>
      <c r="L93" s="3515"/>
      <c r="M93" s="3507"/>
      <c r="N93" s="3516"/>
      <c r="Q93" s="3517"/>
    </row>
    <row r="94" spans="1:17" ht="58.5" hidden="1" customHeight="1">
      <c r="A94" s="3512"/>
      <c r="B94" s="2884" t="str">
        <f t="shared" si="2"/>
        <v/>
      </c>
      <c r="C94" s="2898"/>
      <c r="D94" s="3513"/>
      <c r="E94" s="3514"/>
      <c r="F94" s="2898"/>
      <c r="G94" s="2884"/>
      <c r="H94" s="2884"/>
      <c r="I94" s="2884"/>
      <c r="J94" s="2884"/>
      <c r="K94" s="2884"/>
      <c r="L94" s="3515"/>
      <c r="M94" s="3507"/>
      <c r="N94" s="3516"/>
      <c r="Q94" s="3517"/>
    </row>
    <row r="95" spans="1:17" ht="58.5" hidden="1" customHeight="1">
      <c r="A95" s="3512"/>
      <c r="B95" s="2884" t="str">
        <f t="shared" si="2"/>
        <v/>
      </c>
      <c r="C95" s="2898"/>
      <c r="D95" s="3513"/>
      <c r="E95" s="3514"/>
      <c r="F95" s="2898"/>
      <c r="G95" s="2884"/>
      <c r="H95" s="2884"/>
      <c r="I95" s="2884"/>
      <c r="J95" s="2884"/>
      <c r="K95" s="2884"/>
      <c r="L95" s="3515"/>
      <c r="M95" s="3507"/>
      <c r="N95" s="3516"/>
      <c r="Q95" s="3517"/>
    </row>
    <row r="96" spans="1:17" ht="58.5" hidden="1" customHeight="1">
      <c r="A96" s="3512"/>
      <c r="B96" s="2884" t="str">
        <f t="shared" si="2"/>
        <v/>
      </c>
      <c r="C96" s="2898"/>
      <c r="D96" s="3513"/>
      <c r="E96" s="3514"/>
      <c r="F96" s="2898"/>
      <c r="G96" s="2884"/>
      <c r="H96" s="2884"/>
      <c r="I96" s="2884"/>
      <c r="J96" s="2884"/>
      <c r="K96" s="2884"/>
      <c r="L96" s="3515"/>
      <c r="M96" s="3507"/>
      <c r="N96" s="3516"/>
      <c r="Q96" s="3517"/>
    </row>
    <row r="97" spans="1:17" ht="58.5" hidden="1" customHeight="1">
      <c r="A97" s="3512"/>
      <c r="B97" s="2884" t="str">
        <f t="shared" si="2"/>
        <v/>
      </c>
      <c r="C97" s="2898"/>
      <c r="D97" s="3513"/>
      <c r="E97" s="3514"/>
      <c r="F97" s="2898"/>
      <c r="G97" s="2884"/>
      <c r="H97" s="2884"/>
      <c r="I97" s="2884"/>
      <c r="J97" s="2884"/>
      <c r="K97" s="2884"/>
      <c r="L97" s="3515"/>
      <c r="M97" s="3507"/>
      <c r="N97" s="3516"/>
      <c r="Q97" s="3517"/>
    </row>
    <row r="98" spans="1:17" ht="58.5" hidden="1" customHeight="1">
      <c r="A98" s="3512"/>
      <c r="B98" s="2884" t="str">
        <f t="shared" si="2"/>
        <v/>
      </c>
      <c r="C98" s="2898"/>
      <c r="D98" s="3513"/>
      <c r="E98" s="3514"/>
      <c r="F98" s="2898"/>
      <c r="G98" s="2884"/>
      <c r="H98" s="2884"/>
      <c r="I98" s="2884"/>
      <c r="J98" s="2884"/>
      <c r="K98" s="2884"/>
      <c r="L98" s="3515"/>
      <c r="M98" s="3507"/>
      <c r="N98" s="3516"/>
      <c r="Q98" s="3517"/>
    </row>
    <row r="99" spans="1:17" ht="58.5" hidden="1" customHeight="1">
      <c r="A99" s="3512"/>
      <c r="B99" s="2884" t="str">
        <f t="shared" si="2"/>
        <v/>
      </c>
      <c r="C99" s="2898"/>
      <c r="D99" s="3513"/>
      <c r="E99" s="3514"/>
      <c r="F99" s="2898"/>
      <c r="G99" s="2884"/>
      <c r="H99" s="2884"/>
      <c r="I99" s="2884"/>
      <c r="J99" s="2884"/>
      <c r="K99" s="2884"/>
      <c r="L99" s="3515"/>
      <c r="M99" s="3507"/>
      <c r="N99" s="3516"/>
      <c r="Q99" s="3517"/>
    </row>
    <row r="100" spans="1:17" ht="58.5" hidden="1" customHeight="1">
      <c r="A100" s="3512"/>
      <c r="B100" s="2884" t="str">
        <f t="shared" si="2"/>
        <v/>
      </c>
      <c r="C100" s="2898"/>
      <c r="D100" s="3513"/>
      <c r="E100" s="3514"/>
      <c r="F100" s="2898"/>
      <c r="G100" s="2884"/>
      <c r="H100" s="2884"/>
      <c r="I100" s="2884"/>
      <c r="J100" s="2884"/>
      <c r="K100" s="2884"/>
      <c r="L100" s="3515"/>
      <c r="M100" s="3507"/>
      <c r="N100" s="3516"/>
      <c r="Q100" s="3517"/>
    </row>
    <row r="101" spans="1:17" ht="58.5" hidden="1" customHeight="1">
      <c r="A101" s="3512"/>
      <c r="B101" s="2884" t="str">
        <f t="shared" si="2"/>
        <v/>
      </c>
      <c r="C101" s="2898"/>
      <c r="D101" s="3513"/>
      <c r="E101" s="3514"/>
      <c r="F101" s="2898"/>
      <c r="G101" s="2884"/>
      <c r="H101" s="2884"/>
      <c r="I101" s="2884"/>
      <c r="J101" s="2884"/>
      <c r="K101" s="2884"/>
      <c r="L101" s="3515"/>
      <c r="M101" s="3507"/>
      <c r="N101" s="3516"/>
      <c r="Q101" s="3517"/>
    </row>
    <row r="102" spans="1:17" ht="58.5" hidden="1" customHeight="1">
      <c r="A102" s="3512"/>
      <c r="B102" s="2884" t="str">
        <f t="shared" si="2"/>
        <v/>
      </c>
      <c r="C102" s="2898"/>
      <c r="D102" s="3513"/>
      <c r="E102" s="3514"/>
      <c r="F102" s="2898"/>
      <c r="G102" s="2884"/>
      <c r="H102" s="2884"/>
      <c r="I102" s="2884"/>
      <c r="J102" s="2884"/>
      <c r="K102" s="2884"/>
      <c r="L102" s="3515"/>
      <c r="M102" s="3507"/>
      <c r="N102" s="3516"/>
      <c r="Q102" s="3517"/>
    </row>
    <row r="103" spans="1:17" ht="58.5" hidden="1" customHeight="1">
      <c r="A103" s="3512"/>
      <c r="B103" s="2884" t="str">
        <f t="shared" si="2"/>
        <v/>
      </c>
      <c r="C103" s="2898"/>
      <c r="D103" s="3513"/>
      <c r="E103" s="3514"/>
      <c r="F103" s="2898"/>
      <c r="G103" s="2884"/>
      <c r="H103" s="2884"/>
      <c r="I103" s="2884"/>
      <c r="J103" s="2884"/>
      <c r="K103" s="2884"/>
      <c r="L103" s="3515"/>
      <c r="M103" s="3507"/>
      <c r="N103" s="3516"/>
      <c r="Q103" s="3517"/>
    </row>
    <row r="104" spans="1:17" ht="58.5" hidden="1" customHeight="1">
      <c r="A104" s="3512"/>
      <c r="B104" s="2884" t="str">
        <f t="shared" si="2"/>
        <v/>
      </c>
      <c r="C104" s="2898"/>
      <c r="D104" s="3513"/>
      <c r="E104" s="3514"/>
      <c r="F104" s="2898"/>
      <c r="G104" s="2884"/>
      <c r="H104" s="2884"/>
      <c r="I104" s="2884"/>
      <c r="J104" s="2884"/>
      <c r="K104" s="2884"/>
      <c r="L104" s="3515"/>
      <c r="M104" s="3507"/>
      <c r="N104" s="3516"/>
      <c r="Q104" s="3517"/>
    </row>
    <row r="105" spans="1:17" ht="58.5" hidden="1" customHeight="1">
      <c r="A105" s="3512"/>
      <c r="B105" s="2884" t="str">
        <f t="shared" si="2"/>
        <v/>
      </c>
      <c r="C105" s="2898"/>
      <c r="D105" s="3513"/>
      <c r="E105" s="3514"/>
      <c r="F105" s="2898"/>
      <c r="G105" s="2884"/>
      <c r="H105" s="2884"/>
      <c r="I105" s="2884"/>
      <c r="J105" s="2884"/>
      <c r="K105" s="2884"/>
      <c r="L105" s="3515"/>
      <c r="M105" s="3507"/>
      <c r="N105" s="3516"/>
      <c r="Q105" s="3517"/>
    </row>
    <row r="106" spans="1:17" ht="58.5" hidden="1" customHeight="1">
      <c r="A106" s="3512"/>
      <c r="B106" s="2884" t="str">
        <f t="shared" si="2"/>
        <v/>
      </c>
      <c r="C106" s="2898"/>
      <c r="D106" s="3513"/>
      <c r="E106" s="3514"/>
      <c r="F106" s="2898"/>
      <c r="G106" s="2884"/>
      <c r="H106" s="2884"/>
      <c r="I106" s="2884"/>
      <c r="J106" s="2884"/>
      <c r="K106" s="2884"/>
      <c r="L106" s="3515"/>
      <c r="M106" s="3507"/>
      <c r="N106" s="3516"/>
      <c r="Q106" s="3517"/>
    </row>
    <row r="107" spans="1:17" ht="58.5" hidden="1" customHeight="1">
      <c r="A107" s="3512"/>
      <c r="B107" s="2884" t="str">
        <f t="shared" si="2"/>
        <v/>
      </c>
      <c r="C107" s="2898"/>
      <c r="D107" s="3513"/>
      <c r="E107" s="3514"/>
      <c r="F107" s="2898"/>
      <c r="G107" s="2884"/>
      <c r="H107" s="2884"/>
      <c r="I107" s="2884"/>
      <c r="J107" s="2884"/>
      <c r="K107" s="2884"/>
      <c r="L107" s="3515"/>
      <c r="M107" s="3507"/>
      <c r="N107" s="3516"/>
      <c r="Q107" s="3517"/>
    </row>
    <row r="108" spans="1:17" ht="58.5" hidden="1" customHeight="1">
      <c r="A108" s="3512"/>
      <c r="B108" s="2884" t="str">
        <f t="shared" si="2"/>
        <v/>
      </c>
      <c r="C108" s="2898"/>
      <c r="D108" s="3513"/>
      <c r="E108" s="3514"/>
      <c r="F108" s="2898"/>
      <c r="G108" s="2884"/>
      <c r="H108" s="2884"/>
      <c r="I108" s="2884"/>
      <c r="J108" s="2884"/>
      <c r="K108" s="2884"/>
      <c r="L108" s="3515"/>
      <c r="M108" s="3507"/>
      <c r="N108" s="3516"/>
      <c r="Q108" s="3517"/>
    </row>
    <row r="109" spans="1:17" ht="58.5" hidden="1" customHeight="1">
      <c r="A109" s="3512"/>
      <c r="B109" s="2884" t="str">
        <f t="shared" si="2"/>
        <v/>
      </c>
      <c r="C109" s="2898"/>
      <c r="D109" s="3513"/>
      <c r="E109" s="3514"/>
      <c r="F109" s="2898"/>
      <c r="G109" s="2884"/>
      <c r="H109" s="2884"/>
      <c r="I109" s="2884"/>
      <c r="J109" s="2884"/>
      <c r="K109" s="2884"/>
      <c r="L109" s="3515"/>
      <c r="M109" s="3507"/>
      <c r="N109" s="3516"/>
      <c r="Q109" s="3517"/>
    </row>
    <row r="110" spans="1:17" ht="58.5" hidden="1" customHeight="1">
      <c r="A110" s="3512"/>
      <c r="B110" s="2884" t="str">
        <f t="shared" si="2"/>
        <v/>
      </c>
      <c r="C110" s="2898"/>
      <c r="D110" s="3513"/>
      <c r="E110" s="3514"/>
      <c r="F110" s="2898"/>
      <c r="G110" s="2884"/>
      <c r="H110" s="2884"/>
      <c r="I110" s="2884"/>
      <c r="J110" s="2884"/>
      <c r="K110" s="2884"/>
      <c r="L110" s="3515"/>
      <c r="M110" s="3507"/>
      <c r="N110" s="3516"/>
      <c r="Q110" s="3517"/>
    </row>
    <row r="111" spans="1:17" ht="58.5" hidden="1" customHeight="1">
      <c r="A111" s="3512"/>
      <c r="B111" s="2884" t="str">
        <f t="shared" si="2"/>
        <v/>
      </c>
      <c r="C111" s="2898"/>
      <c r="D111" s="3513"/>
      <c r="E111" s="3514"/>
      <c r="F111" s="2898"/>
      <c r="G111" s="2884"/>
      <c r="H111" s="2884"/>
      <c r="I111" s="2884"/>
      <c r="J111" s="2884"/>
      <c r="K111" s="2884"/>
      <c r="L111" s="3515"/>
      <c r="M111" s="3507"/>
      <c r="N111" s="3516"/>
      <c r="Q111" s="3517"/>
    </row>
    <row r="112" spans="1:17" ht="58.5" hidden="1" customHeight="1">
      <c r="A112" s="3512"/>
      <c r="B112" s="2884" t="str">
        <f t="shared" si="2"/>
        <v/>
      </c>
      <c r="C112" s="2898"/>
      <c r="D112" s="3513"/>
      <c r="E112" s="3514"/>
      <c r="F112" s="2898"/>
      <c r="G112" s="2884"/>
      <c r="H112" s="2884"/>
      <c r="I112" s="2884"/>
      <c r="J112" s="2884"/>
      <c r="K112" s="2884"/>
      <c r="L112" s="3515"/>
      <c r="M112" s="3507"/>
      <c r="N112" s="3516"/>
      <c r="Q112" s="3517"/>
    </row>
    <row r="113" spans="1:17" ht="58.5" hidden="1" customHeight="1">
      <c r="A113" s="3512"/>
      <c r="B113" s="2884" t="str">
        <f t="shared" si="2"/>
        <v/>
      </c>
      <c r="C113" s="2898"/>
      <c r="D113" s="3513"/>
      <c r="E113" s="3514"/>
      <c r="F113" s="2898"/>
      <c r="G113" s="2884"/>
      <c r="H113" s="2884"/>
      <c r="I113" s="2884"/>
      <c r="J113" s="2884"/>
      <c r="K113" s="2884"/>
      <c r="L113" s="3515"/>
      <c r="M113" s="3507"/>
      <c r="N113" s="3516"/>
      <c r="Q113" s="3517"/>
    </row>
    <row r="114" spans="1:17" ht="58.5" hidden="1" customHeight="1">
      <c r="A114" s="3512"/>
      <c r="B114" s="2884" t="str">
        <f t="shared" si="2"/>
        <v/>
      </c>
      <c r="C114" s="2898"/>
      <c r="D114" s="3513"/>
      <c r="E114" s="3514"/>
      <c r="F114" s="2898"/>
      <c r="G114" s="2884"/>
      <c r="H114" s="2884"/>
      <c r="I114" s="2884"/>
      <c r="J114" s="2884"/>
      <c r="K114" s="2884"/>
      <c r="L114" s="3515"/>
      <c r="M114" s="3507"/>
      <c r="N114" s="3516"/>
      <c r="Q114" s="3517"/>
    </row>
    <row r="115" spans="1:17" ht="58.5" hidden="1" customHeight="1">
      <c r="A115" s="3512"/>
      <c r="B115" s="2884" t="str">
        <f t="shared" si="2"/>
        <v/>
      </c>
      <c r="C115" s="2898"/>
      <c r="D115" s="3513"/>
      <c r="E115" s="3514"/>
      <c r="F115" s="2898"/>
      <c r="G115" s="2884"/>
      <c r="H115" s="2884"/>
      <c r="I115" s="2884"/>
      <c r="J115" s="2884"/>
      <c r="K115" s="2884"/>
      <c r="L115" s="3515"/>
      <c r="M115" s="3507"/>
      <c r="N115" s="3516"/>
      <c r="Q115" s="3517"/>
    </row>
    <row r="116" spans="1:17" ht="58.5" hidden="1" customHeight="1">
      <c r="A116" s="3512"/>
      <c r="B116" s="2884" t="str">
        <f t="shared" si="2"/>
        <v/>
      </c>
      <c r="C116" s="2898"/>
      <c r="D116" s="3513"/>
      <c r="E116" s="3514"/>
      <c r="F116" s="2898"/>
      <c r="G116" s="2884"/>
      <c r="H116" s="2884"/>
      <c r="I116" s="2884"/>
      <c r="J116" s="2884"/>
      <c r="K116" s="2884"/>
      <c r="L116" s="3515"/>
      <c r="M116" s="3507"/>
      <c r="N116" s="3516"/>
      <c r="Q116" s="3517"/>
    </row>
    <row r="117" spans="1:17" ht="58.5" hidden="1" customHeight="1">
      <c r="A117" s="3512"/>
      <c r="B117" s="2884" t="str">
        <f t="shared" si="2"/>
        <v/>
      </c>
      <c r="C117" s="2898"/>
      <c r="D117" s="3513"/>
      <c r="E117" s="3514"/>
      <c r="F117" s="2898"/>
      <c r="G117" s="2884"/>
      <c r="H117" s="2884"/>
      <c r="I117" s="2884"/>
      <c r="J117" s="2884"/>
      <c r="K117" s="2884"/>
      <c r="L117" s="3515"/>
      <c r="M117" s="3507"/>
      <c r="N117" s="3516"/>
      <c r="Q117" s="3517"/>
    </row>
    <row r="118" spans="1:17" ht="58.5" hidden="1" customHeight="1">
      <c r="A118" s="3512"/>
      <c r="B118" s="2884" t="str">
        <f t="shared" si="2"/>
        <v/>
      </c>
      <c r="C118" s="2898"/>
      <c r="D118" s="3513"/>
      <c r="E118" s="3514"/>
      <c r="F118" s="2898"/>
      <c r="G118" s="2884"/>
      <c r="H118" s="2884"/>
      <c r="I118" s="2884"/>
      <c r="J118" s="2884"/>
      <c r="K118" s="2884"/>
      <c r="L118" s="3515"/>
      <c r="M118" s="3507"/>
      <c r="N118" s="3516"/>
      <c r="Q118" s="3517"/>
    </row>
    <row r="119" spans="1:17" ht="58.5" hidden="1" customHeight="1">
      <c r="A119" s="3512"/>
      <c r="B119" s="2884" t="str">
        <f t="shared" si="2"/>
        <v/>
      </c>
      <c r="C119" s="2898"/>
      <c r="D119" s="3513"/>
      <c r="E119" s="3514"/>
      <c r="F119" s="2898"/>
      <c r="G119" s="2884"/>
      <c r="H119" s="2884"/>
      <c r="I119" s="2884"/>
      <c r="J119" s="2884"/>
      <c r="K119" s="2884"/>
      <c r="L119" s="3515"/>
      <c r="M119" s="3507"/>
      <c r="N119" s="3516"/>
      <c r="Q119" s="3517"/>
    </row>
    <row r="120" spans="1:17" ht="58.5" hidden="1" customHeight="1">
      <c r="A120" s="3512"/>
      <c r="B120" s="2884" t="str">
        <f t="shared" si="2"/>
        <v/>
      </c>
      <c r="C120" s="2898"/>
      <c r="D120" s="3513"/>
      <c r="E120" s="3514"/>
      <c r="F120" s="2898"/>
      <c r="G120" s="2884"/>
      <c r="H120" s="2884"/>
      <c r="I120" s="2884"/>
      <c r="J120" s="2884"/>
      <c r="K120" s="2884"/>
      <c r="L120" s="3515"/>
      <c r="M120" s="3507"/>
      <c r="N120" s="3516"/>
      <c r="Q120" s="3517"/>
    </row>
    <row r="121" spans="1:17" ht="58.5" hidden="1" customHeight="1">
      <c r="A121" s="3512"/>
      <c r="B121" s="2884" t="str">
        <f t="shared" si="2"/>
        <v/>
      </c>
      <c r="C121" s="2898"/>
      <c r="D121" s="3513"/>
      <c r="E121" s="3514"/>
      <c r="F121" s="2898"/>
      <c r="G121" s="2884"/>
      <c r="H121" s="2884"/>
      <c r="I121" s="2884"/>
      <c r="J121" s="2884"/>
      <c r="K121" s="2884"/>
      <c r="L121" s="3515"/>
      <c r="M121" s="3507"/>
      <c r="N121" s="3516"/>
      <c r="Q121" s="3517"/>
    </row>
    <row r="122" spans="1:17" ht="58.5" hidden="1" customHeight="1">
      <c r="A122" s="3512"/>
      <c r="B122" s="2884" t="str">
        <f t="shared" si="2"/>
        <v/>
      </c>
      <c r="C122" s="2898"/>
      <c r="D122" s="3513"/>
      <c r="E122" s="3514"/>
      <c r="F122" s="2898"/>
      <c r="G122" s="2884"/>
      <c r="H122" s="2884"/>
      <c r="I122" s="2884"/>
      <c r="J122" s="2884"/>
      <c r="K122" s="2884"/>
      <c r="L122" s="3515"/>
      <c r="M122" s="3507"/>
      <c r="N122" s="3516"/>
      <c r="Q122" s="3517"/>
    </row>
    <row r="123" spans="1:17" ht="58.5" hidden="1" customHeight="1">
      <c r="A123" s="3512"/>
      <c r="B123" s="2884" t="str">
        <f t="shared" si="2"/>
        <v/>
      </c>
      <c r="C123" s="2898"/>
      <c r="D123" s="3513"/>
      <c r="E123" s="3514"/>
      <c r="F123" s="2898"/>
      <c r="G123" s="2884"/>
      <c r="H123" s="2884"/>
      <c r="I123" s="2884"/>
      <c r="J123" s="2884"/>
      <c r="K123" s="2884"/>
      <c r="L123" s="3515"/>
      <c r="M123" s="3507"/>
      <c r="N123" s="3516"/>
      <c r="Q123" s="3517"/>
    </row>
    <row r="124" spans="1:17" ht="58.5" hidden="1" customHeight="1">
      <c r="A124" s="3512"/>
      <c r="B124" s="2884" t="str">
        <f t="shared" si="2"/>
        <v/>
      </c>
      <c r="C124" s="2898"/>
      <c r="D124" s="3513"/>
      <c r="E124" s="3514"/>
      <c r="F124" s="2898"/>
      <c r="G124" s="2884"/>
      <c r="H124" s="2884"/>
      <c r="I124" s="2884"/>
      <c r="J124" s="2884"/>
      <c r="K124" s="2884"/>
      <c r="L124" s="3515"/>
      <c r="M124" s="3507"/>
      <c r="N124" s="3516"/>
      <c r="Q124" s="3517"/>
    </row>
    <row r="125" spans="1:17" ht="58.5" hidden="1" customHeight="1">
      <c r="A125" s="3512"/>
      <c r="B125" s="2884" t="str">
        <f t="shared" si="2"/>
        <v/>
      </c>
      <c r="C125" s="2898"/>
      <c r="D125" s="3513"/>
      <c r="E125" s="3514"/>
      <c r="F125" s="2898"/>
      <c r="G125" s="2884"/>
      <c r="H125" s="2884"/>
      <c r="I125" s="2884"/>
      <c r="J125" s="2884"/>
      <c r="K125" s="2884"/>
      <c r="L125" s="3515"/>
      <c r="M125" s="3507"/>
      <c r="N125" s="3516"/>
      <c r="Q125" s="3517"/>
    </row>
    <row r="126" spans="1:17" ht="58.5" hidden="1" customHeight="1">
      <c r="A126" s="3512"/>
      <c r="B126" s="2884" t="str">
        <f t="shared" si="2"/>
        <v/>
      </c>
      <c r="C126" s="2898"/>
      <c r="D126" s="3513"/>
      <c r="E126" s="3514"/>
      <c r="F126" s="2898"/>
      <c r="G126" s="2884"/>
      <c r="H126" s="2884"/>
      <c r="I126" s="2884"/>
      <c r="J126" s="2884"/>
      <c r="K126" s="2884"/>
      <c r="L126" s="3515"/>
      <c r="M126" s="3507"/>
      <c r="N126" s="3516"/>
      <c r="Q126" s="3517"/>
    </row>
    <row r="127" spans="1:17" ht="58.5" hidden="1" customHeight="1">
      <c r="A127" s="3512"/>
      <c r="B127" s="2884" t="str">
        <f t="shared" si="2"/>
        <v/>
      </c>
      <c r="C127" s="2898"/>
      <c r="D127" s="3513"/>
      <c r="E127" s="3514"/>
      <c r="F127" s="2898"/>
      <c r="G127" s="2884"/>
      <c r="H127" s="2884"/>
      <c r="I127" s="2884"/>
      <c r="J127" s="2884"/>
      <c r="K127" s="2884"/>
      <c r="L127" s="3515"/>
      <c r="M127" s="3507"/>
      <c r="N127" s="3516"/>
      <c r="Q127" s="3517"/>
    </row>
    <row r="128" spans="1:17" ht="58.5" hidden="1" customHeight="1">
      <c r="A128" s="3512"/>
      <c r="B128" s="2884" t="str">
        <f t="shared" si="2"/>
        <v/>
      </c>
      <c r="C128" s="2898"/>
      <c r="D128" s="3513"/>
      <c r="E128" s="3514"/>
      <c r="F128" s="2898"/>
      <c r="G128" s="2884"/>
      <c r="H128" s="2884"/>
      <c r="I128" s="2884"/>
      <c r="J128" s="2884"/>
      <c r="K128" s="2884"/>
      <c r="L128" s="3515"/>
      <c r="M128" s="3507"/>
      <c r="N128" s="3516"/>
      <c r="Q128" s="3517"/>
    </row>
    <row r="129" spans="1:17" ht="58.5" hidden="1" customHeight="1">
      <c r="A129" s="3512"/>
      <c r="B129" s="2884" t="str">
        <f t="shared" si="2"/>
        <v/>
      </c>
      <c r="C129" s="2898"/>
      <c r="D129" s="3513"/>
      <c r="E129" s="3514"/>
      <c r="F129" s="2898"/>
      <c r="G129" s="2884"/>
      <c r="H129" s="2884"/>
      <c r="I129" s="2884"/>
      <c r="J129" s="2884"/>
      <c r="K129" s="2884"/>
      <c r="L129" s="3515"/>
      <c r="M129" s="3507"/>
      <c r="N129" s="3516"/>
      <c r="Q129" s="3517"/>
    </row>
    <row r="130" spans="1:17" ht="58.5" hidden="1" customHeight="1">
      <c r="A130" s="3512"/>
      <c r="B130" s="2884" t="str">
        <f t="shared" si="2"/>
        <v/>
      </c>
      <c r="C130" s="2898"/>
      <c r="D130" s="3513"/>
      <c r="E130" s="3514"/>
      <c r="F130" s="2898"/>
      <c r="G130" s="2884"/>
      <c r="H130" s="2884"/>
      <c r="I130" s="2884"/>
      <c r="J130" s="2884"/>
      <c r="K130" s="2884"/>
      <c r="L130" s="3515"/>
      <c r="M130" s="3507"/>
      <c r="N130" s="3516"/>
      <c r="Q130" s="3517"/>
    </row>
    <row r="131" spans="1:17" ht="58.5" hidden="1" customHeight="1">
      <c r="A131" s="3512"/>
      <c r="B131" s="2884" t="str">
        <f t="shared" si="2"/>
        <v/>
      </c>
      <c r="C131" s="2898"/>
      <c r="D131" s="3513"/>
      <c r="E131" s="3514"/>
      <c r="F131" s="2898"/>
      <c r="G131" s="2884"/>
      <c r="H131" s="2884"/>
      <c r="I131" s="2884"/>
      <c r="J131" s="2884"/>
      <c r="K131" s="2884"/>
      <c r="L131" s="3515"/>
      <c r="M131" s="3507"/>
      <c r="N131" s="3516"/>
      <c r="Q131" s="3517"/>
    </row>
    <row r="132" spans="1:17" ht="58.5" hidden="1" customHeight="1">
      <c r="A132" s="3512"/>
      <c r="B132" s="2884" t="str">
        <f t="shared" ref="B132:B195" si="3">TEXT(LEFT(L132,10),"0000000000")</f>
        <v/>
      </c>
      <c r="C132" s="2898"/>
      <c r="D132" s="3513"/>
      <c r="E132" s="3514"/>
      <c r="F132" s="2898"/>
      <c r="G132" s="2884"/>
      <c r="H132" s="2884"/>
      <c r="I132" s="2884"/>
      <c r="J132" s="2884"/>
      <c r="K132" s="2884"/>
      <c r="L132" s="3515"/>
      <c r="M132" s="3507"/>
      <c r="N132" s="3516"/>
      <c r="Q132" s="3517"/>
    </row>
    <row r="133" spans="1:17" ht="58.5" hidden="1" customHeight="1">
      <c r="A133" s="3512"/>
      <c r="B133" s="2884" t="str">
        <f t="shared" si="3"/>
        <v/>
      </c>
      <c r="C133" s="2898"/>
      <c r="D133" s="3513"/>
      <c r="E133" s="3514"/>
      <c r="F133" s="2898"/>
      <c r="G133" s="2884"/>
      <c r="H133" s="2884"/>
      <c r="I133" s="2884"/>
      <c r="J133" s="2884"/>
      <c r="K133" s="2884"/>
      <c r="L133" s="3515"/>
      <c r="M133" s="3507"/>
      <c r="N133" s="3516"/>
      <c r="Q133" s="3517"/>
    </row>
    <row r="134" spans="1:17" ht="58.5" hidden="1" customHeight="1">
      <c r="A134" s="3512"/>
      <c r="B134" s="2884" t="str">
        <f t="shared" si="3"/>
        <v/>
      </c>
      <c r="C134" s="2898"/>
      <c r="D134" s="3513"/>
      <c r="E134" s="3514"/>
      <c r="F134" s="2898"/>
      <c r="G134" s="2884"/>
      <c r="H134" s="2884"/>
      <c r="I134" s="2884"/>
      <c r="J134" s="2884"/>
      <c r="K134" s="2884"/>
      <c r="L134" s="3515"/>
      <c r="M134" s="3507"/>
      <c r="N134" s="3516"/>
      <c r="Q134" s="3517"/>
    </row>
    <row r="135" spans="1:17" ht="58.5" hidden="1" customHeight="1">
      <c r="A135" s="3512"/>
      <c r="B135" s="2884" t="str">
        <f t="shared" si="3"/>
        <v/>
      </c>
      <c r="C135" s="2898"/>
      <c r="D135" s="3513"/>
      <c r="E135" s="3514"/>
      <c r="F135" s="2898"/>
      <c r="G135" s="2884"/>
      <c r="H135" s="2884"/>
      <c r="I135" s="2884"/>
      <c r="J135" s="2884"/>
      <c r="K135" s="2884"/>
      <c r="L135" s="3515"/>
      <c r="M135" s="3507"/>
      <c r="N135" s="3516"/>
      <c r="Q135" s="3517"/>
    </row>
    <row r="136" spans="1:17" ht="58.5" hidden="1" customHeight="1">
      <c r="A136" s="3512"/>
      <c r="B136" s="2884" t="str">
        <f t="shared" si="3"/>
        <v/>
      </c>
      <c r="C136" s="2898"/>
      <c r="D136" s="3513"/>
      <c r="E136" s="3514"/>
      <c r="F136" s="2898"/>
      <c r="G136" s="2884"/>
      <c r="H136" s="2884"/>
      <c r="I136" s="2884"/>
      <c r="J136" s="2884"/>
      <c r="K136" s="2884"/>
      <c r="L136" s="3515"/>
      <c r="M136" s="3507"/>
      <c r="N136" s="3516"/>
      <c r="Q136" s="3517"/>
    </row>
    <row r="137" spans="1:17" ht="58.5" hidden="1" customHeight="1">
      <c r="A137" s="3512"/>
      <c r="B137" s="2884" t="str">
        <f t="shared" si="3"/>
        <v/>
      </c>
      <c r="C137" s="2898"/>
      <c r="D137" s="3513"/>
      <c r="E137" s="3514"/>
      <c r="F137" s="2898"/>
      <c r="G137" s="2884"/>
      <c r="H137" s="2884"/>
      <c r="I137" s="2884"/>
      <c r="J137" s="2884"/>
      <c r="K137" s="2884"/>
      <c r="L137" s="3515"/>
      <c r="M137" s="3507"/>
      <c r="N137" s="3516"/>
      <c r="Q137" s="3517"/>
    </row>
    <row r="138" spans="1:17" ht="58.5" hidden="1" customHeight="1">
      <c r="A138" s="3512"/>
      <c r="B138" s="2884" t="str">
        <f t="shared" si="3"/>
        <v/>
      </c>
      <c r="C138" s="2898"/>
      <c r="D138" s="3513"/>
      <c r="E138" s="3514"/>
      <c r="F138" s="2898"/>
      <c r="G138" s="2884"/>
      <c r="H138" s="2884"/>
      <c r="I138" s="2884"/>
      <c r="J138" s="2884"/>
      <c r="K138" s="2884"/>
      <c r="L138" s="3515"/>
      <c r="M138" s="3507"/>
      <c r="N138" s="3516"/>
      <c r="Q138" s="3517"/>
    </row>
    <row r="139" spans="1:17" ht="58.5" hidden="1" customHeight="1">
      <c r="A139" s="3512"/>
      <c r="B139" s="2884" t="str">
        <f t="shared" si="3"/>
        <v/>
      </c>
      <c r="C139" s="2898"/>
      <c r="D139" s="3513"/>
      <c r="E139" s="3514"/>
      <c r="F139" s="2898"/>
      <c r="G139" s="2884"/>
      <c r="H139" s="2884"/>
      <c r="I139" s="2884"/>
      <c r="J139" s="2884"/>
      <c r="K139" s="2884"/>
      <c r="L139" s="3515"/>
      <c r="M139" s="3507"/>
      <c r="N139" s="3516"/>
      <c r="Q139" s="3517"/>
    </row>
    <row r="140" spans="1:17" ht="58.5" hidden="1" customHeight="1">
      <c r="A140" s="3512"/>
      <c r="B140" s="2884" t="str">
        <f t="shared" si="3"/>
        <v/>
      </c>
      <c r="C140" s="2898"/>
      <c r="D140" s="3513"/>
      <c r="E140" s="3514"/>
      <c r="F140" s="2898"/>
      <c r="G140" s="2884"/>
      <c r="H140" s="2884"/>
      <c r="I140" s="2884"/>
      <c r="J140" s="2884"/>
      <c r="K140" s="2884"/>
      <c r="L140" s="3515"/>
      <c r="M140" s="3507"/>
      <c r="N140" s="3516"/>
      <c r="Q140" s="3517"/>
    </row>
    <row r="141" spans="1:17" ht="58.5" hidden="1" customHeight="1">
      <c r="A141" s="3512"/>
      <c r="B141" s="2884" t="str">
        <f t="shared" si="3"/>
        <v/>
      </c>
      <c r="C141" s="2898"/>
      <c r="D141" s="3513"/>
      <c r="E141" s="3514"/>
      <c r="F141" s="2898"/>
      <c r="G141" s="2884"/>
      <c r="H141" s="2884"/>
      <c r="I141" s="2884"/>
      <c r="J141" s="2884"/>
      <c r="K141" s="2884"/>
      <c r="L141" s="3515"/>
      <c r="M141" s="3507"/>
      <c r="N141" s="3516"/>
      <c r="Q141" s="3517"/>
    </row>
    <row r="142" spans="1:17" ht="58.5" hidden="1" customHeight="1">
      <c r="A142" s="3512"/>
      <c r="B142" s="2884" t="str">
        <f t="shared" si="3"/>
        <v/>
      </c>
      <c r="C142" s="2898"/>
      <c r="D142" s="3513"/>
      <c r="E142" s="3514"/>
      <c r="F142" s="2898"/>
      <c r="G142" s="2884"/>
      <c r="H142" s="2884"/>
      <c r="I142" s="2884"/>
      <c r="J142" s="2884"/>
      <c r="K142" s="2884"/>
      <c r="L142" s="3515"/>
      <c r="M142" s="3507"/>
      <c r="N142" s="3516"/>
      <c r="Q142" s="3517"/>
    </row>
    <row r="143" spans="1:17" ht="58.5" hidden="1" customHeight="1">
      <c r="A143" s="3512"/>
      <c r="B143" s="2884" t="str">
        <f t="shared" si="3"/>
        <v/>
      </c>
      <c r="C143" s="2898"/>
      <c r="D143" s="3513"/>
      <c r="E143" s="3514"/>
      <c r="F143" s="2898"/>
      <c r="G143" s="2884"/>
      <c r="H143" s="2884"/>
      <c r="I143" s="2884"/>
      <c r="J143" s="2884"/>
      <c r="K143" s="2884"/>
      <c r="L143" s="3515"/>
      <c r="M143" s="3507"/>
      <c r="N143" s="3516"/>
      <c r="Q143" s="3517"/>
    </row>
    <row r="144" spans="1:17" ht="58.5" hidden="1" customHeight="1">
      <c r="A144" s="3512"/>
      <c r="B144" s="2884" t="str">
        <f t="shared" si="3"/>
        <v/>
      </c>
      <c r="C144" s="2898"/>
      <c r="D144" s="3513"/>
      <c r="E144" s="3514"/>
      <c r="F144" s="2898"/>
      <c r="G144" s="2884"/>
      <c r="H144" s="2884"/>
      <c r="I144" s="2884"/>
      <c r="J144" s="2884"/>
      <c r="K144" s="2884"/>
      <c r="L144" s="3515"/>
      <c r="M144" s="3507"/>
      <c r="N144" s="3516"/>
      <c r="Q144" s="3517"/>
    </row>
    <row r="145" spans="1:17" ht="58.5" hidden="1" customHeight="1">
      <c r="A145" s="3512"/>
      <c r="B145" s="2884" t="str">
        <f t="shared" si="3"/>
        <v/>
      </c>
      <c r="C145" s="2898"/>
      <c r="D145" s="3513"/>
      <c r="E145" s="3514"/>
      <c r="F145" s="2898"/>
      <c r="G145" s="2884"/>
      <c r="H145" s="2884"/>
      <c r="I145" s="2884"/>
      <c r="J145" s="2884"/>
      <c r="K145" s="2884"/>
      <c r="L145" s="3515"/>
      <c r="M145" s="3507"/>
      <c r="N145" s="3516"/>
      <c r="Q145" s="3517"/>
    </row>
    <row r="146" spans="1:17" ht="58.5" hidden="1" customHeight="1">
      <c r="A146" s="3512"/>
      <c r="B146" s="2884" t="str">
        <f t="shared" si="3"/>
        <v/>
      </c>
      <c r="C146" s="2898"/>
      <c r="D146" s="3513"/>
      <c r="E146" s="3514"/>
      <c r="F146" s="2898"/>
      <c r="G146" s="2884"/>
      <c r="H146" s="2884"/>
      <c r="I146" s="2884"/>
      <c r="J146" s="2884"/>
      <c r="K146" s="2884"/>
      <c r="L146" s="3515"/>
      <c r="M146" s="3507"/>
      <c r="N146" s="3516"/>
      <c r="Q146" s="3517"/>
    </row>
    <row r="147" spans="1:17" ht="58.5" hidden="1" customHeight="1">
      <c r="A147" s="3512"/>
      <c r="B147" s="2884" t="str">
        <f t="shared" si="3"/>
        <v/>
      </c>
      <c r="C147" s="2898"/>
      <c r="D147" s="3513"/>
      <c r="E147" s="3514"/>
      <c r="F147" s="2898"/>
      <c r="G147" s="2884"/>
      <c r="H147" s="2884"/>
      <c r="I147" s="2884"/>
      <c r="J147" s="2884"/>
      <c r="K147" s="2884"/>
      <c r="L147" s="3515"/>
      <c r="M147" s="3507"/>
      <c r="N147" s="3516"/>
      <c r="Q147" s="3517"/>
    </row>
    <row r="148" spans="1:17" ht="58.5" hidden="1" customHeight="1">
      <c r="A148" s="3512"/>
      <c r="B148" s="2884" t="str">
        <f t="shared" si="3"/>
        <v/>
      </c>
      <c r="C148" s="2898"/>
      <c r="D148" s="3513"/>
      <c r="E148" s="3514"/>
      <c r="F148" s="2898"/>
      <c r="G148" s="2884"/>
      <c r="H148" s="2884"/>
      <c r="I148" s="2884"/>
      <c r="J148" s="2884"/>
      <c r="K148" s="2884"/>
      <c r="L148" s="3515"/>
      <c r="M148" s="3507"/>
      <c r="N148" s="3516"/>
      <c r="Q148" s="3517"/>
    </row>
    <row r="149" spans="1:17" ht="58.5" hidden="1" customHeight="1">
      <c r="A149" s="3512"/>
      <c r="B149" s="2884" t="str">
        <f t="shared" si="3"/>
        <v/>
      </c>
      <c r="C149" s="2898"/>
      <c r="D149" s="3513"/>
      <c r="E149" s="3514"/>
      <c r="F149" s="2898"/>
      <c r="G149" s="2884"/>
      <c r="H149" s="2884"/>
      <c r="I149" s="2884"/>
      <c r="J149" s="2884"/>
      <c r="K149" s="2884"/>
      <c r="L149" s="3515"/>
      <c r="M149" s="3507"/>
      <c r="N149" s="3516"/>
      <c r="Q149" s="3517"/>
    </row>
    <row r="150" spans="1:17" ht="58.5" hidden="1" customHeight="1">
      <c r="A150" s="3512"/>
      <c r="B150" s="2884" t="str">
        <f t="shared" si="3"/>
        <v/>
      </c>
      <c r="C150" s="2898"/>
      <c r="D150" s="3513"/>
      <c r="E150" s="3514"/>
      <c r="F150" s="2898"/>
      <c r="G150" s="2884"/>
      <c r="H150" s="2884"/>
      <c r="I150" s="2884"/>
      <c r="J150" s="2884"/>
      <c r="K150" s="2884"/>
      <c r="L150" s="3515"/>
      <c r="M150" s="3507"/>
      <c r="N150" s="3516"/>
      <c r="Q150" s="3517"/>
    </row>
    <row r="151" spans="1:17" ht="58.5" hidden="1" customHeight="1">
      <c r="A151" s="3512"/>
      <c r="B151" s="2884" t="str">
        <f t="shared" si="3"/>
        <v/>
      </c>
      <c r="C151" s="2898"/>
      <c r="D151" s="3513"/>
      <c r="E151" s="3514"/>
      <c r="F151" s="2898"/>
      <c r="G151" s="2884"/>
      <c r="H151" s="2884"/>
      <c r="I151" s="2884"/>
      <c r="J151" s="2884"/>
      <c r="K151" s="2884"/>
      <c r="L151" s="3515"/>
      <c r="M151" s="3507"/>
      <c r="N151" s="3516"/>
      <c r="Q151" s="3517"/>
    </row>
    <row r="152" spans="1:17" ht="58.5" hidden="1" customHeight="1">
      <c r="A152" s="3512"/>
      <c r="B152" s="2884" t="str">
        <f t="shared" si="3"/>
        <v/>
      </c>
      <c r="C152" s="2898"/>
      <c r="D152" s="3513"/>
      <c r="E152" s="3514"/>
      <c r="F152" s="2898"/>
      <c r="G152" s="2884"/>
      <c r="H152" s="2884"/>
      <c r="I152" s="2884"/>
      <c r="J152" s="2884"/>
      <c r="K152" s="2884"/>
      <c r="L152" s="3515"/>
      <c r="M152" s="3507"/>
      <c r="N152" s="3516"/>
      <c r="Q152" s="3517"/>
    </row>
    <row r="153" spans="1:17" ht="58.5" hidden="1" customHeight="1">
      <c r="A153" s="3512"/>
      <c r="B153" s="2884" t="str">
        <f t="shared" si="3"/>
        <v/>
      </c>
      <c r="C153" s="2898"/>
      <c r="D153" s="3513"/>
      <c r="E153" s="3514"/>
      <c r="F153" s="2898"/>
      <c r="G153" s="2884"/>
      <c r="H153" s="2884"/>
      <c r="I153" s="2884"/>
      <c r="J153" s="2884"/>
      <c r="K153" s="2884"/>
      <c r="L153" s="3515"/>
      <c r="M153" s="3507"/>
      <c r="N153" s="3516"/>
      <c r="Q153" s="3517"/>
    </row>
    <row r="154" spans="1:17" ht="58.5" hidden="1" customHeight="1">
      <c r="A154" s="3512"/>
      <c r="B154" s="2884" t="str">
        <f t="shared" si="3"/>
        <v/>
      </c>
      <c r="C154" s="2898"/>
      <c r="D154" s="3513"/>
      <c r="E154" s="3514"/>
      <c r="F154" s="2898"/>
      <c r="G154" s="2884"/>
      <c r="H154" s="2884"/>
      <c r="I154" s="2884"/>
      <c r="J154" s="2884"/>
      <c r="K154" s="2884"/>
      <c r="L154" s="3515"/>
      <c r="M154" s="3507"/>
      <c r="N154" s="3516"/>
      <c r="Q154" s="3517"/>
    </row>
    <row r="155" spans="1:17" ht="58.5" hidden="1" customHeight="1">
      <c r="A155" s="3512"/>
      <c r="B155" s="2884" t="str">
        <f t="shared" si="3"/>
        <v/>
      </c>
      <c r="C155" s="2898"/>
      <c r="D155" s="3513"/>
      <c r="E155" s="3514"/>
      <c r="F155" s="2898"/>
      <c r="G155" s="2884"/>
      <c r="H155" s="2884"/>
      <c r="I155" s="2884"/>
      <c r="J155" s="2884"/>
      <c r="K155" s="2884"/>
      <c r="L155" s="3515"/>
      <c r="M155" s="3507"/>
      <c r="N155" s="3516"/>
      <c r="Q155" s="3517"/>
    </row>
    <row r="156" spans="1:17" ht="58.5" hidden="1" customHeight="1">
      <c r="A156" s="3512"/>
      <c r="B156" s="2884" t="str">
        <f t="shared" si="3"/>
        <v/>
      </c>
      <c r="C156" s="2898"/>
      <c r="D156" s="3513"/>
      <c r="E156" s="3514"/>
      <c r="F156" s="2898"/>
      <c r="G156" s="2884"/>
      <c r="H156" s="2884"/>
      <c r="I156" s="2884"/>
      <c r="J156" s="2884"/>
      <c r="K156" s="2884"/>
      <c r="L156" s="3515"/>
      <c r="M156" s="3507"/>
      <c r="N156" s="3516"/>
      <c r="Q156" s="3517"/>
    </row>
    <row r="157" spans="1:17" ht="58.5" hidden="1" customHeight="1">
      <c r="A157" s="3512"/>
      <c r="B157" s="2884" t="str">
        <f t="shared" si="3"/>
        <v/>
      </c>
      <c r="C157" s="2898"/>
      <c r="D157" s="3513"/>
      <c r="E157" s="3514"/>
      <c r="F157" s="2898"/>
      <c r="G157" s="2884"/>
      <c r="H157" s="2884"/>
      <c r="I157" s="2884"/>
      <c r="J157" s="2884"/>
      <c r="K157" s="2884"/>
      <c r="L157" s="3515"/>
      <c r="M157" s="3507"/>
      <c r="N157" s="3516"/>
      <c r="Q157" s="3517"/>
    </row>
    <row r="158" spans="1:17" ht="58.5" hidden="1" customHeight="1">
      <c r="A158" s="3512"/>
      <c r="B158" s="2884" t="str">
        <f t="shared" si="3"/>
        <v/>
      </c>
      <c r="C158" s="2898"/>
      <c r="D158" s="3513"/>
      <c r="E158" s="3514"/>
      <c r="F158" s="2898"/>
      <c r="G158" s="2884"/>
      <c r="H158" s="2884"/>
      <c r="I158" s="2884"/>
      <c r="J158" s="2884"/>
      <c r="K158" s="2884"/>
      <c r="L158" s="3515"/>
      <c r="M158" s="3507"/>
      <c r="N158" s="3516"/>
      <c r="Q158" s="3517"/>
    </row>
    <row r="159" spans="1:17" ht="58.5" hidden="1" customHeight="1">
      <c r="A159" s="3512"/>
      <c r="B159" s="2884" t="str">
        <f t="shared" si="3"/>
        <v/>
      </c>
      <c r="C159" s="2898"/>
      <c r="D159" s="3513"/>
      <c r="E159" s="3514"/>
      <c r="F159" s="2898"/>
      <c r="G159" s="2884"/>
      <c r="H159" s="2884"/>
      <c r="I159" s="2884"/>
      <c r="J159" s="2884"/>
      <c r="K159" s="2884"/>
      <c r="L159" s="3515"/>
      <c r="M159" s="3507"/>
      <c r="N159" s="3516"/>
      <c r="Q159" s="3517"/>
    </row>
    <row r="160" spans="1:17" ht="58.5" hidden="1" customHeight="1">
      <c r="A160" s="3512"/>
      <c r="B160" s="2884" t="str">
        <f t="shared" si="3"/>
        <v/>
      </c>
      <c r="C160" s="2898"/>
      <c r="D160" s="3513"/>
      <c r="E160" s="3514"/>
      <c r="F160" s="2898"/>
      <c r="G160" s="2884"/>
      <c r="H160" s="2884"/>
      <c r="I160" s="2884"/>
      <c r="J160" s="2884"/>
      <c r="K160" s="2884"/>
      <c r="L160" s="3515"/>
      <c r="M160" s="3507"/>
      <c r="N160" s="3516"/>
      <c r="Q160" s="3517"/>
    </row>
    <row r="161" spans="1:17" ht="58.5" hidden="1" customHeight="1">
      <c r="A161" s="3512"/>
      <c r="B161" s="2884" t="str">
        <f t="shared" si="3"/>
        <v/>
      </c>
      <c r="C161" s="2898"/>
      <c r="D161" s="3513"/>
      <c r="E161" s="3514"/>
      <c r="F161" s="2898"/>
      <c r="G161" s="2884"/>
      <c r="H161" s="2884"/>
      <c r="I161" s="2884"/>
      <c r="J161" s="2884"/>
      <c r="K161" s="2884"/>
      <c r="L161" s="3515"/>
      <c r="M161" s="3507"/>
      <c r="N161" s="3516"/>
      <c r="Q161" s="3517"/>
    </row>
    <row r="162" spans="1:17" ht="58.5" hidden="1" customHeight="1">
      <c r="A162" s="3512"/>
      <c r="B162" s="2884" t="str">
        <f t="shared" si="3"/>
        <v/>
      </c>
      <c r="C162" s="2898"/>
      <c r="D162" s="3513"/>
      <c r="E162" s="3514"/>
      <c r="F162" s="2898"/>
      <c r="G162" s="2884"/>
      <c r="H162" s="2884"/>
      <c r="I162" s="2884"/>
      <c r="J162" s="2884"/>
      <c r="K162" s="2884"/>
      <c r="L162" s="3515"/>
      <c r="M162" s="3507"/>
      <c r="N162" s="3516"/>
      <c r="Q162" s="3517"/>
    </row>
    <row r="163" spans="1:17" ht="58.5" hidden="1" customHeight="1">
      <c r="A163" s="3512"/>
      <c r="B163" s="2884" t="str">
        <f t="shared" si="3"/>
        <v/>
      </c>
      <c r="C163" s="2898"/>
      <c r="D163" s="3513"/>
      <c r="E163" s="3514"/>
      <c r="F163" s="2898"/>
      <c r="G163" s="2884"/>
      <c r="H163" s="2884"/>
      <c r="I163" s="2884"/>
      <c r="J163" s="2884"/>
      <c r="K163" s="2884"/>
      <c r="L163" s="3515"/>
      <c r="M163" s="3507"/>
      <c r="N163" s="3516"/>
      <c r="Q163" s="3517"/>
    </row>
    <row r="164" spans="1:17" ht="58.5" hidden="1" customHeight="1">
      <c r="A164" s="3512"/>
      <c r="B164" s="2884" t="str">
        <f t="shared" si="3"/>
        <v/>
      </c>
      <c r="C164" s="2898"/>
      <c r="D164" s="3513"/>
      <c r="E164" s="3514"/>
      <c r="F164" s="2898"/>
      <c r="G164" s="2884"/>
      <c r="H164" s="2884"/>
      <c r="I164" s="2884"/>
      <c r="J164" s="2884"/>
      <c r="K164" s="2884"/>
      <c r="L164" s="3515"/>
      <c r="M164" s="3507"/>
      <c r="N164" s="3516"/>
      <c r="Q164" s="3517"/>
    </row>
    <row r="165" spans="1:17" ht="58.5" hidden="1" customHeight="1">
      <c r="A165" s="3512"/>
      <c r="B165" s="2884" t="str">
        <f t="shared" si="3"/>
        <v/>
      </c>
      <c r="C165" s="2898"/>
      <c r="D165" s="3513"/>
      <c r="E165" s="3514"/>
      <c r="F165" s="2898"/>
      <c r="G165" s="2884"/>
      <c r="H165" s="2884"/>
      <c r="I165" s="2884"/>
      <c r="J165" s="2884"/>
      <c r="K165" s="2884"/>
      <c r="L165" s="3515"/>
      <c r="M165" s="3507"/>
      <c r="N165" s="3516"/>
      <c r="Q165" s="3517"/>
    </row>
    <row r="166" spans="1:17" ht="58.5" hidden="1" customHeight="1">
      <c r="A166" s="3512"/>
      <c r="B166" s="2884" t="str">
        <f t="shared" si="3"/>
        <v/>
      </c>
      <c r="C166" s="2898"/>
      <c r="D166" s="3513"/>
      <c r="E166" s="3514"/>
      <c r="F166" s="2898"/>
      <c r="G166" s="2884"/>
      <c r="H166" s="2884"/>
      <c r="I166" s="2884"/>
      <c r="J166" s="2884"/>
      <c r="K166" s="2884"/>
      <c r="L166" s="3515"/>
      <c r="M166" s="3507"/>
      <c r="N166" s="3516"/>
      <c r="Q166" s="3517"/>
    </row>
    <row r="167" spans="1:17" ht="58.5" hidden="1" customHeight="1">
      <c r="A167" s="3512"/>
      <c r="B167" s="2884" t="str">
        <f t="shared" si="3"/>
        <v/>
      </c>
      <c r="C167" s="2898"/>
      <c r="D167" s="3513"/>
      <c r="E167" s="3514"/>
      <c r="F167" s="2898"/>
      <c r="G167" s="2884"/>
      <c r="H167" s="2884"/>
      <c r="I167" s="2884"/>
      <c r="J167" s="2884"/>
      <c r="K167" s="2884"/>
      <c r="L167" s="3515"/>
      <c r="M167" s="3507"/>
      <c r="N167" s="3516"/>
      <c r="Q167" s="3517"/>
    </row>
    <row r="168" spans="1:17" ht="58.5" hidden="1" customHeight="1">
      <c r="A168" s="3512"/>
      <c r="B168" s="2884" t="str">
        <f t="shared" si="3"/>
        <v/>
      </c>
      <c r="C168" s="2898"/>
      <c r="D168" s="3513"/>
      <c r="E168" s="3514"/>
      <c r="F168" s="2898"/>
      <c r="G168" s="2884"/>
      <c r="H168" s="2884"/>
      <c r="I168" s="2884"/>
      <c r="J168" s="2884"/>
      <c r="K168" s="2884"/>
      <c r="L168" s="3515"/>
      <c r="M168" s="3507"/>
      <c r="N168" s="3516"/>
      <c r="Q168" s="3517"/>
    </row>
    <row r="169" spans="1:17" ht="58.5" hidden="1" customHeight="1">
      <c r="A169" s="3512"/>
      <c r="B169" s="2884" t="str">
        <f t="shared" si="3"/>
        <v/>
      </c>
      <c r="C169" s="2898"/>
      <c r="D169" s="3513"/>
      <c r="E169" s="3514"/>
      <c r="F169" s="2898"/>
      <c r="G169" s="2884"/>
      <c r="H169" s="2884"/>
      <c r="I169" s="2884"/>
      <c r="J169" s="2884"/>
      <c r="K169" s="2884"/>
      <c r="L169" s="3515"/>
      <c r="M169" s="3507"/>
      <c r="N169" s="3516"/>
      <c r="Q169" s="3517"/>
    </row>
    <row r="170" spans="1:17" ht="58.5" hidden="1" customHeight="1">
      <c r="A170" s="3512"/>
      <c r="B170" s="2884" t="str">
        <f t="shared" si="3"/>
        <v/>
      </c>
      <c r="C170" s="2898"/>
      <c r="D170" s="3513"/>
      <c r="E170" s="3514"/>
      <c r="F170" s="2898"/>
      <c r="G170" s="2884"/>
      <c r="H170" s="2884"/>
      <c r="I170" s="2884"/>
      <c r="J170" s="2884"/>
      <c r="K170" s="2884"/>
      <c r="L170" s="3515"/>
      <c r="M170" s="3507"/>
      <c r="N170" s="3516"/>
      <c r="Q170" s="3517"/>
    </row>
    <row r="171" spans="1:17" ht="58.5" hidden="1" customHeight="1">
      <c r="A171" s="3512"/>
      <c r="B171" s="2884" t="str">
        <f t="shared" si="3"/>
        <v/>
      </c>
      <c r="C171" s="2898"/>
      <c r="D171" s="3513"/>
      <c r="E171" s="3514"/>
      <c r="F171" s="2898"/>
      <c r="G171" s="2884"/>
      <c r="H171" s="2884"/>
      <c r="I171" s="2884"/>
      <c r="J171" s="2884"/>
      <c r="K171" s="2884"/>
      <c r="L171" s="3515"/>
      <c r="M171" s="3507"/>
      <c r="N171" s="3516"/>
      <c r="Q171" s="3517"/>
    </row>
    <row r="172" spans="1:17" ht="58.5" hidden="1" customHeight="1">
      <c r="A172" s="3512"/>
      <c r="B172" s="2884" t="str">
        <f t="shared" si="3"/>
        <v/>
      </c>
      <c r="C172" s="2898"/>
      <c r="D172" s="3513"/>
      <c r="E172" s="3514"/>
      <c r="F172" s="2898"/>
      <c r="G172" s="2884"/>
      <c r="H172" s="2884"/>
      <c r="I172" s="2884"/>
      <c r="J172" s="2884"/>
      <c r="K172" s="2884"/>
      <c r="L172" s="3515"/>
      <c r="M172" s="3507"/>
      <c r="N172" s="3516"/>
      <c r="Q172" s="3517"/>
    </row>
    <row r="173" spans="1:17" ht="58.5" hidden="1" customHeight="1">
      <c r="A173" s="3512"/>
      <c r="B173" s="2884" t="str">
        <f t="shared" si="3"/>
        <v/>
      </c>
      <c r="C173" s="2898"/>
      <c r="D173" s="3513"/>
      <c r="E173" s="3514"/>
      <c r="F173" s="2898"/>
      <c r="G173" s="2884"/>
      <c r="H173" s="2884"/>
      <c r="I173" s="2884"/>
      <c r="J173" s="2884"/>
      <c r="K173" s="2884"/>
      <c r="L173" s="3515"/>
      <c r="M173" s="3507"/>
      <c r="N173" s="3516"/>
      <c r="Q173" s="3517"/>
    </row>
    <row r="174" spans="1:17" ht="58.5" hidden="1" customHeight="1">
      <c r="A174" s="3512"/>
      <c r="B174" s="2884" t="str">
        <f t="shared" si="3"/>
        <v/>
      </c>
      <c r="C174" s="2898"/>
      <c r="D174" s="3513"/>
      <c r="E174" s="3514"/>
      <c r="F174" s="2898"/>
      <c r="G174" s="2884"/>
      <c r="H174" s="2884"/>
      <c r="I174" s="2884"/>
      <c r="J174" s="2884"/>
      <c r="K174" s="2884"/>
      <c r="L174" s="3515"/>
      <c r="M174" s="3507"/>
      <c r="N174" s="3516"/>
      <c r="Q174" s="3517"/>
    </row>
    <row r="175" spans="1:17" ht="58.5" hidden="1" customHeight="1">
      <c r="A175" s="3512"/>
      <c r="B175" s="2884" t="str">
        <f t="shared" si="3"/>
        <v/>
      </c>
      <c r="C175" s="2898"/>
      <c r="D175" s="3513"/>
      <c r="E175" s="3514"/>
      <c r="F175" s="2898"/>
      <c r="G175" s="2884"/>
      <c r="H175" s="2884"/>
      <c r="I175" s="2884"/>
      <c r="J175" s="2884"/>
      <c r="K175" s="2884"/>
      <c r="L175" s="3515"/>
      <c r="M175" s="3507"/>
      <c r="N175" s="3516"/>
      <c r="Q175" s="3517"/>
    </row>
    <row r="176" spans="1:17" ht="58.5" hidden="1" customHeight="1">
      <c r="A176" s="3512"/>
      <c r="B176" s="2884" t="str">
        <f t="shared" si="3"/>
        <v/>
      </c>
      <c r="C176" s="2898"/>
      <c r="D176" s="3513"/>
      <c r="E176" s="3514"/>
      <c r="F176" s="2898"/>
      <c r="G176" s="2884"/>
      <c r="H176" s="2884"/>
      <c r="I176" s="2884"/>
      <c r="J176" s="2884"/>
      <c r="K176" s="2884"/>
      <c r="L176" s="3515"/>
      <c r="M176" s="3507"/>
      <c r="N176" s="3516"/>
      <c r="Q176" s="3517"/>
    </row>
    <row r="177" spans="1:17" ht="58.5" hidden="1" customHeight="1">
      <c r="A177" s="3512"/>
      <c r="B177" s="2884" t="str">
        <f t="shared" si="3"/>
        <v/>
      </c>
      <c r="C177" s="2898"/>
      <c r="D177" s="3513"/>
      <c r="E177" s="3514"/>
      <c r="F177" s="2898"/>
      <c r="G177" s="2884"/>
      <c r="H177" s="2884"/>
      <c r="I177" s="2884"/>
      <c r="J177" s="2884"/>
      <c r="K177" s="2884"/>
      <c r="L177" s="3515"/>
      <c r="M177" s="3507"/>
      <c r="N177" s="3516"/>
      <c r="Q177" s="3517"/>
    </row>
    <row r="178" spans="1:17" ht="58.5" hidden="1" customHeight="1">
      <c r="A178" s="3512"/>
      <c r="B178" s="2884" t="str">
        <f t="shared" si="3"/>
        <v/>
      </c>
      <c r="C178" s="2898"/>
      <c r="D178" s="3513"/>
      <c r="E178" s="3514"/>
      <c r="F178" s="2898"/>
      <c r="G178" s="2884"/>
      <c r="H178" s="2884"/>
      <c r="I178" s="2884"/>
      <c r="J178" s="2884"/>
      <c r="K178" s="2884"/>
      <c r="L178" s="3515"/>
      <c r="M178" s="3507"/>
      <c r="N178" s="3516"/>
      <c r="Q178" s="3517"/>
    </row>
    <row r="179" spans="1:17" ht="58.5" hidden="1" customHeight="1">
      <c r="A179" s="3512"/>
      <c r="B179" s="2884" t="str">
        <f t="shared" si="3"/>
        <v/>
      </c>
      <c r="C179" s="2898"/>
      <c r="D179" s="3513"/>
      <c r="E179" s="3514"/>
      <c r="F179" s="2898"/>
      <c r="G179" s="2884"/>
      <c r="H179" s="2884"/>
      <c r="I179" s="2884"/>
      <c r="J179" s="2884"/>
      <c r="K179" s="2884"/>
      <c r="L179" s="3515"/>
      <c r="M179" s="3507"/>
      <c r="N179" s="3516"/>
      <c r="Q179" s="3517"/>
    </row>
    <row r="180" spans="1:17" ht="58.5" hidden="1" customHeight="1">
      <c r="A180" s="3512"/>
      <c r="B180" s="2884" t="str">
        <f t="shared" si="3"/>
        <v/>
      </c>
      <c r="C180" s="2898"/>
      <c r="D180" s="3513"/>
      <c r="E180" s="3514"/>
      <c r="F180" s="2898"/>
      <c r="G180" s="2884"/>
      <c r="H180" s="2884"/>
      <c r="I180" s="2884"/>
      <c r="J180" s="2884"/>
      <c r="K180" s="2884"/>
      <c r="L180" s="3515"/>
      <c r="M180" s="3507"/>
      <c r="N180" s="3516"/>
      <c r="Q180" s="3517"/>
    </row>
    <row r="181" spans="1:17" ht="58.5" hidden="1" customHeight="1">
      <c r="A181" s="3512"/>
      <c r="B181" s="2884" t="str">
        <f t="shared" si="3"/>
        <v/>
      </c>
      <c r="C181" s="2898"/>
      <c r="D181" s="3513"/>
      <c r="E181" s="3514"/>
      <c r="F181" s="2898"/>
      <c r="G181" s="2884"/>
      <c r="H181" s="2884"/>
      <c r="I181" s="2884"/>
      <c r="J181" s="2884"/>
      <c r="K181" s="2884"/>
      <c r="L181" s="3515"/>
      <c r="M181" s="3507"/>
      <c r="N181" s="3516"/>
      <c r="Q181" s="3517"/>
    </row>
    <row r="182" spans="1:17" ht="58.5" hidden="1" customHeight="1">
      <c r="A182" s="3512"/>
      <c r="B182" s="2884" t="str">
        <f t="shared" si="3"/>
        <v/>
      </c>
      <c r="C182" s="2898"/>
      <c r="D182" s="3513"/>
      <c r="E182" s="3514"/>
      <c r="F182" s="2898"/>
      <c r="G182" s="2884"/>
      <c r="H182" s="2884"/>
      <c r="I182" s="2884"/>
      <c r="J182" s="2884"/>
      <c r="K182" s="2884"/>
      <c r="L182" s="3515"/>
      <c r="M182" s="3507"/>
      <c r="N182" s="3516"/>
      <c r="Q182" s="3517"/>
    </row>
    <row r="183" spans="1:17" ht="58.5" hidden="1" customHeight="1">
      <c r="A183" s="3512"/>
      <c r="B183" s="2884" t="str">
        <f t="shared" si="3"/>
        <v/>
      </c>
      <c r="C183" s="2898"/>
      <c r="D183" s="3513"/>
      <c r="E183" s="3514"/>
      <c r="F183" s="2898"/>
      <c r="G183" s="2884"/>
      <c r="H183" s="2884"/>
      <c r="I183" s="2884"/>
      <c r="J183" s="2884"/>
      <c r="K183" s="2884"/>
      <c r="L183" s="3515"/>
      <c r="M183" s="3507"/>
      <c r="N183" s="3516"/>
      <c r="Q183" s="3517"/>
    </row>
    <row r="184" spans="1:17" ht="58.5" hidden="1" customHeight="1">
      <c r="A184" s="3512"/>
      <c r="B184" s="2884" t="str">
        <f t="shared" si="3"/>
        <v/>
      </c>
      <c r="C184" s="2898"/>
      <c r="D184" s="3513"/>
      <c r="E184" s="3514"/>
      <c r="F184" s="2898"/>
      <c r="G184" s="2884"/>
      <c r="H184" s="2884"/>
      <c r="I184" s="2884"/>
      <c r="J184" s="2884"/>
      <c r="K184" s="2884"/>
      <c r="L184" s="3515"/>
      <c r="M184" s="3507"/>
      <c r="N184" s="3516"/>
      <c r="Q184" s="3517"/>
    </row>
    <row r="185" spans="1:17" ht="58.5" hidden="1" customHeight="1">
      <c r="A185" s="3512"/>
      <c r="B185" s="2884" t="str">
        <f t="shared" si="3"/>
        <v/>
      </c>
      <c r="C185" s="2898"/>
      <c r="D185" s="3513"/>
      <c r="E185" s="3514"/>
      <c r="F185" s="2898"/>
      <c r="G185" s="2884"/>
      <c r="H185" s="2884"/>
      <c r="I185" s="2884"/>
      <c r="J185" s="2884"/>
      <c r="K185" s="2884"/>
      <c r="L185" s="3515"/>
      <c r="M185" s="3507"/>
      <c r="N185" s="3516"/>
      <c r="Q185" s="3517"/>
    </row>
    <row r="186" spans="1:17" ht="58.5" hidden="1" customHeight="1">
      <c r="A186" s="3512"/>
      <c r="B186" s="2884" t="str">
        <f t="shared" si="3"/>
        <v/>
      </c>
      <c r="C186" s="2898"/>
      <c r="D186" s="3513"/>
      <c r="E186" s="3514"/>
      <c r="F186" s="2898"/>
      <c r="G186" s="2884"/>
      <c r="H186" s="2884"/>
      <c r="I186" s="2884"/>
      <c r="J186" s="2884"/>
      <c r="K186" s="2884"/>
      <c r="L186" s="3515"/>
      <c r="M186" s="3507"/>
      <c r="N186" s="3516"/>
      <c r="Q186" s="3517"/>
    </row>
    <row r="187" spans="1:17" ht="58.5" hidden="1" customHeight="1">
      <c r="A187" s="3512"/>
      <c r="B187" s="2884" t="str">
        <f t="shared" si="3"/>
        <v/>
      </c>
      <c r="C187" s="2898"/>
      <c r="D187" s="3513"/>
      <c r="E187" s="3514"/>
      <c r="F187" s="2898"/>
      <c r="G187" s="2884"/>
      <c r="H187" s="2884"/>
      <c r="I187" s="2884"/>
      <c r="J187" s="2884"/>
      <c r="K187" s="2884"/>
      <c r="L187" s="3515"/>
      <c r="M187" s="3507"/>
      <c r="N187" s="3516"/>
      <c r="Q187" s="3517"/>
    </row>
    <row r="188" spans="1:17" ht="58.5" hidden="1" customHeight="1">
      <c r="A188" s="3512"/>
      <c r="B188" s="2884" t="str">
        <f t="shared" si="3"/>
        <v/>
      </c>
      <c r="C188" s="2898"/>
      <c r="D188" s="3513"/>
      <c r="E188" s="3514"/>
      <c r="F188" s="2898"/>
      <c r="G188" s="2884"/>
      <c r="H188" s="2884"/>
      <c r="I188" s="2884"/>
      <c r="J188" s="2884"/>
      <c r="K188" s="2884"/>
      <c r="L188" s="3515"/>
      <c r="M188" s="3507"/>
      <c r="N188" s="3516"/>
      <c r="Q188" s="3517"/>
    </row>
    <row r="189" spans="1:17" ht="58.5" hidden="1" customHeight="1">
      <c r="A189" s="3512"/>
      <c r="B189" s="2884" t="str">
        <f t="shared" si="3"/>
        <v/>
      </c>
      <c r="C189" s="2898"/>
      <c r="D189" s="3513"/>
      <c r="E189" s="3514"/>
      <c r="F189" s="2898"/>
      <c r="G189" s="2884"/>
      <c r="H189" s="2884"/>
      <c r="I189" s="2884"/>
      <c r="J189" s="2884"/>
      <c r="K189" s="2884"/>
      <c r="L189" s="3515"/>
      <c r="M189" s="3507"/>
      <c r="N189" s="3516"/>
      <c r="Q189" s="3517"/>
    </row>
    <row r="190" spans="1:17" ht="58.5" hidden="1" customHeight="1">
      <c r="A190" s="3512"/>
      <c r="B190" s="2884" t="str">
        <f t="shared" si="3"/>
        <v/>
      </c>
      <c r="C190" s="2898"/>
      <c r="D190" s="3513"/>
      <c r="E190" s="3514"/>
      <c r="F190" s="2898"/>
      <c r="G190" s="2884"/>
      <c r="H190" s="2884"/>
      <c r="I190" s="2884"/>
      <c r="J190" s="2884"/>
      <c r="K190" s="2884"/>
      <c r="L190" s="3515"/>
      <c r="M190" s="3507"/>
      <c r="N190" s="3516"/>
      <c r="Q190" s="3517"/>
    </row>
    <row r="191" spans="1:17" ht="58.5" hidden="1" customHeight="1">
      <c r="A191" s="3512"/>
      <c r="B191" s="2884" t="str">
        <f t="shared" si="3"/>
        <v/>
      </c>
      <c r="C191" s="2898"/>
      <c r="D191" s="3513"/>
      <c r="E191" s="3514"/>
      <c r="F191" s="2898"/>
      <c r="G191" s="2884"/>
      <c r="H191" s="2884"/>
      <c r="I191" s="2884"/>
      <c r="J191" s="2884"/>
      <c r="K191" s="2884"/>
      <c r="L191" s="3515"/>
      <c r="M191" s="3507"/>
      <c r="N191" s="3516"/>
      <c r="Q191" s="3517"/>
    </row>
    <row r="192" spans="1:17" ht="58.5" hidden="1" customHeight="1">
      <c r="A192" s="3512"/>
      <c r="B192" s="2884" t="str">
        <f t="shared" si="3"/>
        <v/>
      </c>
      <c r="C192" s="2898"/>
      <c r="D192" s="3513"/>
      <c r="E192" s="3514"/>
      <c r="F192" s="2898"/>
      <c r="G192" s="2884"/>
      <c r="H192" s="2884"/>
      <c r="I192" s="2884"/>
      <c r="J192" s="2884"/>
      <c r="K192" s="2884"/>
      <c r="L192" s="3515"/>
      <c r="M192" s="3507"/>
      <c r="N192" s="3516"/>
      <c r="Q192" s="3517"/>
    </row>
    <row r="193" spans="1:17" ht="58.5" hidden="1" customHeight="1">
      <c r="A193" s="3512"/>
      <c r="B193" s="2884" t="str">
        <f t="shared" si="3"/>
        <v/>
      </c>
      <c r="C193" s="2898"/>
      <c r="D193" s="3513"/>
      <c r="E193" s="3514"/>
      <c r="F193" s="2898"/>
      <c r="G193" s="2884"/>
      <c r="H193" s="2884"/>
      <c r="I193" s="2884"/>
      <c r="J193" s="2884"/>
      <c r="K193" s="2884"/>
      <c r="L193" s="3515"/>
      <c r="M193" s="3507"/>
      <c r="N193" s="3516"/>
      <c r="Q193" s="3517"/>
    </row>
    <row r="194" spans="1:17" ht="58.5" hidden="1" customHeight="1">
      <c r="A194" s="3512"/>
      <c r="B194" s="2884" t="str">
        <f t="shared" si="3"/>
        <v/>
      </c>
      <c r="C194" s="2898"/>
      <c r="D194" s="3513"/>
      <c r="E194" s="3514"/>
      <c r="F194" s="2898"/>
      <c r="G194" s="2884"/>
      <c r="H194" s="2884"/>
      <c r="I194" s="2884"/>
      <c r="J194" s="2884"/>
      <c r="K194" s="2884"/>
      <c r="L194" s="3515"/>
      <c r="M194" s="3507"/>
      <c r="N194" s="3516"/>
      <c r="Q194" s="3517"/>
    </row>
    <row r="195" spans="1:17" ht="58.5" hidden="1" customHeight="1">
      <c r="A195" s="3512"/>
      <c r="B195" s="2884" t="str">
        <f t="shared" si="3"/>
        <v/>
      </c>
      <c r="C195" s="2898"/>
      <c r="D195" s="3513"/>
      <c r="E195" s="3514"/>
      <c r="F195" s="2898"/>
      <c r="G195" s="2884"/>
      <c r="H195" s="2884"/>
      <c r="I195" s="2884"/>
      <c r="J195" s="2884"/>
      <c r="K195" s="2884"/>
      <c r="L195" s="3515"/>
      <c r="M195" s="3507"/>
      <c r="N195" s="3516"/>
      <c r="Q195" s="3517"/>
    </row>
    <row r="196" spans="1:17" ht="58.5" hidden="1" customHeight="1">
      <c r="A196" s="3512"/>
      <c r="B196" s="2884" t="str">
        <f t="shared" ref="B196:B204" si="4">TEXT(LEFT(L196,10),"0000000000")</f>
        <v/>
      </c>
      <c r="C196" s="2898"/>
      <c r="D196" s="3513"/>
      <c r="E196" s="3514"/>
      <c r="F196" s="2898"/>
      <c r="G196" s="2884"/>
      <c r="H196" s="2884"/>
      <c r="I196" s="2884"/>
      <c r="J196" s="2884"/>
      <c r="K196" s="2884"/>
      <c r="L196" s="3515"/>
      <c r="M196" s="3507"/>
      <c r="N196" s="3516"/>
      <c r="Q196" s="3517"/>
    </row>
    <row r="197" spans="1:17" ht="58.5" hidden="1" customHeight="1">
      <c r="A197" s="3512"/>
      <c r="B197" s="2884" t="str">
        <f t="shared" si="4"/>
        <v/>
      </c>
      <c r="C197" s="2898"/>
      <c r="D197" s="3513"/>
      <c r="E197" s="3514"/>
      <c r="F197" s="2898"/>
      <c r="G197" s="2884"/>
      <c r="H197" s="2884"/>
      <c r="I197" s="2884"/>
      <c r="J197" s="2884"/>
      <c r="K197" s="2884"/>
      <c r="L197" s="3515"/>
      <c r="M197" s="3507"/>
      <c r="N197" s="3516"/>
      <c r="Q197" s="3517"/>
    </row>
    <row r="198" spans="1:17" ht="58.5" hidden="1" customHeight="1">
      <c r="A198" s="3512"/>
      <c r="B198" s="2884" t="str">
        <f t="shared" si="4"/>
        <v/>
      </c>
      <c r="C198" s="2898"/>
      <c r="D198" s="3513"/>
      <c r="E198" s="3514"/>
      <c r="F198" s="2898"/>
      <c r="G198" s="2884"/>
      <c r="H198" s="2884"/>
      <c r="I198" s="2884"/>
      <c r="J198" s="2884"/>
      <c r="K198" s="2884"/>
      <c r="L198" s="3515"/>
      <c r="M198" s="3507"/>
      <c r="N198" s="3516"/>
      <c r="Q198" s="3517"/>
    </row>
    <row r="199" spans="1:17" ht="58.5" hidden="1" customHeight="1">
      <c r="A199" s="3512"/>
      <c r="B199" s="2884" t="str">
        <f t="shared" si="4"/>
        <v/>
      </c>
      <c r="C199" s="2898"/>
      <c r="D199" s="3513"/>
      <c r="E199" s="3514"/>
      <c r="F199" s="2898"/>
      <c r="G199" s="2884"/>
      <c r="H199" s="2884"/>
      <c r="I199" s="2884"/>
      <c r="J199" s="2884"/>
      <c r="K199" s="2884"/>
      <c r="L199" s="3515"/>
      <c r="M199" s="3507"/>
      <c r="N199" s="3516"/>
      <c r="Q199" s="3517"/>
    </row>
    <row r="200" spans="1:17" ht="58.5" hidden="1" customHeight="1">
      <c r="A200" s="3512"/>
      <c r="B200" s="2884" t="str">
        <f t="shared" si="4"/>
        <v/>
      </c>
      <c r="C200" s="2898"/>
      <c r="D200" s="3513"/>
      <c r="E200" s="3514"/>
      <c r="F200" s="2898"/>
      <c r="G200" s="2884"/>
      <c r="H200" s="2884"/>
      <c r="I200" s="2884"/>
      <c r="J200" s="2884"/>
      <c r="K200" s="2884"/>
      <c r="L200" s="3515"/>
      <c r="M200" s="3507"/>
      <c r="N200" s="3516"/>
      <c r="Q200" s="3517"/>
    </row>
    <row r="201" spans="1:17" ht="58.5" hidden="1" customHeight="1">
      <c r="A201" s="3512"/>
      <c r="B201" s="2884" t="str">
        <f t="shared" si="4"/>
        <v/>
      </c>
      <c r="C201" s="2898"/>
      <c r="D201" s="3513"/>
      <c r="E201" s="3514"/>
      <c r="F201" s="2898"/>
      <c r="G201" s="2884"/>
      <c r="H201" s="2884"/>
      <c r="I201" s="2884"/>
      <c r="J201" s="2884"/>
      <c r="K201" s="2884"/>
      <c r="L201" s="3515"/>
      <c r="M201" s="3507"/>
      <c r="N201" s="3516"/>
      <c r="Q201" s="3517"/>
    </row>
    <row r="202" spans="1:17" ht="58.5" hidden="1" customHeight="1">
      <c r="A202" s="3512"/>
      <c r="B202" s="2884" t="str">
        <f t="shared" si="4"/>
        <v/>
      </c>
      <c r="C202" s="2898"/>
      <c r="D202" s="3513"/>
      <c r="E202" s="3514"/>
      <c r="F202" s="2898"/>
      <c r="G202" s="2884"/>
      <c r="H202" s="2884"/>
      <c r="I202" s="2884"/>
      <c r="J202" s="2884"/>
      <c r="K202" s="2884"/>
      <c r="L202" s="3515"/>
      <c r="M202" s="3507"/>
      <c r="N202" s="3516"/>
      <c r="Q202" s="3517"/>
    </row>
    <row r="203" spans="1:17" ht="58.5" hidden="1" customHeight="1">
      <c r="A203" s="3512"/>
      <c r="B203" s="2884" t="str">
        <f t="shared" si="4"/>
        <v/>
      </c>
      <c r="C203" s="2898"/>
      <c r="D203" s="3513"/>
      <c r="E203" s="3514"/>
      <c r="F203" s="2898"/>
      <c r="G203" s="2884"/>
      <c r="H203" s="2884"/>
      <c r="I203" s="2884"/>
      <c r="J203" s="2884"/>
      <c r="K203" s="2884"/>
      <c r="L203" s="3515"/>
      <c r="M203" s="3507"/>
      <c r="N203" s="3516"/>
      <c r="Q203" s="3517"/>
    </row>
    <row r="204" spans="1:17" ht="58.5" hidden="1" customHeight="1">
      <c r="A204" s="3512"/>
      <c r="B204" s="2884" t="str">
        <f t="shared" si="4"/>
        <v/>
      </c>
      <c r="C204" s="2898"/>
      <c r="D204" s="3513"/>
      <c r="E204" s="3514"/>
      <c r="F204" s="2898"/>
      <c r="G204" s="2884"/>
      <c r="H204" s="2884"/>
      <c r="I204" s="2884"/>
      <c r="J204" s="2884"/>
      <c r="K204" s="2884"/>
      <c r="L204" s="3515"/>
      <c r="M204" s="3507"/>
      <c r="N204" s="3516"/>
      <c r="Q204" s="3517"/>
    </row>
  </sheetData>
  <autoFilter ref="A3:AI204" xr:uid="{DD385387-0778-406B-BE47-1387A6C4D5B5}">
    <filterColumn colId="11">
      <filters>
        <filter val="2000003535 - 633A.T11.2025/HPDQ-HSNS-KH - xuất nốt mapping"/>
        <filter val="2000003561- 600B.T10.2025/HPDQ-HSPM-KH - 1990t"/>
        <filter val="2000003563 - 598.T10.2025/HPDQ-HSNS-KH - 300t"/>
        <filter val="2000003622 - 599.T10.2025/HPDQ-HSQN-KH - 1500 tấn"/>
        <filter val="2000003622 - 599.T10.2025/HPDQ-HSQN-KH - 500t"/>
        <filter val="633A.T11.2025/HPDQ-HSNS-KH - 100t"/>
        <filter val="633A.T11.2025/HPDQ-HSNS-KH - 1200t"/>
        <filter val="633A.T11.2025/HPDQ-HSNS-KH - 3910t"/>
        <filter val="635A.T11.2025/HPDQ-HSPM-KH - 2160t"/>
        <filter val="635A.T11.2025/HPDQ-HSPM-KH - 40t"/>
        <filter val="635A.T11.2025/HPDQ-HSPM-KH - 5960t"/>
      </filters>
    </filterColumn>
  </autoFilter>
  <mergeCells count="3">
    <mergeCell ref="A1:Q1"/>
    <mergeCell ref="A2:C2"/>
    <mergeCell ref="S2:V2"/>
  </mergeCells>
  <conditionalFormatting sqref="B1:B3 B19:B31 B33:B55 B62:B1048576">
    <cfRule type="duplicateValues" dxfId="368" priority="40566"/>
  </conditionalFormatting>
  <conditionalFormatting sqref="B4:B5">
    <cfRule type="duplicateValues" dxfId="367" priority="13"/>
  </conditionalFormatting>
  <conditionalFormatting sqref="B6:B7">
    <cfRule type="duplicateValues" dxfId="366" priority="12"/>
  </conditionalFormatting>
  <conditionalFormatting sqref="B8:B9">
    <cfRule type="duplicateValues" dxfId="365" priority="9"/>
  </conditionalFormatting>
  <conditionalFormatting sqref="B12">
    <cfRule type="duplicateValues" dxfId="364" priority="7"/>
  </conditionalFormatting>
  <conditionalFormatting sqref="B13:B14">
    <cfRule type="duplicateValues" dxfId="363" priority="6"/>
  </conditionalFormatting>
  <conditionalFormatting sqref="B10:B11">
    <cfRule type="duplicateValues" dxfId="362" priority="40568"/>
  </conditionalFormatting>
  <conditionalFormatting sqref="B15:B16">
    <cfRule type="duplicateValues" dxfId="361" priority="5"/>
  </conditionalFormatting>
  <conditionalFormatting sqref="B17:C17">
    <cfRule type="duplicateValues" dxfId="360" priority="4"/>
  </conditionalFormatting>
  <conditionalFormatting sqref="B18">
    <cfRule type="duplicateValues" dxfId="359" priority="3"/>
  </conditionalFormatting>
  <conditionalFormatting sqref="B32">
    <cfRule type="duplicateValues" dxfId="358" priority="2"/>
  </conditionalFormatting>
  <conditionalFormatting sqref="B56:B61">
    <cfRule type="duplicateValues" dxfId="357" priority="1"/>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89"/>
  <sheetViews>
    <sheetView tabSelected="1" zoomScale="70" zoomScaleNormal="70" workbookViewId="0">
      <pane xSplit="5" ySplit="3" topLeftCell="I175" activePane="bottomRight" state="frozen"/>
      <selection pane="bottomRight" activeCell="M244" sqref="M244"/>
      <selection pane="bottomLeft"/>
      <selection pane="topRight"/>
    </sheetView>
  </sheetViews>
  <sheetFormatPr defaultColWidth="32.140625" defaultRowHeight="58.5" customHeight="1"/>
  <cols>
    <col min="1" max="1" width="8.140625" style="738" customWidth="1"/>
    <col min="2" max="2" width="27.5703125" style="1853"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7109375"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35" ht="74.25" customHeight="1">
      <c r="A1" s="3762" t="s">
        <v>7316</v>
      </c>
      <c r="B1" s="3763"/>
      <c r="C1" s="3763"/>
      <c r="D1" s="3763"/>
      <c r="E1" s="3763"/>
      <c r="F1" s="3763"/>
      <c r="G1" s="3763"/>
      <c r="H1" s="3763"/>
      <c r="I1" s="3763"/>
      <c r="J1" s="3763"/>
      <c r="K1" s="3763"/>
      <c r="L1" s="3763"/>
      <c r="M1" s="3763"/>
      <c r="N1" s="3763"/>
      <c r="O1" s="3763"/>
      <c r="P1" s="3763"/>
      <c r="Q1" s="3764"/>
    </row>
    <row r="2" spans="1:35" s="3346" customFormat="1" ht="58.5" customHeight="1">
      <c r="A2" s="3765" t="s">
        <v>5192</v>
      </c>
      <c r="B2" s="3765"/>
      <c r="C2" s="3765"/>
      <c r="D2" s="3385">
        <f>SUBTOTAL(9,D4:D2416)</f>
        <v>575293</v>
      </c>
      <c r="E2" s="3385"/>
      <c r="F2" s="3387"/>
      <c r="G2" s="3454" t="s">
        <v>5193</v>
      </c>
      <c r="H2" s="3454"/>
      <c r="I2" s="3386"/>
      <c r="J2" s="3386"/>
      <c r="K2" s="3386"/>
      <c r="L2" s="2889">
        <f ca="1">TODAY()</f>
        <v>45982</v>
      </c>
      <c r="M2" s="3385">
        <f>SUBTOTAL(9,M4:M2416)</f>
        <v>591204</v>
      </c>
      <c r="N2" s="3387" t="s">
        <v>7219</v>
      </c>
      <c r="O2" s="2889"/>
      <c r="P2" s="2889"/>
      <c r="Q2" s="3388" t="s">
        <v>0</v>
      </c>
      <c r="R2" s="1777"/>
      <c r="S2" s="3773" t="s">
        <v>7220</v>
      </c>
      <c r="T2" s="3773"/>
      <c r="U2" s="3773"/>
      <c r="V2" s="3773"/>
      <c r="W2" s="1777"/>
      <c r="X2" s="1777"/>
      <c r="Y2" s="1777"/>
      <c r="Z2" s="1777"/>
      <c r="AA2" s="1777"/>
    </row>
    <row r="3" spans="1:35" s="3346" customFormat="1" ht="58.5" customHeight="1">
      <c r="A3" s="3455" t="s">
        <v>32</v>
      </c>
      <c r="B3" s="3456" t="s">
        <v>5197</v>
      </c>
      <c r="C3" s="3428" t="s">
        <v>5198</v>
      </c>
      <c r="D3" s="3457" t="s">
        <v>7221</v>
      </c>
      <c r="E3" s="3428" t="s">
        <v>3414</v>
      </c>
      <c r="F3" s="3427" t="s">
        <v>36</v>
      </c>
      <c r="G3" s="3428" t="s">
        <v>3415</v>
      </c>
      <c r="H3" s="3428" t="s">
        <v>7222</v>
      </c>
      <c r="I3" s="3458" t="s">
        <v>7223</v>
      </c>
      <c r="J3" s="3428" t="s">
        <v>7224</v>
      </c>
      <c r="K3" s="3428" t="s">
        <v>40</v>
      </c>
      <c r="L3" s="3389" t="s">
        <v>7225</v>
      </c>
      <c r="M3" s="3459" t="s">
        <v>5202</v>
      </c>
      <c r="N3" s="3428" t="s">
        <v>7226</v>
      </c>
      <c r="O3" s="3460" t="s">
        <v>5204</v>
      </c>
      <c r="P3" s="3456" t="s">
        <v>42</v>
      </c>
      <c r="Q3" s="3316" t="s">
        <v>5205</v>
      </c>
      <c r="R3" s="3432" t="s">
        <v>7227</v>
      </c>
      <c r="S3" s="3446" t="s">
        <v>5207</v>
      </c>
      <c r="T3" s="3446" t="s">
        <v>7228</v>
      </c>
      <c r="U3" s="3446" t="s">
        <v>7229</v>
      </c>
      <c r="V3" s="3446" t="s">
        <v>7230</v>
      </c>
    </row>
    <row r="4" spans="1:35" s="2150" customFormat="1" ht="45" customHeight="1">
      <c r="A4" s="3774">
        <v>1</v>
      </c>
      <c r="B4" s="3190" t="str">
        <f>TEXT(LEFT(L4,10),"0000000000")</f>
        <v>2400001318</v>
      </c>
      <c r="C4" s="3019" t="s">
        <v>7317</v>
      </c>
      <c r="D4" s="3485">
        <v>12900</v>
      </c>
      <c r="E4" s="3021" t="s">
        <v>7318</v>
      </c>
      <c r="F4" s="3019" t="s">
        <v>22</v>
      </c>
      <c r="G4" s="3021"/>
      <c r="H4" s="3021" t="s">
        <v>7319</v>
      </c>
      <c r="I4" s="3026"/>
      <c r="J4" s="3021" t="s">
        <v>7320</v>
      </c>
      <c r="K4" s="3021" t="s">
        <v>292</v>
      </c>
      <c r="L4" s="2904" t="s">
        <v>7321</v>
      </c>
      <c r="M4" s="3273">
        <v>5350</v>
      </c>
      <c r="N4" s="3206" t="s">
        <v>7322</v>
      </c>
      <c r="O4" s="3046"/>
      <c r="P4" s="3207"/>
      <c r="Q4" s="3343" t="s">
        <v>7261</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775"/>
      <c r="B5" s="3291" t="str">
        <f>TEXT(LEFT(L5,10),"0000000000")</f>
        <v>2400001319</v>
      </c>
      <c r="C5" s="3009" t="s">
        <v>7317</v>
      </c>
      <c r="D5" s="3486"/>
      <c r="E5" s="3007"/>
      <c r="F5" s="3009" t="s">
        <v>22</v>
      </c>
      <c r="G5" s="3007"/>
      <c r="H5" s="3045"/>
      <c r="I5" s="3045"/>
      <c r="J5" s="3007" t="s">
        <v>7320</v>
      </c>
      <c r="K5" s="3007" t="s">
        <v>292</v>
      </c>
      <c r="L5" s="2878" t="s">
        <v>7323</v>
      </c>
      <c r="M5" s="3218">
        <v>500</v>
      </c>
      <c r="N5" s="3017" t="s">
        <v>7322</v>
      </c>
      <c r="O5" s="3487"/>
      <c r="P5" s="3219"/>
      <c r="Q5" s="3307" t="s">
        <v>7261</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775"/>
      <c r="B6" s="3291" t="str">
        <f>TEXT(LEFT(L6,10),"0000000000")</f>
        <v>2400001320</v>
      </c>
      <c r="C6" s="3009" t="s">
        <v>7317</v>
      </c>
      <c r="D6" s="3486"/>
      <c r="E6" s="3007"/>
      <c r="F6" s="3009" t="s">
        <v>22</v>
      </c>
      <c r="G6" s="3007"/>
      <c r="H6" s="3045"/>
      <c r="I6" s="3045"/>
      <c r="J6" s="3007" t="s">
        <v>7320</v>
      </c>
      <c r="K6" s="3007" t="s">
        <v>292</v>
      </c>
      <c r="L6" s="2878" t="s">
        <v>7324</v>
      </c>
      <c r="M6" s="3218">
        <v>2100</v>
      </c>
      <c r="N6" s="3017" t="s">
        <v>7322</v>
      </c>
      <c r="O6" s="3487"/>
      <c r="P6" s="3219"/>
      <c r="Q6" s="3307" t="s">
        <v>7261</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775"/>
      <c r="B7" s="3291" t="str">
        <f>TEXT(LEFT(L7,10),"0000000000")</f>
        <v>2400001317</v>
      </c>
      <c r="C7" s="3009" t="s">
        <v>7317</v>
      </c>
      <c r="D7" s="3488"/>
      <c r="F7" s="3009" t="s">
        <v>22</v>
      </c>
      <c r="G7" s="3007"/>
      <c r="H7" s="3045"/>
      <c r="I7" s="3045"/>
      <c r="J7" s="3007" t="s">
        <v>7320</v>
      </c>
      <c r="K7" s="3007" t="s">
        <v>292</v>
      </c>
      <c r="L7" s="2878" t="s">
        <v>7325</v>
      </c>
      <c r="M7" s="3218">
        <v>2550</v>
      </c>
      <c r="N7" s="3017" t="s">
        <v>7322</v>
      </c>
      <c r="O7" s="3487"/>
      <c r="P7" s="3219"/>
      <c r="Q7" s="3307" t="s">
        <v>7261</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775"/>
      <c r="B8" s="3291" t="str">
        <f>TEXT(LEFT(L8,10),"0000000000")</f>
        <v>2400001314</v>
      </c>
      <c r="C8" s="3009" t="s">
        <v>7317</v>
      </c>
      <c r="D8" s="3488"/>
      <c r="F8" s="3009" t="s">
        <v>22</v>
      </c>
      <c r="G8" s="3007"/>
      <c r="H8" s="3045"/>
      <c r="I8" s="3045"/>
      <c r="J8" s="3007" t="s">
        <v>7320</v>
      </c>
      <c r="K8" s="3007" t="s">
        <v>292</v>
      </c>
      <c r="L8" s="2878" t="s">
        <v>7326</v>
      </c>
      <c r="M8" s="3218">
        <v>1125</v>
      </c>
      <c r="N8" s="3017" t="s">
        <v>7322</v>
      </c>
      <c r="O8" s="3487"/>
      <c r="P8" s="3219"/>
      <c r="Q8" s="3307" t="s">
        <v>7261</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775"/>
      <c r="B9" s="3291" t="str">
        <f>TEXT(LEFT(L9,10),"0000000000")</f>
        <v>2400001315</v>
      </c>
      <c r="C9" s="3009" t="s">
        <v>7317</v>
      </c>
      <c r="D9" s="3488"/>
      <c r="F9" s="3009" t="s">
        <v>22</v>
      </c>
      <c r="G9" s="3007"/>
      <c r="H9" s="3045"/>
      <c r="I9" s="3045"/>
      <c r="J9" s="3007" t="s">
        <v>7320</v>
      </c>
      <c r="K9" s="3007" t="s">
        <v>292</v>
      </c>
      <c r="L9" s="2878" t="s">
        <v>7327</v>
      </c>
      <c r="M9" s="3218">
        <v>575</v>
      </c>
      <c r="N9" s="3017" t="s">
        <v>7322</v>
      </c>
      <c r="O9" s="3487"/>
      <c r="P9" s="3219"/>
      <c r="Q9" s="3307" t="s">
        <v>7261</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775"/>
      <c r="B10" s="3291" t="str">
        <f>TEXT(LEFT(L10,10),"0000000000")</f>
        <v>2400001316</v>
      </c>
      <c r="C10" s="3009" t="s">
        <v>7317</v>
      </c>
      <c r="D10" s="3486"/>
      <c r="E10" s="3007"/>
      <c r="F10" s="3009" t="s">
        <v>22</v>
      </c>
      <c r="G10" s="3007"/>
      <c r="H10" s="3007"/>
      <c r="I10" s="3007"/>
      <c r="J10" s="3007" t="s">
        <v>7320</v>
      </c>
      <c r="K10" s="3007" t="s">
        <v>292</v>
      </c>
      <c r="L10" s="2878" t="s">
        <v>7328</v>
      </c>
      <c r="M10" s="3218">
        <v>50</v>
      </c>
      <c r="N10" s="3017" t="s">
        <v>7322</v>
      </c>
      <c r="O10" s="1493"/>
      <c r="P10" s="1859"/>
      <c r="Q10" s="3307" t="s">
        <v>7261</v>
      </c>
    </row>
    <row r="11" spans="1:35" s="1467" customFormat="1" ht="45" customHeight="1">
      <c r="A11" s="3775"/>
      <c r="B11" s="3291" t="str">
        <f>TEXT(LEFT(L11,10),"0000000000")</f>
        <v>2400001323</v>
      </c>
      <c r="C11" s="3009" t="s">
        <v>7317</v>
      </c>
      <c r="D11" s="3486"/>
      <c r="E11" s="3007"/>
      <c r="F11" s="3009" t="s">
        <v>22</v>
      </c>
      <c r="G11" s="3007"/>
      <c r="H11" s="3007"/>
      <c r="I11" s="3007"/>
      <c r="J11" s="3007" t="s">
        <v>7320</v>
      </c>
      <c r="K11" s="3007" t="s">
        <v>292</v>
      </c>
      <c r="L11" s="2878" t="s">
        <v>7329</v>
      </c>
      <c r="M11" s="3218">
        <v>75</v>
      </c>
      <c r="N11" s="3017" t="s">
        <v>7322</v>
      </c>
      <c r="O11" s="1493"/>
      <c r="P11" s="1859"/>
      <c r="Q11" s="3307" t="s">
        <v>7261</v>
      </c>
      <c r="R11" s="1548"/>
      <c r="S11" s="1548"/>
      <c r="T11" s="1548"/>
      <c r="U11" s="1548"/>
      <c r="V11" s="1548"/>
      <c r="W11" s="1548"/>
      <c r="X11" s="1548"/>
      <c r="Y11" s="1548"/>
      <c r="Z11" s="1548"/>
      <c r="AA11" s="1548"/>
    </row>
    <row r="12" spans="1:35" s="1467" customFormat="1" ht="45" customHeight="1">
      <c r="A12" s="3775"/>
      <c r="B12" s="3291" t="str">
        <f>TEXT(LEFT(L12,10),"0000000000")</f>
        <v>2400001324</v>
      </c>
      <c r="C12" s="3009" t="s">
        <v>7317</v>
      </c>
      <c r="D12" s="3486"/>
      <c r="E12" s="3007"/>
      <c r="F12" s="3009" t="s">
        <v>22</v>
      </c>
      <c r="G12" s="3007"/>
      <c r="H12" s="3007"/>
      <c r="I12" s="3007"/>
      <c r="J12" s="3007" t="s">
        <v>7320</v>
      </c>
      <c r="K12" s="3007" t="s">
        <v>292</v>
      </c>
      <c r="L12" s="2878" t="s">
        <v>7330</v>
      </c>
      <c r="M12" s="3218">
        <v>225</v>
      </c>
      <c r="N12" s="3017" t="s">
        <v>7322</v>
      </c>
      <c r="O12" s="1493"/>
      <c r="P12" s="1859"/>
      <c r="Q12" s="3307" t="s">
        <v>7261</v>
      </c>
      <c r="R12" s="1548"/>
      <c r="S12" s="1548"/>
      <c r="T12" s="1548"/>
      <c r="U12" s="1548"/>
      <c r="V12" s="1548"/>
      <c r="W12" s="1548"/>
      <c r="X12" s="1548"/>
      <c r="Y12" s="1548"/>
      <c r="Z12" s="1548"/>
      <c r="AA12" s="1548"/>
    </row>
    <row r="13" spans="1:35" s="1467" customFormat="1" ht="45" customHeight="1">
      <c r="A13" s="3775"/>
      <c r="B13" s="3291" t="str">
        <f>TEXT(LEFT(L13,10),"0000000000")</f>
        <v>2400001325</v>
      </c>
      <c r="C13" s="3009" t="s">
        <v>7317</v>
      </c>
      <c r="D13" s="3486"/>
      <c r="E13" s="3007"/>
      <c r="F13" s="3009" t="s">
        <v>22</v>
      </c>
      <c r="G13" s="3007"/>
      <c r="H13" s="3007"/>
      <c r="I13" s="3007"/>
      <c r="J13" s="3007" t="s">
        <v>7320</v>
      </c>
      <c r="K13" s="3007" t="s">
        <v>292</v>
      </c>
      <c r="L13" s="2878" t="s">
        <v>7331</v>
      </c>
      <c r="M13" s="3218">
        <v>50</v>
      </c>
      <c r="N13" s="3017" t="s">
        <v>7322</v>
      </c>
      <c r="O13" s="1493"/>
      <c r="P13" s="1859"/>
      <c r="Q13" s="3307" t="s">
        <v>7261</v>
      </c>
      <c r="R13" s="1548"/>
      <c r="S13" s="1548"/>
      <c r="T13" s="1548"/>
      <c r="U13" s="1548"/>
      <c r="V13" s="1548"/>
      <c r="W13" s="1548"/>
      <c r="X13" s="1548"/>
      <c r="Y13" s="1548"/>
      <c r="Z13" s="1548"/>
      <c r="AA13" s="1548"/>
    </row>
    <row r="14" spans="1:35" s="1467" customFormat="1" ht="45" customHeight="1">
      <c r="A14" s="3776"/>
      <c r="B14" s="3291" t="str">
        <f>TEXT(LEFT(L14,10),"0000000000")</f>
        <v>2400001326</v>
      </c>
      <c r="C14" s="3009" t="s">
        <v>7317</v>
      </c>
      <c r="D14" s="3486"/>
      <c r="E14" s="3007" t="s">
        <v>52</v>
      </c>
      <c r="F14" s="3009" t="s">
        <v>22</v>
      </c>
      <c r="G14" s="3007"/>
      <c r="H14" s="3007"/>
      <c r="I14" s="3007"/>
      <c r="J14" s="3007" t="s">
        <v>7320</v>
      </c>
      <c r="K14" s="3007" t="s">
        <v>292</v>
      </c>
      <c r="L14" s="3242" t="s">
        <v>7332</v>
      </c>
      <c r="M14" s="3218">
        <v>500</v>
      </c>
      <c r="N14" s="3017" t="s">
        <v>7322</v>
      </c>
      <c r="O14" s="1493"/>
      <c r="P14" s="1859"/>
      <c r="Q14" s="3307" t="s">
        <v>7261</v>
      </c>
      <c r="R14" s="1548"/>
      <c r="S14" s="1548"/>
      <c r="T14" s="1548"/>
      <c r="U14" s="1548"/>
      <c r="V14" s="1548"/>
      <c r="W14" s="1548"/>
      <c r="X14" s="1548"/>
      <c r="Y14" s="1548"/>
      <c r="Z14" s="1548"/>
      <c r="AA14" s="1548"/>
    </row>
    <row r="15" spans="1:35" s="2150" customFormat="1" ht="58.5" customHeight="1">
      <c r="A15" s="3770">
        <v>2</v>
      </c>
      <c r="B15" s="3021" t="str">
        <f>TEXT(LEFT(L15,10),"0000000000")</f>
        <v>2400001332</v>
      </c>
      <c r="C15" s="3019" t="s">
        <v>7333</v>
      </c>
      <c r="D15" s="3485">
        <v>12050</v>
      </c>
      <c r="E15" s="3065">
        <v>45849</v>
      </c>
      <c r="F15" s="3019" t="s">
        <v>22</v>
      </c>
      <c r="G15" s="3021" t="s">
        <v>7334</v>
      </c>
      <c r="H15" s="3021" t="s">
        <v>7335</v>
      </c>
      <c r="I15" s="3021"/>
      <c r="J15" s="3021" t="s">
        <v>3446</v>
      </c>
      <c r="K15" s="3021" t="s">
        <v>7336</v>
      </c>
      <c r="L15" s="3271" t="s">
        <v>7337</v>
      </c>
      <c r="M15" s="3273">
        <v>2150</v>
      </c>
      <c r="N15" s="2907" t="s">
        <v>7338</v>
      </c>
      <c r="O15" s="1902"/>
      <c r="P15" s="1775"/>
      <c r="Q15" s="3343" t="s">
        <v>7261</v>
      </c>
    </row>
    <row r="16" spans="1:35" s="1548" customFormat="1" ht="58.5" customHeight="1">
      <c r="A16" s="3771"/>
      <c r="B16" s="3007" t="str">
        <f>TEXT(LEFT(L16,10),"0000000000")</f>
        <v>2400001333</v>
      </c>
      <c r="C16" s="3009" t="s">
        <v>7333</v>
      </c>
      <c r="D16" s="3486"/>
      <c r="E16" s="3007"/>
      <c r="F16" s="3009" t="s">
        <v>22</v>
      </c>
      <c r="G16" s="3007"/>
      <c r="H16" s="3007"/>
      <c r="I16" s="3007"/>
      <c r="J16" s="3007" t="s">
        <v>3446</v>
      </c>
      <c r="K16" s="3007" t="s">
        <v>7336</v>
      </c>
      <c r="L16" s="3242" t="s">
        <v>7339</v>
      </c>
      <c r="M16" s="3218">
        <v>1025</v>
      </c>
      <c r="N16" s="3016" t="s">
        <v>7340</v>
      </c>
      <c r="O16" s="1493"/>
      <c r="P16" s="1859"/>
      <c r="Q16" s="3307" t="s">
        <v>7261</v>
      </c>
    </row>
    <row r="17" spans="1:17" s="1548" customFormat="1" ht="58.5" customHeight="1">
      <c r="A17" s="3771"/>
      <c r="B17" s="3007" t="str">
        <f>TEXT(LEFT(L17,10),"0000000000")</f>
        <v>2400001334</v>
      </c>
      <c r="C17" s="3009" t="s">
        <v>7333</v>
      </c>
      <c r="D17" s="3486"/>
      <c r="E17" s="3007"/>
      <c r="F17" s="3009" t="s">
        <v>22</v>
      </c>
      <c r="G17" s="3007"/>
      <c r="H17" s="3007"/>
      <c r="I17" s="3007"/>
      <c r="J17" s="3007" t="s">
        <v>3446</v>
      </c>
      <c r="K17" s="3007" t="s">
        <v>7336</v>
      </c>
      <c r="L17" s="3242" t="s">
        <v>7341</v>
      </c>
      <c r="M17" s="3218">
        <v>1025</v>
      </c>
      <c r="N17" s="3016" t="s">
        <v>7233</v>
      </c>
      <c r="O17" s="1493"/>
      <c r="P17" s="1859"/>
      <c r="Q17" s="3307" t="s">
        <v>7261</v>
      </c>
    </row>
    <row r="18" spans="1:17" s="1548" customFormat="1" ht="58.5" customHeight="1">
      <c r="A18" s="3771"/>
      <c r="B18" s="3007" t="str">
        <f>TEXT(LEFT(L18,10),"0000000000")</f>
        <v>2400001335</v>
      </c>
      <c r="C18" s="3009" t="s">
        <v>7333</v>
      </c>
      <c r="D18" s="3486"/>
      <c r="E18" s="3007"/>
      <c r="F18" s="3009" t="s">
        <v>22</v>
      </c>
      <c r="G18" s="3007"/>
      <c r="H18" s="3007"/>
      <c r="I18" s="3007"/>
      <c r="J18" s="3007" t="s">
        <v>3446</v>
      </c>
      <c r="K18" s="3007" t="s">
        <v>7336</v>
      </c>
      <c r="L18" s="3242" t="s">
        <v>7342</v>
      </c>
      <c r="M18" s="3218">
        <v>100</v>
      </c>
      <c r="N18" s="3016" t="s">
        <v>7233</v>
      </c>
      <c r="O18" s="1493"/>
      <c r="P18" s="1859"/>
      <c r="Q18" s="3307" t="s">
        <v>7261</v>
      </c>
    </row>
    <row r="19" spans="1:17" s="1548" customFormat="1" ht="58.5" customHeight="1">
      <c r="A19" s="3771"/>
      <c r="B19" s="3007" t="str">
        <f>TEXT(LEFT(L19,10),"0000000000")</f>
        <v>2400001349</v>
      </c>
      <c r="C19" s="3009" t="s">
        <v>7333</v>
      </c>
      <c r="D19" s="3486"/>
      <c r="E19" s="3007"/>
      <c r="F19" s="3009" t="s">
        <v>22</v>
      </c>
      <c r="G19" s="3007"/>
      <c r="H19" s="3007"/>
      <c r="I19" s="3007"/>
      <c r="J19" s="3007" t="s">
        <v>3446</v>
      </c>
      <c r="K19" s="3007" t="s">
        <v>7336</v>
      </c>
      <c r="L19" s="3242" t="s">
        <v>7343</v>
      </c>
      <c r="M19" s="3218">
        <v>1300</v>
      </c>
      <c r="N19" s="3016" t="s">
        <v>7233</v>
      </c>
      <c r="O19" s="1493"/>
      <c r="P19" s="1859"/>
      <c r="Q19" s="3307" t="s">
        <v>7261</v>
      </c>
    </row>
    <row r="20" spans="1:17" s="1548" customFormat="1" ht="58.5" customHeight="1">
      <c r="A20" s="3771"/>
      <c r="B20" s="3007" t="str">
        <f>TEXT(LEFT(L20,10),"0000000000")</f>
        <v>2400001351</v>
      </c>
      <c r="C20" s="3009" t="s">
        <v>7333</v>
      </c>
      <c r="D20" s="3486"/>
      <c r="E20" s="3007"/>
      <c r="F20" s="3009" t="s">
        <v>22</v>
      </c>
      <c r="G20" s="3007"/>
      <c r="H20" s="3007"/>
      <c r="I20" s="3007"/>
      <c r="J20" s="3007" t="s">
        <v>3446</v>
      </c>
      <c r="K20" s="3007" t="s">
        <v>7336</v>
      </c>
      <c r="L20" s="3242" t="s">
        <v>7344</v>
      </c>
      <c r="M20" s="3218">
        <v>1300</v>
      </c>
      <c r="N20" s="3016" t="s">
        <v>7233</v>
      </c>
      <c r="O20" s="1493"/>
      <c r="P20" s="1859"/>
      <c r="Q20" s="3307" t="s">
        <v>7261</v>
      </c>
    </row>
    <row r="21" spans="1:17" s="1548" customFormat="1" ht="58.5" customHeight="1">
      <c r="A21" s="3771"/>
      <c r="B21" s="3007" t="str">
        <f>TEXT(LEFT(L21,10),"0000000000")</f>
        <v>2400001352</v>
      </c>
      <c r="C21" s="3009" t="s">
        <v>7333</v>
      </c>
      <c r="D21" s="3486"/>
      <c r="E21" s="3007"/>
      <c r="F21" s="3009" t="s">
        <v>22</v>
      </c>
      <c r="G21" s="3007"/>
      <c r="H21" s="3007"/>
      <c r="I21" s="3007"/>
      <c r="J21" s="3007" t="s">
        <v>3446</v>
      </c>
      <c r="K21" s="3007" t="s">
        <v>7336</v>
      </c>
      <c r="L21" s="3242" t="s">
        <v>7345</v>
      </c>
      <c r="M21" s="3218">
        <v>600</v>
      </c>
      <c r="N21" s="3016" t="s">
        <v>7233</v>
      </c>
      <c r="O21" s="1493"/>
      <c r="P21" s="1859"/>
      <c r="Q21" s="3307" t="s">
        <v>7261</v>
      </c>
    </row>
    <row r="22" spans="1:17" s="1548" customFormat="1" ht="58.5" customHeight="1">
      <c r="A22" s="3771"/>
      <c r="B22" s="3007" t="str">
        <f>TEXT(LEFT(L22,10),"0000000000")</f>
        <v>2400001347</v>
      </c>
      <c r="C22" s="3009" t="s">
        <v>7333</v>
      </c>
      <c r="D22" s="3486"/>
      <c r="E22" s="3007"/>
      <c r="F22" s="3009" t="s">
        <v>22</v>
      </c>
      <c r="G22" s="3007"/>
      <c r="H22" s="3007"/>
      <c r="I22" s="3007"/>
      <c r="J22" s="3007" t="s">
        <v>3446</v>
      </c>
      <c r="K22" s="3007" t="s">
        <v>7336</v>
      </c>
      <c r="L22" s="3242" t="s">
        <v>7346</v>
      </c>
      <c r="M22" s="3218">
        <v>500</v>
      </c>
      <c r="N22" s="3016" t="s">
        <v>7233</v>
      </c>
      <c r="O22" s="1493"/>
      <c r="P22" s="1859"/>
      <c r="Q22" s="3307" t="s">
        <v>7261</v>
      </c>
    </row>
    <row r="23" spans="1:17" s="1548" customFormat="1" ht="58.5" customHeight="1">
      <c r="A23" s="3771"/>
      <c r="B23" s="3007" t="str">
        <f>TEXT(LEFT(L23,10),"0000000000")</f>
        <v>2400001348</v>
      </c>
      <c r="C23" s="3009" t="s">
        <v>7333</v>
      </c>
      <c r="D23" s="3486"/>
      <c r="E23" s="3007"/>
      <c r="F23" s="3009" t="s">
        <v>22</v>
      </c>
      <c r="G23" s="3007"/>
      <c r="H23" s="3007"/>
      <c r="I23" s="3007"/>
      <c r="J23" s="3007" t="s">
        <v>3446</v>
      </c>
      <c r="K23" s="3007" t="s">
        <v>7336</v>
      </c>
      <c r="L23" s="2878" t="s">
        <v>7347</v>
      </c>
      <c r="M23" s="3218">
        <v>350</v>
      </c>
      <c r="N23" s="3016" t="s">
        <v>7233</v>
      </c>
      <c r="O23" s="1493"/>
      <c r="P23" s="1859"/>
      <c r="Q23" s="3307" t="s">
        <v>7261</v>
      </c>
    </row>
    <row r="24" spans="1:17" s="1548" customFormat="1" ht="58.5" customHeight="1">
      <c r="A24" s="3771"/>
      <c r="B24" s="3007" t="str">
        <f>TEXT(LEFT(L24,10),"0000000000")</f>
        <v>2400001327</v>
      </c>
      <c r="C24" s="3009" t="s">
        <v>7333</v>
      </c>
      <c r="D24" s="3486"/>
      <c r="E24" s="3007"/>
      <c r="F24" s="3009" t="s">
        <v>22</v>
      </c>
      <c r="G24" s="3007"/>
      <c r="H24" s="3007"/>
      <c r="I24" s="3007"/>
      <c r="J24" s="3007" t="s">
        <v>3446</v>
      </c>
      <c r="K24" s="3007" t="s">
        <v>7348</v>
      </c>
      <c r="L24" s="3242" t="s">
        <v>7349</v>
      </c>
      <c r="M24" s="3218">
        <v>600</v>
      </c>
      <c r="N24" s="3016" t="s">
        <v>7233</v>
      </c>
      <c r="O24" s="1493"/>
      <c r="P24" s="1859"/>
      <c r="Q24" s="3307" t="s">
        <v>7261</v>
      </c>
    </row>
    <row r="25" spans="1:17" s="1548" customFormat="1" ht="58.5" customHeight="1">
      <c r="A25" s="3771"/>
      <c r="B25" s="3007" t="str">
        <f>TEXT(LEFT(L25,10),"0000000000")</f>
        <v>2400001328</v>
      </c>
      <c r="C25" s="3009" t="s">
        <v>7333</v>
      </c>
      <c r="D25" s="3486"/>
      <c r="E25" s="3007"/>
      <c r="F25" s="3009" t="s">
        <v>22</v>
      </c>
      <c r="G25" s="3007"/>
      <c r="H25" s="3007"/>
      <c r="I25" s="3007"/>
      <c r="J25" s="3007" t="s">
        <v>3446</v>
      </c>
      <c r="K25" s="3007" t="s">
        <v>7348</v>
      </c>
      <c r="L25" s="2878" t="s">
        <v>7350</v>
      </c>
      <c r="M25" s="3218">
        <v>50</v>
      </c>
      <c r="N25" s="3016" t="s">
        <v>7233</v>
      </c>
      <c r="O25" s="1493"/>
      <c r="P25" s="1859"/>
      <c r="Q25" s="3307" t="s">
        <v>7261</v>
      </c>
    </row>
    <row r="26" spans="1:17" s="1548" customFormat="1" ht="58.5" customHeight="1">
      <c r="A26" s="3771"/>
      <c r="B26" s="3007" t="str">
        <f>TEXT(LEFT(L26,10),"0000000000")</f>
        <v>2400001329</v>
      </c>
      <c r="C26" s="3009" t="s">
        <v>7333</v>
      </c>
      <c r="D26" s="3486"/>
      <c r="E26" s="3007"/>
      <c r="F26" s="3009" t="s">
        <v>22</v>
      </c>
      <c r="G26" s="3007"/>
      <c r="H26" s="3007"/>
      <c r="I26" s="3007"/>
      <c r="J26" s="3007" t="s">
        <v>3446</v>
      </c>
      <c r="K26" s="3007" t="s">
        <v>7348</v>
      </c>
      <c r="L26" s="3242" t="s">
        <v>7351</v>
      </c>
      <c r="M26" s="3218">
        <v>700</v>
      </c>
      <c r="N26" s="3016" t="s">
        <v>7233</v>
      </c>
      <c r="O26" s="1493"/>
      <c r="P26" s="1859"/>
      <c r="Q26" s="3307" t="s">
        <v>7261</v>
      </c>
    </row>
    <row r="27" spans="1:17" s="1548" customFormat="1" ht="58.5" customHeight="1">
      <c r="A27" s="3771"/>
      <c r="B27" s="3007" t="str">
        <f>TEXT(LEFT(L27,10),"0000000000")</f>
        <v>2400001330</v>
      </c>
      <c r="C27" s="3009" t="s">
        <v>7333</v>
      </c>
      <c r="D27" s="3488"/>
      <c r="F27" s="3009" t="s">
        <v>22</v>
      </c>
      <c r="G27" s="1495"/>
      <c r="H27" s="1495"/>
      <c r="I27" s="1495"/>
      <c r="J27" s="3007" t="s">
        <v>3446</v>
      </c>
      <c r="K27" s="3007" t="s">
        <v>7348</v>
      </c>
      <c r="L27" s="1600" t="s">
        <v>7352</v>
      </c>
      <c r="M27" s="3218">
        <v>1650</v>
      </c>
      <c r="N27" s="3016" t="s">
        <v>7233</v>
      </c>
      <c r="O27" s="1493"/>
      <c r="P27" s="1859"/>
      <c r="Q27" s="3307" t="s">
        <v>7261</v>
      </c>
    </row>
    <row r="28" spans="1:17" s="1548" customFormat="1" ht="58.5" customHeight="1">
      <c r="A28" s="3771"/>
      <c r="B28" s="3007" t="str">
        <f>TEXT(LEFT(L28,10),"0000000000")</f>
        <v>2400001336</v>
      </c>
      <c r="C28" s="3009" t="s">
        <v>7333</v>
      </c>
      <c r="D28" s="2325"/>
      <c r="E28" s="1495"/>
      <c r="F28" s="3009" t="s">
        <v>22</v>
      </c>
      <c r="G28" s="1495"/>
      <c r="H28" s="1495"/>
      <c r="I28" s="1495"/>
      <c r="J28" s="3007" t="s">
        <v>3446</v>
      </c>
      <c r="K28" s="3007" t="s">
        <v>7348</v>
      </c>
      <c r="L28" s="1600" t="s">
        <v>7353</v>
      </c>
      <c r="M28" s="3218">
        <v>500</v>
      </c>
      <c r="N28" s="3016" t="s">
        <v>7233</v>
      </c>
      <c r="O28" s="1493"/>
      <c r="P28" s="1859"/>
      <c r="Q28" s="3307" t="s">
        <v>7261</v>
      </c>
    </row>
    <row r="29" spans="1:17" s="1548" customFormat="1" ht="58.5" customHeight="1">
      <c r="A29" s="3772"/>
      <c r="B29" s="3007" t="str">
        <f>TEXT(LEFT(L29,10),"0000000000")</f>
        <v>2400001331</v>
      </c>
      <c r="C29" s="3009" t="s">
        <v>7333</v>
      </c>
      <c r="D29" s="2325"/>
      <c r="E29" s="1495"/>
      <c r="F29" s="3009" t="s">
        <v>22</v>
      </c>
      <c r="G29" s="1495"/>
      <c r="H29" s="1495"/>
      <c r="I29" s="1495"/>
      <c r="J29" s="3007" t="s">
        <v>3446</v>
      </c>
      <c r="K29" s="3007" t="s">
        <v>7348</v>
      </c>
      <c r="L29" s="1600" t="s">
        <v>7354</v>
      </c>
      <c r="M29" s="3218">
        <v>200</v>
      </c>
      <c r="N29" s="3016" t="s">
        <v>7233</v>
      </c>
      <c r="O29" s="1493"/>
      <c r="P29" s="1859"/>
      <c r="Q29" s="3320" t="s">
        <v>7261</v>
      </c>
    </row>
    <row r="30" spans="1:17" s="2150" customFormat="1" ht="58.5" customHeight="1">
      <c r="A30" s="3694">
        <v>3</v>
      </c>
      <c r="B30" s="3021" t="str">
        <f>TEXT(LEFT(L30,10),"0000000000")</f>
        <v>2400001321</v>
      </c>
      <c r="C30" s="3019" t="s">
        <v>7355</v>
      </c>
      <c r="D30" s="2488">
        <v>4900</v>
      </c>
      <c r="E30" s="1921">
        <v>45668</v>
      </c>
      <c r="F30" s="3019" t="s">
        <v>22</v>
      </c>
      <c r="G30" s="1921" t="s">
        <v>7356</v>
      </c>
      <c r="H30" s="1921"/>
      <c r="I30" s="1921"/>
      <c r="J30" s="3021" t="s">
        <v>3446</v>
      </c>
      <c r="K30" s="1921" t="s">
        <v>7357</v>
      </c>
      <c r="L30" s="1845" t="s">
        <v>7358</v>
      </c>
      <c r="M30" s="3273">
        <v>500</v>
      </c>
      <c r="N30" s="2907" t="s">
        <v>7233</v>
      </c>
      <c r="O30" s="1902"/>
      <c r="P30" s="1775"/>
      <c r="Q30" s="3414" t="s">
        <v>7261</v>
      </c>
    </row>
    <row r="31" spans="1:17" s="1548" customFormat="1" ht="58.5" customHeight="1">
      <c r="A31" s="3695"/>
      <c r="B31" s="3007" t="str">
        <f>TEXT(LEFT(L31,10),"0000000000")</f>
        <v>2400001322</v>
      </c>
      <c r="C31" s="3009" t="s">
        <v>7355</v>
      </c>
      <c r="D31" s="2325"/>
      <c r="E31" s="1495"/>
      <c r="F31" s="3009" t="s">
        <v>22</v>
      </c>
      <c r="G31" s="1495"/>
      <c r="H31" s="1495"/>
      <c r="I31" s="1495"/>
      <c r="J31" s="3007" t="s">
        <v>3446</v>
      </c>
      <c r="K31" s="1495" t="s">
        <v>7357</v>
      </c>
      <c r="L31" s="1600" t="s">
        <v>7359</v>
      </c>
      <c r="M31" s="3218">
        <v>300</v>
      </c>
      <c r="N31" s="3016" t="s">
        <v>7233</v>
      </c>
      <c r="O31" s="1493"/>
      <c r="P31" s="1859"/>
      <c r="Q31" s="3320" t="s">
        <v>7261</v>
      </c>
    </row>
    <row r="32" spans="1:17" s="1548" customFormat="1" ht="58.5" customHeight="1">
      <c r="A32" s="3695"/>
      <c r="B32" s="3007" t="str">
        <f>TEXT(LEFT(L32,10),"0000000000")</f>
        <v>2400001343</v>
      </c>
      <c r="C32" s="3009" t="s">
        <v>7355</v>
      </c>
      <c r="D32" s="2325"/>
      <c r="E32" s="1495"/>
      <c r="F32" s="3009" t="s">
        <v>22</v>
      </c>
      <c r="G32" s="1495"/>
      <c r="H32" s="1495"/>
      <c r="I32" s="1495"/>
      <c r="J32" s="3007" t="s">
        <v>3446</v>
      </c>
      <c r="K32" s="1495" t="s">
        <v>7357</v>
      </c>
      <c r="L32" s="1600" t="s">
        <v>7360</v>
      </c>
      <c r="M32" s="3218">
        <v>50</v>
      </c>
      <c r="N32" s="3016" t="s">
        <v>7233</v>
      </c>
      <c r="O32" s="1493"/>
      <c r="P32" s="1859"/>
      <c r="Q32" s="3320" t="s">
        <v>7261</v>
      </c>
    </row>
    <row r="33" spans="1:35" s="1548" customFormat="1" ht="58.5" customHeight="1">
      <c r="A33" s="3695"/>
      <c r="B33" s="3007" t="str">
        <f>TEXT(LEFT(L33,10),"0000000000")</f>
        <v>2400001338</v>
      </c>
      <c r="C33" s="3009" t="s">
        <v>7355</v>
      </c>
      <c r="D33" s="2325"/>
      <c r="E33" s="1495"/>
      <c r="F33" s="3009" t="s">
        <v>22</v>
      </c>
      <c r="G33" s="1495"/>
      <c r="H33" s="1495"/>
      <c r="I33" s="1495"/>
      <c r="J33" s="3007" t="s">
        <v>3446</v>
      </c>
      <c r="K33" s="1495" t="s">
        <v>7357</v>
      </c>
      <c r="L33" s="1600" t="s">
        <v>7361</v>
      </c>
      <c r="M33" s="3218">
        <v>175</v>
      </c>
      <c r="N33" s="3016" t="s">
        <v>7233</v>
      </c>
      <c r="O33" s="1493"/>
      <c r="P33" s="1859"/>
      <c r="Q33" s="3320" t="s">
        <v>7261</v>
      </c>
    </row>
    <row r="34" spans="1:35" s="1548" customFormat="1" ht="58.5" customHeight="1">
      <c r="A34" s="3695"/>
      <c r="B34" s="3007" t="str">
        <f>TEXT(LEFT(L34,10),"0000000000")</f>
        <v>2400001339</v>
      </c>
      <c r="C34" s="3009" t="s">
        <v>7355</v>
      </c>
      <c r="D34" s="2325"/>
      <c r="E34" s="1495"/>
      <c r="F34" s="3009" t="s">
        <v>22</v>
      </c>
      <c r="G34" s="1495"/>
      <c r="H34" s="1495"/>
      <c r="I34" s="1495"/>
      <c r="J34" s="3007" t="s">
        <v>3446</v>
      </c>
      <c r="K34" s="1495" t="s">
        <v>7357</v>
      </c>
      <c r="L34" s="1600" t="s">
        <v>7362</v>
      </c>
      <c r="M34" s="3218">
        <v>525</v>
      </c>
      <c r="N34" s="3016" t="s">
        <v>7233</v>
      </c>
      <c r="O34" s="1493"/>
      <c r="P34" s="1859"/>
      <c r="Q34" s="3320" t="s">
        <v>7261</v>
      </c>
    </row>
    <row r="35" spans="1:35" s="1548" customFormat="1" ht="58.5" customHeight="1">
      <c r="A35" s="3695"/>
      <c r="B35" s="3007" t="str">
        <f>TEXT(LEFT(L35,10),"0000000000")</f>
        <v>2400001340</v>
      </c>
      <c r="C35" s="3009" t="s">
        <v>7355</v>
      </c>
      <c r="D35" s="2325"/>
      <c r="E35" s="1495"/>
      <c r="F35" s="3009" t="s">
        <v>22</v>
      </c>
      <c r="G35" s="1495"/>
      <c r="H35" s="1495"/>
      <c r="I35" s="1495"/>
      <c r="J35" s="3007" t="s">
        <v>3446</v>
      </c>
      <c r="K35" s="1495" t="s">
        <v>7357</v>
      </c>
      <c r="L35" s="1600" t="s">
        <v>7363</v>
      </c>
      <c r="M35" s="3218">
        <v>150</v>
      </c>
      <c r="N35" s="3016" t="s">
        <v>7233</v>
      </c>
      <c r="O35" s="1493"/>
      <c r="P35" s="1859"/>
      <c r="Q35" s="3320" t="s">
        <v>7261</v>
      </c>
    </row>
    <row r="36" spans="1:35" s="1548" customFormat="1" ht="58.5" customHeight="1">
      <c r="A36" s="3695"/>
      <c r="B36" s="3007" t="str">
        <f>TEXT(LEFT(L36,10),"0000000000")</f>
        <v>2400001341</v>
      </c>
      <c r="C36" s="3009" t="s">
        <v>7355</v>
      </c>
      <c r="D36" s="2325"/>
      <c r="E36" s="1495"/>
      <c r="F36" s="3009" t="s">
        <v>22</v>
      </c>
      <c r="G36" s="1495"/>
      <c r="H36" s="1495"/>
      <c r="I36" s="1495"/>
      <c r="J36" s="3007" t="s">
        <v>3446</v>
      </c>
      <c r="K36" s="1495" t="s">
        <v>7357</v>
      </c>
      <c r="L36" s="1600" t="s">
        <v>7364</v>
      </c>
      <c r="M36" s="3218">
        <v>575</v>
      </c>
      <c r="N36" s="3016" t="s">
        <v>7233</v>
      </c>
      <c r="O36" s="1493"/>
      <c r="P36" s="1859"/>
      <c r="Q36" s="3320" t="s">
        <v>7261</v>
      </c>
    </row>
    <row r="37" spans="1:35" s="1548" customFormat="1" ht="58.5" customHeight="1">
      <c r="A37" s="3695"/>
      <c r="B37" s="3007" t="str">
        <f>TEXT(LEFT(L37,10),"0000000000")</f>
        <v>2400001342</v>
      </c>
      <c r="C37" s="3009" t="s">
        <v>7355</v>
      </c>
      <c r="D37" s="2325"/>
      <c r="E37" s="1495"/>
      <c r="F37" s="3009" t="s">
        <v>22</v>
      </c>
      <c r="G37" s="1495"/>
      <c r="H37" s="1495"/>
      <c r="I37" s="1495"/>
      <c r="J37" s="3007" t="s">
        <v>3446</v>
      </c>
      <c r="K37" s="1495" t="s">
        <v>7357</v>
      </c>
      <c r="L37" s="1600" t="s">
        <v>7365</v>
      </c>
      <c r="M37" s="3218">
        <v>150</v>
      </c>
      <c r="N37" s="3016" t="s">
        <v>7233</v>
      </c>
      <c r="O37" s="1493"/>
      <c r="P37" s="1859"/>
      <c r="Q37" s="3320" t="s">
        <v>7261</v>
      </c>
    </row>
    <row r="38" spans="1:35" s="1548" customFormat="1" ht="58.5" customHeight="1">
      <c r="A38" s="3695"/>
      <c r="B38" s="3007" t="str">
        <f>TEXT(LEFT(L38,10),"0000000000")</f>
        <v>2400001345</v>
      </c>
      <c r="C38" s="3009" t="s">
        <v>7355</v>
      </c>
      <c r="D38" s="2325"/>
      <c r="E38" s="1495"/>
      <c r="F38" s="3009" t="s">
        <v>22</v>
      </c>
      <c r="G38" s="1495"/>
      <c r="H38" s="1495"/>
      <c r="I38" s="1495"/>
      <c r="J38" s="3007" t="s">
        <v>3446</v>
      </c>
      <c r="K38" s="1495" t="s">
        <v>7357</v>
      </c>
      <c r="L38" s="1600" t="s">
        <v>7366</v>
      </c>
      <c r="M38" s="3218">
        <v>1350</v>
      </c>
      <c r="N38" s="3016" t="s">
        <v>7233</v>
      </c>
      <c r="O38" s="1493"/>
      <c r="P38" s="1859"/>
      <c r="Q38" s="3320" t="s">
        <v>7261</v>
      </c>
    </row>
    <row r="39" spans="1:35" s="1548" customFormat="1" ht="58.5" customHeight="1">
      <c r="A39" s="3695"/>
      <c r="B39" s="3007" t="str">
        <f>TEXT(LEFT(L39,10),"0000000000")</f>
        <v>2400001346</v>
      </c>
      <c r="C39" s="3009" t="s">
        <v>7355</v>
      </c>
      <c r="D39" s="2325"/>
      <c r="E39" s="1495"/>
      <c r="F39" s="3009" t="s">
        <v>22</v>
      </c>
      <c r="G39" s="1495"/>
      <c r="H39" s="1495"/>
      <c r="I39" s="1495"/>
      <c r="J39" s="3007" t="s">
        <v>3446</v>
      </c>
      <c r="K39" s="1495" t="s">
        <v>7357</v>
      </c>
      <c r="L39" s="1600" t="s">
        <v>7367</v>
      </c>
      <c r="M39" s="3218">
        <v>650</v>
      </c>
      <c r="N39" s="3016" t="s">
        <v>7233</v>
      </c>
      <c r="O39" s="1493"/>
      <c r="P39" s="1859"/>
      <c r="Q39" s="3320" t="s">
        <v>7261</v>
      </c>
    </row>
    <row r="40" spans="1:35" s="1548" customFormat="1" ht="58.5" customHeight="1">
      <c r="A40" s="3695"/>
      <c r="B40" s="3007" t="str">
        <f>TEXT(LEFT(L40,10),"0000000000")</f>
        <v>2400001344</v>
      </c>
      <c r="C40" s="3009" t="s">
        <v>7355</v>
      </c>
      <c r="D40" s="2325"/>
      <c r="E40" s="1495"/>
      <c r="F40" s="3009" t="s">
        <v>22</v>
      </c>
      <c r="G40" s="1495"/>
      <c r="H40" s="1495"/>
      <c r="I40" s="1495"/>
      <c r="J40" s="3007" t="s">
        <v>3446</v>
      </c>
      <c r="K40" s="1495" t="s">
        <v>7357</v>
      </c>
      <c r="L40" s="1600" t="s">
        <v>7368</v>
      </c>
      <c r="M40" s="3218">
        <v>500</v>
      </c>
      <c r="N40" s="3016" t="s">
        <v>7233</v>
      </c>
      <c r="O40" s="1493"/>
      <c r="P40" s="1859"/>
      <c r="Q40" s="3320" t="s">
        <v>7261</v>
      </c>
    </row>
    <row r="41" spans="1:35" s="1548" customFormat="1" ht="58.5" customHeight="1">
      <c r="A41" s="3696"/>
      <c r="B41" s="3007" t="str">
        <f>TEXT(LEFT(L41,10),"0000000000")</f>
        <v>2400001355</v>
      </c>
      <c r="C41" s="3009" t="s">
        <v>7355</v>
      </c>
      <c r="D41" s="2325"/>
      <c r="E41" s="1495"/>
      <c r="F41" s="3009" t="s">
        <v>22</v>
      </c>
      <c r="G41" s="1495"/>
      <c r="H41" s="1495"/>
      <c r="I41" s="1495"/>
      <c r="J41" s="3007" t="s">
        <v>3446</v>
      </c>
      <c r="K41" s="1495" t="s">
        <v>7357</v>
      </c>
      <c r="L41" s="1600" t="s">
        <v>7369</v>
      </c>
      <c r="M41" s="3218">
        <v>25</v>
      </c>
      <c r="N41" s="3016" t="s">
        <v>7233</v>
      </c>
      <c r="O41" s="1493"/>
      <c r="P41" s="1859"/>
      <c r="Q41" s="3320" t="s">
        <v>7261</v>
      </c>
    </row>
    <row r="42" spans="1:35" s="2676" customFormat="1" ht="58.5" customHeight="1">
      <c r="A42" s="3777">
        <v>4</v>
      </c>
      <c r="B42" s="3279" t="str">
        <f>TEXT(LEFT(L42,10),"0000000000")</f>
        <v>2000003482</v>
      </c>
      <c r="C42" s="2667" t="s">
        <v>3756</v>
      </c>
      <c r="D42" s="2488">
        <v>8800</v>
      </c>
      <c r="E42" s="2180" t="s">
        <v>7370</v>
      </c>
      <c r="F42" s="2663" t="s">
        <v>15</v>
      </c>
      <c r="G42" s="2180" t="s">
        <v>7371</v>
      </c>
      <c r="H42" s="1909"/>
      <c r="I42" s="1921" t="s">
        <v>7372</v>
      </c>
      <c r="J42" s="3281" t="s">
        <v>49</v>
      </c>
      <c r="K42" s="1921" t="s">
        <v>1163</v>
      </c>
      <c r="L42" s="1862" t="s">
        <v>7373</v>
      </c>
      <c r="M42" s="2583">
        <v>2850</v>
      </c>
      <c r="N42" s="2196" t="s">
        <v>7374</v>
      </c>
      <c r="O42" s="2667"/>
      <c r="P42" s="2666"/>
      <c r="Q42" s="3414" t="s">
        <v>7261</v>
      </c>
      <c r="R42" s="3354"/>
      <c r="S42" s="2677"/>
      <c r="T42" s="2677"/>
      <c r="U42" s="3355"/>
      <c r="V42" s="3356"/>
      <c r="W42" s="2677"/>
      <c r="X42" s="3357"/>
      <c r="Y42" s="3357"/>
      <c r="Z42" s="2677"/>
      <c r="AA42" s="3357"/>
      <c r="AB42" s="3358"/>
      <c r="AC42" s="3359"/>
    </row>
    <row r="43" spans="1:35" s="1821" customFormat="1" ht="58.5" customHeight="1">
      <c r="A43" s="3778"/>
      <c r="B43" s="3122" t="str">
        <f>TEXT(LEFT(L43,10),"0000000000")</f>
        <v>2000003404</v>
      </c>
      <c r="C43" s="1782" t="s">
        <v>3756</v>
      </c>
      <c r="D43" s="2578"/>
      <c r="E43" s="1780"/>
      <c r="F43" s="1782" t="s">
        <v>15</v>
      </c>
      <c r="G43" s="1780"/>
      <c r="H43" s="1780"/>
      <c r="I43" s="1495" t="s">
        <v>7254</v>
      </c>
      <c r="J43" s="3283" t="s">
        <v>49</v>
      </c>
      <c r="K43" s="1495" t="s">
        <v>1163</v>
      </c>
      <c r="L43" s="1496" t="s">
        <v>7375</v>
      </c>
      <c r="M43" s="3284">
        <v>600</v>
      </c>
      <c r="N43" s="3016" t="s">
        <v>7280</v>
      </c>
      <c r="O43" s="1782"/>
      <c r="P43" s="1784"/>
      <c r="Q43" s="3320" t="s">
        <v>7261</v>
      </c>
    </row>
    <row r="44" spans="1:35" s="1548" customFormat="1" ht="58.5" customHeight="1">
      <c r="A44" s="3778"/>
      <c r="B44" s="3122" t="str">
        <f>TEXT(LEFT(L44,10),"0000000000")</f>
        <v>2000003409</v>
      </c>
      <c r="C44" s="1782" t="s">
        <v>3756</v>
      </c>
      <c r="D44" s="3440"/>
      <c r="E44" s="1748"/>
      <c r="F44" s="1782" t="s">
        <v>15</v>
      </c>
      <c r="G44" s="1748"/>
      <c r="H44" s="1748"/>
      <c r="I44" s="1495" t="s">
        <v>7254</v>
      </c>
      <c r="J44" s="3283" t="s">
        <v>49</v>
      </c>
      <c r="K44" s="1495" t="s">
        <v>1163</v>
      </c>
      <c r="L44" s="1600" t="s">
        <v>7376</v>
      </c>
      <c r="M44" s="2357">
        <v>1000</v>
      </c>
      <c r="N44" s="3016" t="s">
        <v>7233</v>
      </c>
      <c r="O44" s="1790"/>
      <c r="P44" s="3441"/>
      <c r="Q44" s="3320" t="s">
        <v>7261</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3778"/>
      <c r="B45" s="3007" t="str">
        <f>TEXT(LEFT(L45,10),"0000000000")</f>
        <v>2200002287</v>
      </c>
      <c r="C45" s="1782" t="s">
        <v>3756</v>
      </c>
      <c r="D45" s="2325"/>
      <c r="E45" s="1495"/>
      <c r="F45" s="1782" t="s">
        <v>15</v>
      </c>
      <c r="G45" s="1495"/>
      <c r="H45" s="1495"/>
      <c r="I45" s="1495" t="s">
        <v>7377</v>
      </c>
      <c r="J45" s="1493" t="s">
        <v>49</v>
      </c>
      <c r="K45" s="1495" t="s">
        <v>1163</v>
      </c>
      <c r="L45" s="1600" t="s">
        <v>7378</v>
      </c>
      <c r="M45" s="2357">
        <v>2000</v>
      </c>
      <c r="N45" s="2385" t="s">
        <v>7379</v>
      </c>
      <c r="O45" s="1493"/>
      <c r="P45" s="1859"/>
      <c r="Q45" s="3320" t="s">
        <v>7261</v>
      </c>
    </row>
    <row r="46" spans="1:35" s="1548" customFormat="1" ht="58.5" customHeight="1">
      <c r="A46" s="3778"/>
      <c r="B46" s="3007" t="str">
        <f>TEXT(LEFT(L46,10),"0000000000")</f>
        <v>2200002299</v>
      </c>
      <c r="C46" s="1782" t="s">
        <v>3756</v>
      </c>
      <c r="D46" s="2325"/>
      <c r="E46" s="1495"/>
      <c r="F46" s="1782" t="s">
        <v>15</v>
      </c>
      <c r="G46" s="1495"/>
      <c r="H46" s="1495"/>
      <c r="I46" s="1495" t="s">
        <v>7377</v>
      </c>
      <c r="J46" s="1493" t="s">
        <v>49</v>
      </c>
      <c r="K46" s="1495" t="s">
        <v>1163</v>
      </c>
      <c r="L46" s="1600" t="s">
        <v>7380</v>
      </c>
      <c r="M46" s="3284">
        <v>320</v>
      </c>
      <c r="N46" s="2385" t="s">
        <v>7381</v>
      </c>
      <c r="O46" s="1493"/>
      <c r="P46" s="1859"/>
      <c r="Q46" s="3320" t="s">
        <v>7261</v>
      </c>
    </row>
    <row r="47" spans="1:35" s="1548" customFormat="1" ht="58.5" customHeight="1">
      <c r="A47" s="3778"/>
      <c r="B47" s="3122" t="str">
        <f>TEXT(LEFT(L47,10),"0000000000")</f>
        <v>2000003408</v>
      </c>
      <c r="C47" s="1782" t="s">
        <v>3756</v>
      </c>
      <c r="D47" s="2325"/>
      <c r="E47" s="1495"/>
      <c r="F47" s="1782" t="s">
        <v>15</v>
      </c>
      <c r="G47" s="1495"/>
      <c r="H47" s="1495"/>
      <c r="I47" s="1495" t="s">
        <v>7254</v>
      </c>
      <c r="J47" s="3283" t="s">
        <v>49</v>
      </c>
      <c r="K47" s="1495" t="s">
        <v>1163</v>
      </c>
      <c r="L47" s="1600" t="s">
        <v>7382</v>
      </c>
      <c r="M47" s="2357">
        <v>1000</v>
      </c>
      <c r="N47" s="2385" t="s">
        <v>7379</v>
      </c>
      <c r="O47" s="1493"/>
      <c r="P47" s="1859"/>
      <c r="Q47" s="3320" t="s">
        <v>7261</v>
      </c>
    </row>
    <row r="48" spans="1:35" s="1548" customFormat="1" ht="58.5" customHeight="1">
      <c r="A48" s="3778"/>
      <c r="B48" s="3007" t="str">
        <f>TEXT(LEFT(L48,10),"0000000000")</f>
        <v>2200002307</v>
      </c>
      <c r="C48" s="1782" t="s">
        <v>3756</v>
      </c>
      <c r="D48" s="2325"/>
      <c r="E48" s="1495"/>
      <c r="F48" s="1782" t="s">
        <v>15</v>
      </c>
      <c r="G48" s="1495"/>
      <c r="H48" s="1495"/>
      <c r="I48" s="1495" t="s">
        <v>7254</v>
      </c>
      <c r="J48" s="3009" t="s">
        <v>49</v>
      </c>
      <c r="K48" s="1495" t="s">
        <v>1163</v>
      </c>
      <c r="L48" s="1600" t="s">
        <v>7383</v>
      </c>
      <c r="M48" s="2357">
        <v>480</v>
      </c>
      <c r="N48" s="3016" t="s">
        <v>7384</v>
      </c>
      <c r="O48" s="1493"/>
      <c r="P48" s="1859"/>
      <c r="Q48" s="3320" t="s">
        <v>7261</v>
      </c>
    </row>
    <row r="49" spans="1:35" s="1548" customFormat="1" ht="58.5" customHeight="1">
      <c r="A49" s="3779"/>
      <c r="B49" s="3282" t="str">
        <f>TEXT(LEFT(L49,10),"0000000000")</f>
        <v>2200002304</v>
      </c>
      <c r="C49" s="1782" t="s">
        <v>3756</v>
      </c>
      <c r="D49" s="2578"/>
      <c r="E49" s="1780"/>
      <c r="F49" s="1782" t="s">
        <v>15</v>
      </c>
      <c r="G49" s="2051"/>
      <c r="H49" s="2051"/>
      <c r="I49" s="1495" t="s">
        <v>7254</v>
      </c>
      <c r="J49" s="1493" t="s">
        <v>49</v>
      </c>
      <c r="K49" s="1495" t="s">
        <v>1163</v>
      </c>
      <c r="L49" s="3442" t="s">
        <v>7385</v>
      </c>
      <c r="M49" s="3443">
        <v>516</v>
      </c>
      <c r="N49" s="2385" t="s">
        <v>7386</v>
      </c>
      <c r="O49" s="2749"/>
      <c r="P49" s="3441"/>
      <c r="Q49" s="3320" t="s">
        <v>7261</v>
      </c>
      <c r="R49" s="3053"/>
      <c r="S49" s="3404"/>
      <c r="T49" s="3404"/>
      <c r="U49" s="3404"/>
      <c r="V49" s="3404"/>
      <c r="W49" s="3104"/>
      <c r="X49" s="3104"/>
      <c r="Y49" s="3104"/>
      <c r="Z49" s="3104"/>
      <c r="AA49" s="3104"/>
      <c r="AB49" s="3104"/>
      <c r="AC49" s="3104"/>
      <c r="AD49" s="3104"/>
      <c r="AE49" s="3104"/>
      <c r="AF49" s="3104"/>
      <c r="AG49" s="3104"/>
      <c r="AH49" s="3104"/>
      <c r="AI49" s="3104"/>
    </row>
    <row r="50" spans="1:35" s="2676" customFormat="1" ht="58.5" customHeight="1">
      <c r="A50" s="3413">
        <v>5</v>
      </c>
      <c r="B50" s="3279" t="str">
        <f>TEXT(LEFT(L50,10),"0000000000")</f>
        <v>2000003482</v>
      </c>
      <c r="C50" s="2667" t="s">
        <v>3731</v>
      </c>
      <c r="D50" s="2488">
        <v>5900</v>
      </c>
      <c r="E50" s="2180" t="s">
        <v>7387</v>
      </c>
      <c r="F50" s="1902" t="s">
        <v>13</v>
      </c>
      <c r="G50" s="2180"/>
      <c r="H50" s="1909"/>
      <c r="I50" s="1921" t="s">
        <v>14</v>
      </c>
      <c r="J50" s="3281" t="s">
        <v>49</v>
      </c>
      <c r="K50" s="1921" t="s">
        <v>1163</v>
      </c>
      <c r="L50" s="1845" t="s">
        <v>7388</v>
      </c>
      <c r="M50" s="2583">
        <v>5900</v>
      </c>
      <c r="N50" s="2196" t="s">
        <v>7389</v>
      </c>
      <c r="O50" s="2667"/>
      <c r="P50" s="2666"/>
      <c r="Q50" s="3414" t="s">
        <v>7261</v>
      </c>
      <c r="R50" s="3354"/>
      <c r="S50" s="2677"/>
      <c r="T50" s="2677"/>
      <c r="U50" s="3355"/>
      <c r="V50" s="3356"/>
      <c r="W50" s="2677"/>
      <c r="X50" s="3357"/>
      <c r="Y50" s="3357"/>
      <c r="Z50" s="2677"/>
      <c r="AA50" s="3357"/>
      <c r="AB50" s="3358"/>
      <c r="AC50" s="3359"/>
    </row>
    <row r="51" spans="1:35" s="2150" customFormat="1" ht="58.5" customHeight="1">
      <c r="A51" s="3770">
        <v>6</v>
      </c>
      <c r="B51" s="3021" t="str">
        <f>TEXT(LEFT(L51,10),"0000000000")</f>
        <v>2200002290</v>
      </c>
      <c r="C51" s="2667" t="s">
        <v>98</v>
      </c>
      <c r="D51" s="2488">
        <v>3720</v>
      </c>
      <c r="E51" s="1921" t="s">
        <v>7318</v>
      </c>
      <c r="F51" s="1902" t="s">
        <v>18</v>
      </c>
      <c r="G51" s="1921"/>
      <c r="H51" s="1921"/>
      <c r="I51" s="1921" t="s">
        <v>14</v>
      </c>
      <c r="J51" s="3281" t="s">
        <v>49</v>
      </c>
      <c r="K51" s="1921" t="s">
        <v>1163</v>
      </c>
      <c r="L51" s="1862" t="s">
        <v>7390</v>
      </c>
      <c r="M51" s="2583">
        <v>535</v>
      </c>
      <c r="N51" s="2196" t="s">
        <v>7391</v>
      </c>
      <c r="O51" s="1902"/>
      <c r="P51" s="1775"/>
      <c r="Q51" s="3414" t="s">
        <v>7261</v>
      </c>
    </row>
    <row r="52" spans="1:35" s="1467" customFormat="1" ht="58.5" customHeight="1">
      <c r="A52" s="3771"/>
      <c r="B52" s="3007" t="str">
        <f>TEXT(LEFT(L52,10),"0000000000")</f>
        <v>2000003482</v>
      </c>
      <c r="C52" s="1782" t="s">
        <v>98</v>
      </c>
      <c r="D52" s="2325"/>
      <c r="E52" s="1495"/>
      <c r="F52" s="1493" t="s">
        <v>18</v>
      </c>
      <c r="G52" s="1495"/>
      <c r="H52" s="1495"/>
      <c r="I52" s="1495" t="s">
        <v>6542</v>
      </c>
      <c r="J52" s="3009" t="s">
        <v>49</v>
      </c>
      <c r="K52" s="1495" t="s">
        <v>1163</v>
      </c>
      <c r="L52" s="1600" t="s">
        <v>7392</v>
      </c>
      <c r="M52" s="2357">
        <v>1250</v>
      </c>
      <c r="N52" s="3016" t="s">
        <v>7280</v>
      </c>
      <c r="O52" s="1493"/>
      <c r="P52" s="1859"/>
      <c r="Q52" s="3320" t="s">
        <v>7261</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3772"/>
      <c r="B53" s="3007" t="str">
        <f>TEXT(LEFT(L53,10),"0000000000")</f>
        <v>2200002308</v>
      </c>
      <c r="C53" s="1782" t="s">
        <v>98</v>
      </c>
      <c r="D53" s="2325"/>
      <c r="E53" s="1495"/>
      <c r="F53" s="1493" t="s">
        <v>18</v>
      </c>
      <c r="G53" s="1495"/>
      <c r="H53" s="1495"/>
      <c r="I53" s="1495" t="s">
        <v>7377</v>
      </c>
      <c r="J53" s="1493" t="s">
        <v>49</v>
      </c>
      <c r="K53" s="1495" t="s">
        <v>1163</v>
      </c>
      <c r="L53" s="1600" t="s">
        <v>7393</v>
      </c>
      <c r="M53" s="2357">
        <v>1935</v>
      </c>
      <c r="N53" s="2385" t="s">
        <v>5376</v>
      </c>
      <c r="O53" s="1493"/>
      <c r="P53" s="1859"/>
      <c r="Q53" s="3320" t="s">
        <v>7261</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17">
        <v>7</v>
      </c>
      <c r="B54" s="3021" t="str">
        <f>TEXT(LEFT(L54,10),"0000000000")</f>
        <v>2000003412</v>
      </c>
      <c r="C54" s="1902" t="s">
        <v>6564</v>
      </c>
      <c r="D54" s="2488">
        <v>4350</v>
      </c>
      <c r="E54" s="1921" t="s">
        <v>7394</v>
      </c>
      <c r="F54" s="1902" t="s">
        <v>18</v>
      </c>
      <c r="G54" s="1921"/>
      <c r="H54" s="1921"/>
      <c r="I54" s="1921" t="s">
        <v>7254</v>
      </c>
      <c r="J54" s="3019" t="s">
        <v>49</v>
      </c>
      <c r="K54" s="1921" t="s">
        <v>101</v>
      </c>
      <c r="L54" s="1845" t="s">
        <v>7395</v>
      </c>
      <c r="M54" s="2583">
        <v>4350</v>
      </c>
      <c r="N54" s="2907" t="s">
        <v>7280</v>
      </c>
      <c r="O54" s="1902"/>
      <c r="P54" s="1775"/>
      <c r="Q54" s="3414" t="s">
        <v>7261</v>
      </c>
    </row>
    <row r="55" spans="1:35" s="3104" customFormat="1" ht="58.5" customHeight="1">
      <c r="A55" s="3489">
        <v>8</v>
      </c>
      <c r="B55" s="3021" t="str">
        <f>TEXT(LEFT(L55,10),"0000000000")</f>
        <v>2000003524</v>
      </c>
      <c r="C55" s="1902" t="s">
        <v>109</v>
      </c>
      <c r="D55" s="2488">
        <v>4250</v>
      </c>
      <c r="E55" s="1921" t="s">
        <v>7396</v>
      </c>
      <c r="F55" s="2263" t="s">
        <v>18</v>
      </c>
      <c r="G55" s="1921" t="s">
        <v>7397</v>
      </c>
      <c r="H55" s="1921"/>
      <c r="I55" s="2279" t="s">
        <v>7254</v>
      </c>
      <c r="J55" s="3019" t="s">
        <v>49</v>
      </c>
      <c r="K55" s="1921" t="s">
        <v>224</v>
      </c>
      <c r="L55" s="1911" t="s">
        <v>7398</v>
      </c>
      <c r="M55" s="3041">
        <v>4250</v>
      </c>
      <c r="N55" s="3189" t="s">
        <v>7280</v>
      </c>
      <c r="O55" s="2429"/>
      <c r="P55" s="1775"/>
      <c r="Q55" s="3343" t="s">
        <v>7261</v>
      </c>
      <c r="R55" s="3374"/>
      <c r="S55" s="3300"/>
      <c r="T55" s="3300"/>
      <c r="U55" s="3375"/>
      <c r="V55" s="3376"/>
      <c r="W55" s="3300"/>
      <c r="X55" s="2689"/>
      <c r="Y55" s="2689"/>
      <c r="Z55" s="3300"/>
      <c r="AA55" s="2689"/>
      <c r="AB55" s="3377"/>
      <c r="AC55" s="3378"/>
    </row>
    <row r="56" spans="1:35" s="2643" customFormat="1" ht="58.5" customHeight="1">
      <c r="A56" s="3217">
        <v>9</v>
      </c>
      <c r="B56" s="3279" t="str">
        <f>TEXT(LEFT(L56,10),"0000000000")</f>
        <v>2000003437</v>
      </c>
      <c r="C56" s="2667" t="s">
        <v>7399</v>
      </c>
      <c r="D56" s="2488">
        <v>3750</v>
      </c>
      <c r="E56" s="1921" t="s">
        <v>7318</v>
      </c>
      <c r="F56" s="2663" t="s">
        <v>17</v>
      </c>
      <c r="G56" s="1909"/>
      <c r="I56" s="1921" t="s">
        <v>7254</v>
      </c>
      <c r="J56" s="3019" t="s">
        <v>49</v>
      </c>
      <c r="K56" s="1921" t="s">
        <v>50</v>
      </c>
      <c r="L56" s="2904" t="s">
        <v>7400</v>
      </c>
      <c r="M56" s="2583">
        <v>3750</v>
      </c>
      <c r="N56" s="2625" t="s">
        <v>5376</v>
      </c>
      <c r="O56" s="3469"/>
      <c r="P56" s="3422"/>
      <c r="Q56" s="3414" t="s">
        <v>7261</v>
      </c>
      <c r="R56" s="3470"/>
      <c r="S56" s="1745"/>
      <c r="T56" s="1745"/>
      <c r="U56" s="1745"/>
      <c r="V56" s="1745"/>
      <c r="W56" s="1745"/>
      <c r="X56" s="1745"/>
      <c r="Y56" s="1745"/>
      <c r="Z56" s="1745"/>
      <c r="AA56" s="1745"/>
      <c r="AB56" s="3104"/>
      <c r="AC56" s="3104"/>
      <c r="AD56" s="3104"/>
      <c r="AE56" s="3104"/>
      <c r="AF56" s="3104"/>
      <c r="AG56" s="3104"/>
      <c r="AH56" s="3104"/>
      <c r="AI56" s="3104"/>
    </row>
    <row r="57" spans="1:35" s="2643" customFormat="1" ht="54" customHeight="1">
      <c r="A57" s="3770">
        <v>10</v>
      </c>
      <c r="B57" s="3259">
        <v>2000003472</v>
      </c>
      <c r="C57" s="2391" t="s">
        <v>3424</v>
      </c>
      <c r="D57" s="2488">
        <v>8800</v>
      </c>
      <c r="E57" s="1921" t="s">
        <v>7401</v>
      </c>
      <c r="F57" s="1902" t="s">
        <v>15</v>
      </c>
      <c r="G57" s="1921" t="s">
        <v>7402</v>
      </c>
      <c r="H57" s="1921" t="s">
        <v>7403</v>
      </c>
      <c r="I57" s="3490" t="s">
        <v>7254</v>
      </c>
      <c r="J57" s="3019" t="s">
        <v>1637</v>
      </c>
      <c r="K57" s="1921" t="s">
        <v>90</v>
      </c>
      <c r="L57" s="2904" t="s">
        <v>7404</v>
      </c>
      <c r="M57" s="2583">
        <v>3295</v>
      </c>
      <c r="N57" s="2196" t="s">
        <v>5376</v>
      </c>
      <c r="O57" s="3019"/>
      <c r="P57" s="3207" t="s">
        <v>7405</v>
      </c>
      <c r="Q57" s="3414" t="s">
        <v>7261</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771"/>
      <c r="B58" s="3438" t="str">
        <f>TEXT(LEFT(L58,10),"0000000000")</f>
        <v>2000003471</v>
      </c>
      <c r="C58" s="1630" t="s">
        <v>3424</v>
      </c>
      <c r="D58" s="2325"/>
      <c r="E58" s="1495"/>
      <c r="F58" s="1493" t="s">
        <v>15</v>
      </c>
      <c r="G58" s="1495"/>
      <c r="H58" s="1495"/>
      <c r="I58" s="3436" t="s">
        <v>7254</v>
      </c>
      <c r="J58" s="3009" t="s">
        <v>1637</v>
      </c>
      <c r="K58" s="1495" t="s">
        <v>90</v>
      </c>
      <c r="L58" s="2878" t="s">
        <v>7406</v>
      </c>
      <c r="M58" s="2357">
        <v>985</v>
      </c>
      <c r="N58" s="3016" t="s">
        <v>7233</v>
      </c>
      <c r="O58" s="1493"/>
      <c r="P58" s="1859"/>
      <c r="Q58" s="3320" t="s">
        <v>7261</v>
      </c>
      <c r="R58" s="1548"/>
      <c r="S58" s="1548"/>
      <c r="T58" s="1548"/>
      <c r="U58" s="1548"/>
      <c r="V58" s="1548"/>
      <c r="W58" s="1548"/>
      <c r="X58" s="1548"/>
      <c r="Y58" s="1548"/>
      <c r="Z58" s="1548"/>
      <c r="AA58" s="1548"/>
    </row>
    <row r="59" spans="1:35" s="1467" customFormat="1" ht="51.75" customHeight="1">
      <c r="A59" s="3771"/>
      <c r="B59" s="3291" t="str">
        <f>TEXT(LEFT(L59,10),"0000000000")</f>
        <v>2000003479</v>
      </c>
      <c r="C59" s="1630" t="s">
        <v>3424</v>
      </c>
      <c r="D59" s="2325"/>
      <c r="E59" s="1493"/>
      <c r="F59" s="1630" t="s">
        <v>15</v>
      </c>
      <c r="G59" s="1495"/>
      <c r="H59" s="1495"/>
      <c r="I59" s="1495" t="s">
        <v>7254</v>
      </c>
      <c r="J59" s="3009" t="s">
        <v>1637</v>
      </c>
      <c r="K59" s="1495" t="s">
        <v>148</v>
      </c>
      <c r="L59" s="1600" t="s">
        <v>7407</v>
      </c>
      <c r="M59" s="2357">
        <v>4420</v>
      </c>
      <c r="N59" s="3016" t="s">
        <v>7280</v>
      </c>
      <c r="O59" s="1493"/>
      <c r="P59" s="1859"/>
      <c r="Q59" s="3320" t="s">
        <v>7261</v>
      </c>
      <c r="R59" s="1548"/>
      <c r="S59" s="1548"/>
      <c r="T59" s="1548"/>
      <c r="U59" s="1548"/>
      <c r="V59" s="1548"/>
      <c r="W59" s="1548"/>
      <c r="X59" s="1548"/>
      <c r="Y59" s="1548"/>
      <c r="Z59" s="1548"/>
      <c r="AA59" s="1548"/>
    </row>
    <row r="60" spans="1:35" s="1467" customFormat="1" ht="58.5" customHeight="1">
      <c r="A60" s="3772"/>
      <c r="B60" s="3291" t="str">
        <f>TEXT(LEFT(L60,10),"0000000000")</f>
        <v>2000003430</v>
      </c>
      <c r="C60" s="1630" t="s">
        <v>3424</v>
      </c>
      <c r="D60" s="2325"/>
      <c r="E60" s="1495"/>
      <c r="F60" s="1493" t="s">
        <v>15</v>
      </c>
      <c r="G60" s="1495"/>
      <c r="H60" s="1495"/>
      <c r="I60" s="3436" t="s">
        <v>7254</v>
      </c>
      <c r="J60" s="3009" t="s">
        <v>1637</v>
      </c>
      <c r="K60" s="1495" t="s">
        <v>90</v>
      </c>
      <c r="L60" s="1600" t="s">
        <v>7408</v>
      </c>
      <c r="M60" s="2357">
        <v>100</v>
      </c>
      <c r="N60" s="2385" t="s">
        <v>5376</v>
      </c>
      <c r="O60" s="1493"/>
      <c r="P60" s="1859"/>
      <c r="Q60" s="3320" t="s">
        <v>7261</v>
      </c>
      <c r="R60" s="1548"/>
      <c r="S60" s="1548"/>
      <c r="T60" s="1548"/>
      <c r="U60" s="1548"/>
      <c r="V60" s="1548"/>
      <c r="W60" s="1548"/>
      <c r="X60" s="1548"/>
      <c r="Y60" s="1548"/>
      <c r="Z60" s="1548"/>
      <c r="AA60" s="1548"/>
    </row>
    <row r="61" spans="1:35" s="3104" customFormat="1" ht="58.5" customHeight="1">
      <c r="A61" s="3780">
        <v>11</v>
      </c>
      <c r="B61" s="3021" t="str">
        <f>TEXT(LEFT(L61,10),"0000000000")</f>
        <v>2000003524</v>
      </c>
      <c r="C61" s="1902" t="s">
        <v>7409</v>
      </c>
      <c r="D61" s="2488">
        <v>4280</v>
      </c>
      <c r="E61" s="1561" t="s">
        <v>7410</v>
      </c>
      <c r="F61" s="1902" t="s">
        <v>19</v>
      </c>
      <c r="G61" s="2279" t="s">
        <v>7411</v>
      </c>
      <c r="H61" s="1909" t="s">
        <v>7412</v>
      </c>
      <c r="I61" s="2279" t="s">
        <v>7254</v>
      </c>
      <c r="J61" s="3019" t="s">
        <v>49</v>
      </c>
      <c r="K61" s="1921" t="s">
        <v>224</v>
      </c>
      <c r="L61" s="2904" t="s">
        <v>7413</v>
      </c>
      <c r="M61" s="3041">
        <v>750</v>
      </c>
      <c r="N61" s="3189" t="s">
        <v>7280</v>
      </c>
      <c r="O61" s="2429"/>
      <c r="P61" s="1775"/>
      <c r="Q61" s="3343" t="s">
        <v>7261</v>
      </c>
      <c r="R61" s="3374"/>
      <c r="S61" s="3300"/>
      <c r="T61" s="3300"/>
      <c r="U61" s="3375"/>
      <c r="V61" s="3376"/>
      <c r="W61" s="3300"/>
      <c r="X61" s="2689"/>
      <c r="Y61" s="2689"/>
      <c r="Z61" s="3300"/>
      <c r="AA61" s="2689"/>
      <c r="AB61" s="3377"/>
      <c r="AC61" s="3378"/>
    </row>
    <row r="62" spans="1:35" s="2150" customFormat="1" ht="58.5" customHeight="1">
      <c r="A62" s="3781"/>
      <c r="B62" s="3007" t="str">
        <f>TEXT(LEFT(L62,10),"0000000000")</f>
        <v>2000003473</v>
      </c>
      <c r="C62" s="1493" t="s">
        <v>7409</v>
      </c>
      <c r="D62" s="1548"/>
      <c r="E62" s="1773"/>
      <c r="F62" s="1474" t="s">
        <v>19</v>
      </c>
      <c r="G62" s="1495"/>
      <c r="H62" s="1495"/>
      <c r="I62" s="1766" t="s">
        <v>7254</v>
      </c>
      <c r="J62" s="3009" t="s">
        <v>49</v>
      </c>
      <c r="K62" s="1495" t="s">
        <v>101</v>
      </c>
      <c r="L62" s="3091" t="s">
        <v>7414</v>
      </c>
      <c r="M62" s="2357">
        <v>3500</v>
      </c>
      <c r="N62" s="2385" t="s">
        <v>7415</v>
      </c>
      <c r="O62" s="1493"/>
      <c r="P62" s="1859" t="s">
        <v>7416</v>
      </c>
      <c r="Q62" s="3320" t="s">
        <v>7261</v>
      </c>
      <c r="R62" s="1548"/>
      <c r="S62" s="1548"/>
      <c r="T62" s="1548"/>
      <c r="U62" s="1548"/>
      <c r="V62" s="1548"/>
    </row>
    <row r="63" spans="1:35" s="2150" customFormat="1" ht="58.5" customHeight="1">
      <c r="A63" s="3694">
        <v>12</v>
      </c>
      <c r="B63" s="3021" t="str">
        <f>TEXT(LEFT(L63,10),"0000000000")</f>
        <v>2000003502</v>
      </c>
      <c r="C63" s="1902" t="s">
        <v>3483</v>
      </c>
      <c r="D63" s="2488">
        <v>4000</v>
      </c>
      <c r="E63" s="1921" t="s">
        <v>7318</v>
      </c>
      <c r="F63" s="1902" t="s">
        <v>17</v>
      </c>
      <c r="G63" s="1921" t="s">
        <v>7417</v>
      </c>
      <c r="H63" s="1909" t="s">
        <v>7412</v>
      </c>
      <c r="I63" s="1921" t="s">
        <v>7254</v>
      </c>
      <c r="J63" s="3019" t="s">
        <v>49</v>
      </c>
      <c r="K63" s="1921" t="s">
        <v>101</v>
      </c>
      <c r="L63" s="1845" t="s">
        <v>7418</v>
      </c>
      <c r="M63" s="2583">
        <v>870</v>
      </c>
      <c r="N63" s="3189" t="s">
        <v>7280</v>
      </c>
      <c r="O63" s="1902"/>
      <c r="P63" s="1775"/>
      <c r="Q63" s="3414" t="s">
        <v>7261</v>
      </c>
    </row>
    <row r="64" spans="1:35" s="2150" customFormat="1" ht="58.5" customHeight="1">
      <c r="A64" s="3696"/>
      <c r="B64" s="3007" t="str">
        <f>TEXT(LEFT(L64,10),"0000000000")</f>
        <v>2000003505</v>
      </c>
      <c r="C64" s="1493" t="s">
        <v>3483</v>
      </c>
      <c r="D64" s="2325"/>
      <c r="E64" s="1495" t="s">
        <v>7318</v>
      </c>
      <c r="F64" s="1493" t="s">
        <v>17</v>
      </c>
      <c r="G64" s="1787"/>
      <c r="H64" s="1495"/>
      <c r="I64" s="1495" t="s">
        <v>7254</v>
      </c>
      <c r="J64" s="3009" t="s">
        <v>49</v>
      </c>
      <c r="K64" s="1495" t="s">
        <v>101</v>
      </c>
      <c r="L64" s="1600" t="s">
        <v>7419</v>
      </c>
      <c r="M64" s="2357">
        <v>3110</v>
      </c>
      <c r="N64" s="3016" t="s">
        <v>7420</v>
      </c>
      <c r="O64" s="1493"/>
      <c r="P64" s="1843"/>
      <c r="Q64" s="3320" t="s">
        <v>7261</v>
      </c>
      <c r="R64" s="1790"/>
      <c r="S64" s="1548"/>
      <c r="T64" s="1548"/>
      <c r="U64" s="1548"/>
      <c r="V64" s="1548"/>
    </row>
    <row r="65" spans="1:35" s="2150" customFormat="1" ht="58.5" customHeight="1">
      <c r="A65" s="3694">
        <v>13</v>
      </c>
      <c r="B65" s="3021" t="str">
        <f>TEXT(LEFT(L65,10),"0000000000")</f>
        <v>2200002153</v>
      </c>
      <c r="C65" s="1902" t="s">
        <v>7421</v>
      </c>
      <c r="D65" s="2488">
        <v>4700</v>
      </c>
      <c r="E65" s="1921" t="s">
        <v>7396</v>
      </c>
      <c r="F65" s="1902" t="s">
        <v>15</v>
      </c>
      <c r="G65" s="1921" t="s">
        <v>7422</v>
      </c>
      <c r="H65" s="1909" t="s">
        <v>7412</v>
      </c>
      <c r="I65" s="2789" t="s">
        <v>7254</v>
      </c>
      <c r="J65" s="3019" t="s">
        <v>49</v>
      </c>
      <c r="K65" s="1921" t="s">
        <v>126</v>
      </c>
      <c r="L65" s="1845" t="s">
        <v>7423</v>
      </c>
      <c r="M65" s="2583">
        <v>4038</v>
      </c>
      <c r="N65" s="2907" t="s">
        <v>7280</v>
      </c>
      <c r="O65" s="1902"/>
      <c r="P65" s="1775"/>
      <c r="Q65" s="3414" t="s">
        <v>7261</v>
      </c>
    </row>
    <row r="66" spans="1:35" s="2150" customFormat="1" ht="58.5" customHeight="1">
      <c r="A66" s="3696"/>
      <c r="B66" s="3007" t="str">
        <f>TEXT(LEFT(L66,10),"0000000000")</f>
        <v>2200002289</v>
      </c>
      <c r="C66" s="1493" t="s">
        <v>7421</v>
      </c>
      <c r="D66" s="2325"/>
      <c r="E66" s="1495"/>
      <c r="F66" s="1493" t="s">
        <v>15</v>
      </c>
      <c r="G66" s="1495"/>
      <c r="H66" s="1495"/>
      <c r="I66" s="1766" t="s">
        <v>7254</v>
      </c>
      <c r="J66" s="3009" t="s">
        <v>49</v>
      </c>
      <c r="K66" s="1495" t="s">
        <v>126</v>
      </c>
      <c r="L66" s="1843" t="s">
        <v>7424</v>
      </c>
      <c r="M66" s="2357">
        <v>650</v>
      </c>
      <c r="N66" s="2907" t="s">
        <v>7425</v>
      </c>
      <c r="O66" s="1493"/>
      <c r="P66" s="1859"/>
      <c r="Q66" s="3320" t="s">
        <v>7261</v>
      </c>
      <c r="R66" s="1548"/>
      <c r="S66" s="1548"/>
      <c r="T66" s="1548"/>
      <c r="U66" s="1548"/>
      <c r="V66" s="1548"/>
    </row>
    <row r="67" spans="1:35" s="2150" customFormat="1" ht="58.5" customHeight="1">
      <c r="A67" s="2436">
        <v>14</v>
      </c>
      <c r="B67" s="3021" t="str">
        <f>TEXT(LEFT(L67,10),"0000000000")</f>
        <v>2000003509</v>
      </c>
      <c r="C67" s="1902" t="s">
        <v>5638</v>
      </c>
      <c r="D67" s="2488">
        <v>4300</v>
      </c>
      <c r="E67" s="1921" t="s">
        <v>7396</v>
      </c>
      <c r="F67" s="1902" t="s">
        <v>16</v>
      </c>
      <c r="G67" s="1921" t="s">
        <v>7426</v>
      </c>
      <c r="H67" s="1921"/>
      <c r="I67" s="1921" t="s">
        <v>7254</v>
      </c>
      <c r="J67" s="3019" t="s">
        <v>49</v>
      </c>
      <c r="K67" s="1921" t="s">
        <v>50</v>
      </c>
      <c r="L67" s="1911" t="s">
        <v>7427</v>
      </c>
      <c r="M67" s="2583">
        <v>4200</v>
      </c>
      <c r="N67" s="2907" t="s">
        <v>7428</v>
      </c>
      <c r="O67" s="1902"/>
      <c r="P67" s="1775"/>
      <c r="Q67" s="3414" t="s">
        <v>7261</v>
      </c>
    </row>
    <row r="68" spans="1:35" s="2150" customFormat="1" ht="58.5" customHeight="1">
      <c r="A68" s="3770">
        <v>15</v>
      </c>
      <c r="B68" s="3021" t="str">
        <f>TEXT(LEFT(L68,10),"0000000000")</f>
        <v>2000003412</v>
      </c>
      <c r="C68" s="1902" t="s">
        <v>3448</v>
      </c>
      <c r="D68" s="2488">
        <v>3700</v>
      </c>
      <c r="E68" s="1921" t="s">
        <v>7410</v>
      </c>
      <c r="F68" s="1902" t="s">
        <v>19</v>
      </c>
      <c r="G68" s="1921"/>
      <c r="H68" s="1921"/>
      <c r="I68" s="1921" t="s">
        <v>7254</v>
      </c>
      <c r="J68" s="3019" t="s">
        <v>49</v>
      </c>
      <c r="K68" s="1921" t="s">
        <v>101</v>
      </c>
      <c r="L68" s="1845" t="s">
        <v>7429</v>
      </c>
      <c r="M68" s="2583">
        <v>847</v>
      </c>
      <c r="N68" s="2907" t="s">
        <v>7430</v>
      </c>
      <c r="O68" s="1902"/>
      <c r="P68" s="1775"/>
      <c r="Q68" s="3414" t="s">
        <v>7261</v>
      </c>
    </row>
    <row r="69" spans="1:35" s="2150" customFormat="1" ht="58.5" customHeight="1">
      <c r="A69" s="3771"/>
      <c r="B69" s="3007" t="str">
        <f>TEXT(LEFT(L69,10),"0000000000")</f>
        <v>2000003411</v>
      </c>
      <c r="C69" s="1493" t="s">
        <v>3448</v>
      </c>
      <c r="D69" s="2325"/>
      <c r="E69" s="1495" t="s">
        <v>7396</v>
      </c>
      <c r="F69" s="1493" t="s">
        <v>19</v>
      </c>
      <c r="G69" s="1495"/>
      <c r="H69" s="1495"/>
      <c r="I69" s="1495" t="s">
        <v>7254</v>
      </c>
      <c r="J69" s="3009" t="s">
        <v>49</v>
      </c>
      <c r="K69" s="1495" t="s">
        <v>101</v>
      </c>
      <c r="L69" s="1600" t="s">
        <v>7431</v>
      </c>
      <c r="M69" s="2357">
        <v>1292</v>
      </c>
      <c r="N69" s="3016" t="s">
        <v>7233</v>
      </c>
      <c r="O69" s="1493"/>
      <c r="P69" s="1859"/>
      <c r="Q69" s="3320" t="s">
        <v>7261</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5" customHeight="1">
      <c r="A70" s="3772"/>
      <c r="B70" s="3007" t="str">
        <f>TEXT(LEFT(L70,10),"0000000000")</f>
        <v>2000003506</v>
      </c>
      <c r="C70" s="1493" t="s">
        <v>3448</v>
      </c>
      <c r="D70" s="1548"/>
      <c r="E70" s="1495" t="s">
        <v>7396</v>
      </c>
      <c r="F70" s="1493" t="s">
        <v>19</v>
      </c>
      <c r="G70" s="1495"/>
      <c r="H70" s="1495"/>
      <c r="I70" s="1495" t="s">
        <v>7254</v>
      </c>
      <c r="J70" s="3009" t="s">
        <v>49</v>
      </c>
      <c r="K70" s="1495" t="s">
        <v>101</v>
      </c>
      <c r="L70" s="1600" t="s">
        <v>7432</v>
      </c>
      <c r="M70" s="2357">
        <v>1455</v>
      </c>
      <c r="N70" s="3016" t="s">
        <v>7233</v>
      </c>
      <c r="O70" s="1493"/>
      <c r="P70" s="1859"/>
      <c r="Q70" s="3320" t="s">
        <v>7261</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2436">
        <v>16</v>
      </c>
      <c r="B71" s="3021" t="str">
        <f>TEXT(LEFT(L71,10),"0000000000")</f>
        <v>2000003473</v>
      </c>
      <c r="C71" s="1902" t="s">
        <v>2931</v>
      </c>
      <c r="D71" s="2488">
        <v>3500</v>
      </c>
      <c r="E71" s="1921" t="s">
        <v>7433</v>
      </c>
      <c r="F71" s="1902" t="s">
        <v>16</v>
      </c>
      <c r="G71" s="1921" t="s">
        <v>7434</v>
      </c>
      <c r="H71" s="1921"/>
      <c r="I71" s="2789" t="s">
        <v>7254</v>
      </c>
      <c r="J71" s="3019" t="s">
        <v>49</v>
      </c>
      <c r="K71" s="1921" t="s">
        <v>101</v>
      </c>
      <c r="L71" s="1845" t="s">
        <v>7435</v>
      </c>
      <c r="M71" s="2583">
        <v>3500</v>
      </c>
      <c r="N71" s="2196" t="s">
        <v>7436</v>
      </c>
      <c r="O71" s="1902"/>
      <c r="P71" s="1775" t="s">
        <v>7416</v>
      </c>
      <c r="Q71" s="3414" t="s">
        <v>7261</v>
      </c>
    </row>
    <row r="72" spans="1:35" s="2150" customFormat="1" ht="58.5" customHeight="1">
      <c r="A72" s="3694">
        <v>17</v>
      </c>
      <c r="B72" s="3021" t="str">
        <f>TEXT(LEFT(L72,10),"0000000000")</f>
        <v>2000003503</v>
      </c>
      <c r="C72" s="1902" t="s">
        <v>7437</v>
      </c>
      <c r="D72" s="3492">
        <v>3820</v>
      </c>
      <c r="E72" s="1921" t="s">
        <v>7438</v>
      </c>
      <c r="F72" s="1902" t="s">
        <v>17</v>
      </c>
      <c r="G72" s="1921"/>
      <c r="H72" s="1921"/>
      <c r="I72" s="1921" t="s">
        <v>7254</v>
      </c>
      <c r="J72" s="3019" t="s">
        <v>49</v>
      </c>
      <c r="K72" s="1921" t="s">
        <v>101</v>
      </c>
      <c r="L72" s="1845" t="s">
        <v>7439</v>
      </c>
      <c r="M72" s="2583">
        <v>2205</v>
      </c>
      <c r="N72" s="3189" t="s">
        <v>7280</v>
      </c>
      <c r="O72" s="1902">
        <v>35</v>
      </c>
      <c r="P72" s="1775"/>
      <c r="Q72" s="3414" t="s">
        <v>7261</v>
      </c>
    </row>
    <row r="73" spans="1:35" s="1548" customFormat="1" ht="58.5" customHeight="1">
      <c r="A73" s="3695"/>
      <c r="B73" s="3007" t="str">
        <f>TEXT(LEFT(L73,10),"0000000000")</f>
        <v>2000003411</v>
      </c>
      <c r="C73" s="1493" t="s">
        <v>7437</v>
      </c>
      <c r="D73" s="2325"/>
      <c r="E73" s="1495"/>
      <c r="F73" s="1493" t="s">
        <v>17</v>
      </c>
      <c r="G73" s="1495"/>
      <c r="H73" s="1495"/>
      <c r="I73" s="1495" t="s">
        <v>7254</v>
      </c>
      <c r="J73" s="3009" t="s">
        <v>49</v>
      </c>
      <c r="K73" s="1495" t="s">
        <v>101</v>
      </c>
      <c r="L73" s="1600" t="s">
        <v>7431</v>
      </c>
      <c r="M73" s="2357">
        <v>510</v>
      </c>
      <c r="N73" s="3016" t="s">
        <v>7233</v>
      </c>
      <c r="O73" s="1493"/>
      <c r="P73" s="1859"/>
      <c r="Q73" s="3320" t="s">
        <v>7261</v>
      </c>
    </row>
    <row r="74" spans="1:35" s="2150" customFormat="1" ht="58.5" customHeight="1">
      <c r="A74" s="3696"/>
      <c r="B74" s="3007" t="str">
        <f>TEXT(LEFT(L74,10),"0000000000")</f>
        <v>2200002317</v>
      </c>
      <c r="C74" s="1493" t="s">
        <v>7437</v>
      </c>
      <c r="D74" s="3488"/>
      <c r="E74" s="1495"/>
      <c r="F74" s="1493" t="s">
        <v>17</v>
      </c>
      <c r="G74" s="1495"/>
      <c r="H74" s="1495"/>
      <c r="I74" s="1495" t="s">
        <v>7254</v>
      </c>
      <c r="J74" s="3009" t="s">
        <v>49</v>
      </c>
      <c r="K74" s="1495" t="s">
        <v>101</v>
      </c>
      <c r="L74" s="1600" t="s">
        <v>7440</v>
      </c>
      <c r="M74" s="2357">
        <v>1079</v>
      </c>
      <c r="N74" s="2385" t="s">
        <v>7441</v>
      </c>
      <c r="O74" s="1493">
        <v>35</v>
      </c>
      <c r="P74" s="1859"/>
      <c r="Q74" s="3320" t="s">
        <v>7261</v>
      </c>
      <c r="R74" s="1548"/>
      <c r="S74" s="1548"/>
      <c r="T74" s="1548"/>
      <c r="U74" s="1548"/>
      <c r="V74" s="1548"/>
    </row>
    <row r="75" spans="1:35" s="2150" customFormat="1" ht="58.5" customHeight="1">
      <c r="A75" s="3694">
        <v>18</v>
      </c>
      <c r="B75" s="3021" t="str">
        <f>TEXT(LEFT(L75,10),"0000000000")</f>
        <v>2000003264</v>
      </c>
      <c r="C75" s="1902" t="s">
        <v>5880</v>
      </c>
      <c r="D75" s="2488">
        <v>11940</v>
      </c>
      <c r="E75" s="1921" t="s">
        <v>7396</v>
      </c>
      <c r="F75" s="1902" t="s">
        <v>15</v>
      </c>
      <c r="G75" s="1921"/>
      <c r="H75" s="1921"/>
      <c r="I75" s="3272" t="s">
        <v>7254</v>
      </c>
      <c r="J75" s="3019" t="s">
        <v>49</v>
      </c>
      <c r="K75" s="1921" t="s">
        <v>148</v>
      </c>
      <c r="L75" s="2904" t="s">
        <v>7442</v>
      </c>
      <c r="M75" s="2583">
        <v>3340</v>
      </c>
      <c r="N75" s="2907" t="s">
        <v>5376</v>
      </c>
      <c r="O75" s="1902"/>
      <c r="P75" s="1775"/>
      <c r="Q75" s="3414" t="s">
        <v>7281</v>
      </c>
    </row>
    <row r="76" spans="1:35" s="1548" customFormat="1" ht="58.5" customHeight="1">
      <c r="A76" s="3696"/>
      <c r="B76" s="3007" t="str">
        <f>TEXT(LEFT(L76,10),"0000000000")</f>
        <v>2000003501</v>
      </c>
      <c r="C76" s="1493" t="s">
        <v>5880</v>
      </c>
      <c r="D76" s="2325"/>
      <c r="E76" s="1495"/>
      <c r="F76" s="1493" t="s">
        <v>15</v>
      </c>
      <c r="G76" s="1495"/>
      <c r="H76" s="1495"/>
      <c r="I76" s="3296" t="s">
        <v>7254</v>
      </c>
      <c r="J76" s="3009" t="s">
        <v>49</v>
      </c>
      <c r="K76" s="1495" t="s">
        <v>90</v>
      </c>
      <c r="L76" s="1600" t="s">
        <v>7443</v>
      </c>
      <c r="M76" s="2357">
        <v>8600</v>
      </c>
      <c r="N76" s="2907" t="s">
        <v>7280</v>
      </c>
      <c r="O76" s="1493"/>
      <c r="P76" s="1859"/>
      <c r="Q76" s="3414" t="s">
        <v>7281</v>
      </c>
    </row>
    <row r="77" spans="1:35" s="2150" customFormat="1" ht="58.5" customHeight="1">
      <c r="A77" s="3694">
        <v>19</v>
      </c>
      <c r="B77" s="3021" t="str">
        <f>TEXT(LEFT(L77,10),"0000000000")</f>
        <v>2000003480</v>
      </c>
      <c r="C77" s="1902" t="s">
        <v>3518</v>
      </c>
      <c r="D77" s="2488">
        <v>9300</v>
      </c>
      <c r="E77" s="1921" t="s">
        <v>7433</v>
      </c>
      <c r="F77" s="1902" t="s">
        <v>20</v>
      </c>
      <c r="G77" s="1921"/>
      <c r="H77" s="1909"/>
      <c r="I77" s="1921" t="s">
        <v>7254</v>
      </c>
      <c r="J77" s="1902" t="s">
        <v>49</v>
      </c>
      <c r="K77" s="1921" t="s">
        <v>148</v>
      </c>
      <c r="L77" s="2904" t="s">
        <v>7444</v>
      </c>
      <c r="M77" s="2583">
        <v>6535</v>
      </c>
      <c r="N77" s="2907" t="s">
        <v>7445</v>
      </c>
      <c r="O77" s="1902"/>
      <c r="P77" s="1775" t="s">
        <v>7446</v>
      </c>
      <c r="Q77" s="3414" t="s">
        <v>7261</v>
      </c>
    </row>
    <row r="78" spans="1:35" s="1548" customFormat="1" ht="58.5" customHeight="1">
      <c r="A78" s="3696"/>
      <c r="B78" s="3007" t="str">
        <f>TEXT(LEFT(L78,10),"0000000000")</f>
        <v>2000003455</v>
      </c>
      <c r="C78" s="1493" t="s">
        <v>3518</v>
      </c>
      <c r="D78" s="2325"/>
      <c r="E78" s="1495"/>
      <c r="F78" s="1493" t="s">
        <v>20</v>
      </c>
      <c r="G78" s="1495"/>
      <c r="H78" s="1495"/>
      <c r="I78" s="3296" t="s">
        <v>7254</v>
      </c>
      <c r="J78" s="3009" t="s">
        <v>49</v>
      </c>
      <c r="K78" s="1495" t="s">
        <v>4370</v>
      </c>
      <c r="L78" s="2878" t="s">
        <v>7447</v>
      </c>
      <c r="M78" s="2357">
        <v>3000</v>
      </c>
      <c r="N78" s="2385" t="s">
        <v>7448</v>
      </c>
      <c r="O78" s="1493"/>
      <c r="P78" s="1843" t="s">
        <v>7449</v>
      </c>
      <c r="Q78" s="3320" t="s">
        <v>7261</v>
      </c>
    </row>
    <row r="79" spans="1:35" s="2150" customFormat="1" ht="58.5" customHeight="1">
      <c r="A79" s="3694">
        <v>20</v>
      </c>
      <c r="B79" s="3021" t="str">
        <f>TEXT(LEFT(L79,10),"0000000000")</f>
        <v>2000003506</v>
      </c>
      <c r="C79" s="1902" t="s">
        <v>7450</v>
      </c>
      <c r="D79" s="2488">
        <v>3920</v>
      </c>
      <c r="E79" s="1921" t="s">
        <v>7451</v>
      </c>
      <c r="F79" s="1902" t="s">
        <v>17</v>
      </c>
      <c r="G79" s="1921" t="s">
        <v>7452</v>
      </c>
      <c r="H79" s="1921"/>
      <c r="I79" s="1921" t="s">
        <v>7254</v>
      </c>
      <c r="J79" s="3019" t="s">
        <v>49</v>
      </c>
      <c r="K79" s="1921" t="s">
        <v>101</v>
      </c>
      <c r="L79" s="1845" t="s">
        <v>7453</v>
      </c>
      <c r="M79" s="2583">
        <v>1524</v>
      </c>
      <c r="N79" s="2907" t="s">
        <v>7233</v>
      </c>
      <c r="O79" s="1902"/>
      <c r="P79" s="1775"/>
      <c r="Q79" s="3414" t="s">
        <v>7281</v>
      </c>
    </row>
    <row r="80" spans="1:35" s="2150" customFormat="1" ht="58.5" customHeight="1">
      <c r="A80" s="3695"/>
      <c r="B80" s="3007" t="str">
        <f>TEXT(LEFT(L80,10),"0000000000")</f>
        <v>2200002317</v>
      </c>
      <c r="C80" s="1493" t="s">
        <v>7450</v>
      </c>
      <c r="D80" s="1548"/>
      <c r="E80" s="1921" t="s">
        <v>7451</v>
      </c>
      <c r="F80" s="1493" t="s">
        <v>17</v>
      </c>
      <c r="G80" s="1495"/>
      <c r="H80" s="1495"/>
      <c r="I80" s="1495" t="s">
        <v>7254</v>
      </c>
      <c r="J80" s="3009" t="s">
        <v>49</v>
      </c>
      <c r="K80" s="1495" t="s">
        <v>101</v>
      </c>
      <c r="L80" s="1600" t="s">
        <v>7440</v>
      </c>
      <c r="M80" s="2357">
        <v>1240</v>
      </c>
      <c r="N80" s="2385" t="s">
        <v>7441</v>
      </c>
      <c r="O80" s="1493">
        <v>35</v>
      </c>
      <c r="P80" s="1859"/>
      <c r="Q80" s="3320" t="s">
        <v>7281</v>
      </c>
      <c r="R80" s="1548"/>
      <c r="S80" s="1548"/>
      <c r="T80" s="1548"/>
      <c r="U80" s="1548"/>
      <c r="V80" s="1548"/>
    </row>
    <row r="81" spans="1:35" s="1548" customFormat="1" ht="58.5" customHeight="1">
      <c r="A81" s="3696"/>
      <c r="B81" s="3007" t="str">
        <f>TEXT(LEFT(L81,10),"0000000000")</f>
        <v>2000003502</v>
      </c>
      <c r="C81" s="1493" t="s">
        <v>7450</v>
      </c>
      <c r="D81" s="2325"/>
      <c r="E81" s="1921" t="s">
        <v>7451</v>
      </c>
      <c r="F81" s="1493" t="s">
        <v>17</v>
      </c>
      <c r="G81" s="1495"/>
      <c r="H81" s="1495"/>
      <c r="I81" s="1495" t="s">
        <v>7254</v>
      </c>
      <c r="J81" s="3009" t="s">
        <v>49</v>
      </c>
      <c r="K81" s="1495" t="s">
        <v>101</v>
      </c>
      <c r="L81" s="1600" t="s">
        <v>7454</v>
      </c>
      <c r="M81" s="2357">
        <v>1156</v>
      </c>
      <c r="N81" s="3189" t="s">
        <v>7280</v>
      </c>
      <c r="O81" s="1493"/>
      <c r="P81" s="1859"/>
      <c r="Q81" s="3320" t="s">
        <v>7281</v>
      </c>
    </row>
    <row r="82" spans="1:35" s="2150" customFormat="1" ht="58.5" customHeight="1">
      <c r="A82" s="2436">
        <v>21</v>
      </c>
      <c r="B82" s="3021" t="str">
        <f>TEXT(LEFT(L82,10),"0000000000")</f>
        <v>2200002289</v>
      </c>
      <c r="C82" s="1902" t="s">
        <v>3879</v>
      </c>
      <c r="D82" s="2488">
        <v>3950</v>
      </c>
      <c r="E82" s="1921" t="s">
        <v>7451</v>
      </c>
      <c r="F82" s="1902" t="s">
        <v>20</v>
      </c>
      <c r="G82" s="1921"/>
      <c r="H82" s="1921"/>
      <c r="I82" s="2789" t="s">
        <v>7254</v>
      </c>
      <c r="J82" s="3019" t="s">
        <v>49</v>
      </c>
      <c r="K82" s="1921" t="s">
        <v>126</v>
      </c>
      <c r="L82" s="1845" t="s">
        <v>7455</v>
      </c>
      <c r="M82" s="2583">
        <v>3950</v>
      </c>
      <c r="N82" s="3189" t="s">
        <v>7425</v>
      </c>
      <c r="O82" s="1902"/>
      <c r="P82" s="1775"/>
      <c r="Q82" s="3320" t="s">
        <v>7281</v>
      </c>
    </row>
    <row r="83" spans="1:35" s="2150" customFormat="1" ht="58.5" customHeight="1">
      <c r="A83" s="3694">
        <v>22</v>
      </c>
      <c r="B83" s="3021" t="str">
        <f>TEXT(LEFT(L83,10),"0000000000")</f>
        <v>2200002292</v>
      </c>
      <c r="C83" s="2667" t="s">
        <v>5464</v>
      </c>
      <c r="D83" s="2488">
        <v>24000</v>
      </c>
      <c r="E83" s="1921" t="s">
        <v>7387</v>
      </c>
      <c r="F83" s="1902" t="s">
        <v>13</v>
      </c>
      <c r="G83" s="1921" t="s">
        <v>7456</v>
      </c>
      <c r="H83" s="1921"/>
      <c r="I83" s="1921" t="s">
        <v>7377</v>
      </c>
      <c r="J83" s="3019" t="s">
        <v>49</v>
      </c>
      <c r="K83" s="1921" t="s">
        <v>984</v>
      </c>
      <c r="L83" s="1862" t="s">
        <v>7457</v>
      </c>
      <c r="M83" s="2583">
        <v>3421</v>
      </c>
      <c r="N83" s="2907" t="s">
        <v>7280</v>
      </c>
      <c r="O83" s="1902"/>
      <c r="P83" s="1775"/>
      <c r="Q83" s="3414" t="s">
        <v>7281</v>
      </c>
    </row>
    <row r="84" spans="1:35" s="1548" customFormat="1" ht="58.5" customHeight="1">
      <c r="A84" s="3695"/>
      <c r="B84" s="3007" t="str">
        <f>TEXT(LEFT(L84,10),"0000000000")</f>
        <v>2000003457</v>
      </c>
      <c r="C84" s="1782" t="s">
        <v>5464</v>
      </c>
      <c r="D84" s="2325"/>
      <c r="E84" s="1495"/>
      <c r="F84" s="1493" t="s">
        <v>13</v>
      </c>
      <c r="G84" s="1495"/>
      <c r="H84" s="1495"/>
      <c r="I84" s="1495" t="s">
        <v>7254</v>
      </c>
      <c r="J84" s="3009" t="s">
        <v>49</v>
      </c>
      <c r="K84" s="1495" t="s">
        <v>984</v>
      </c>
      <c r="L84" s="1496" t="s">
        <v>7458</v>
      </c>
      <c r="M84" s="2204">
        <v>4725</v>
      </c>
      <c r="N84" s="2385" t="s">
        <v>7459</v>
      </c>
      <c r="O84" s="1493"/>
      <c r="P84" s="1859"/>
      <c r="Q84" s="3320" t="s">
        <v>7281</v>
      </c>
    </row>
    <row r="85" spans="1:35" s="1548" customFormat="1" ht="58.5" customHeight="1">
      <c r="A85" s="3695"/>
      <c r="B85" s="3122" t="str">
        <f>TEXT(LEFT(L85,10),"0000000000")</f>
        <v>2000003407</v>
      </c>
      <c r="C85" s="1782" t="s">
        <v>5464</v>
      </c>
      <c r="D85" s="3440"/>
      <c r="E85" s="1748"/>
      <c r="F85" s="1493" t="s">
        <v>13</v>
      </c>
      <c r="G85" s="1748"/>
      <c r="H85" s="1748"/>
      <c r="I85" s="1495" t="s">
        <v>7254</v>
      </c>
      <c r="J85" s="3283" t="s">
        <v>49</v>
      </c>
      <c r="K85" s="1495" t="s">
        <v>984</v>
      </c>
      <c r="L85" s="1600" t="s">
        <v>7460</v>
      </c>
      <c r="M85" s="2357">
        <v>980</v>
      </c>
      <c r="N85" s="2385" t="s">
        <v>5376</v>
      </c>
      <c r="O85" s="1790"/>
      <c r="P85" s="3441"/>
      <c r="Q85" s="3414" t="s">
        <v>7281</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5" customHeight="1">
      <c r="A86" s="3695"/>
      <c r="B86" s="3007" t="str">
        <f>TEXT(LEFT(L86,10),"0000000000")</f>
        <v>2200002290</v>
      </c>
      <c r="C86" s="1782" t="s">
        <v>5464</v>
      </c>
      <c r="D86" s="2325"/>
      <c r="E86" s="1495"/>
      <c r="F86" s="1493" t="s">
        <v>13</v>
      </c>
      <c r="G86" s="1495"/>
      <c r="H86" s="1495"/>
      <c r="I86" s="1495" t="s">
        <v>7377</v>
      </c>
      <c r="J86" s="3009" t="s">
        <v>49</v>
      </c>
      <c r="K86" s="1495" t="s">
        <v>984</v>
      </c>
      <c r="L86" s="1600" t="s">
        <v>7461</v>
      </c>
      <c r="M86" s="2357">
        <v>4540</v>
      </c>
      <c r="N86" s="2385" t="s">
        <v>5376</v>
      </c>
      <c r="O86" s="1493"/>
      <c r="P86" s="1859"/>
      <c r="Q86" s="3414" t="s">
        <v>7281</v>
      </c>
    </row>
    <row r="87" spans="1:35" s="1548" customFormat="1" ht="58.5" customHeight="1">
      <c r="A87" s="3695"/>
      <c r="B87" s="3007" t="str">
        <f>TEXT(LEFT(L87,10),"0000000000")</f>
        <v>2200002288</v>
      </c>
      <c r="C87" s="1782" t="s">
        <v>5464</v>
      </c>
      <c r="D87" s="2325"/>
      <c r="E87" s="1495"/>
      <c r="F87" s="1493" t="s">
        <v>13</v>
      </c>
      <c r="G87" s="1495"/>
      <c r="H87" s="1495"/>
      <c r="I87" s="1495" t="s">
        <v>7377</v>
      </c>
      <c r="J87" s="1493" t="s">
        <v>49</v>
      </c>
      <c r="K87" s="1495" t="s">
        <v>984</v>
      </c>
      <c r="L87" s="1600" t="s">
        <v>7462</v>
      </c>
      <c r="M87" s="2357">
        <v>5000</v>
      </c>
      <c r="N87" s="2907" t="s">
        <v>7280</v>
      </c>
      <c r="O87" s="1493"/>
      <c r="P87" s="1859"/>
      <c r="Q87" s="3414" t="s">
        <v>7281</v>
      </c>
    </row>
    <row r="88" spans="1:35" s="1548" customFormat="1" ht="58.5" customHeight="1">
      <c r="A88" s="3695"/>
      <c r="B88" s="3007" t="str">
        <f>TEXT(LEFT(L88,10),"0000000000")</f>
        <v>2000003512</v>
      </c>
      <c r="C88" s="1782" t="s">
        <v>5464</v>
      </c>
      <c r="D88" s="2325"/>
      <c r="E88" s="1495"/>
      <c r="F88" s="1493" t="s">
        <v>13</v>
      </c>
      <c r="G88" s="1495"/>
      <c r="H88" s="1495"/>
      <c r="I88" s="1624" t="s">
        <v>7254</v>
      </c>
      <c r="J88" s="3009" t="s">
        <v>49</v>
      </c>
      <c r="K88" s="1495" t="s">
        <v>984</v>
      </c>
      <c r="L88" s="2878" t="s">
        <v>7463</v>
      </c>
      <c r="M88" s="2357">
        <v>2950</v>
      </c>
      <c r="N88" s="3016" t="s">
        <v>7464</v>
      </c>
      <c r="O88" s="1493"/>
      <c r="P88" s="1859"/>
      <c r="Q88" s="3414" t="s">
        <v>7281</v>
      </c>
    </row>
    <row r="89" spans="1:35" s="1548" customFormat="1" ht="58.5" customHeight="1">
      <c r="A89" s="3695"/>
      <c r="B89" s="3007" t="str">
        <f>TEXT(LEFT(L89,10),"0000000000")</f>
        <v>2200002316</v>
      </c>
      <c r="C89" s="1782" t="s">
        <v>5464</v>
      </c>
      <c r="D89" s="3488"/>
      <c r="F89" s="1493" t="s">
        <v>13</v>
      </c>
      <c r="I89" s="1495" t="s">
        <v>7377</v>
      </c>
      <c r="J89" s="1493" t="s">
        <v>49</v>
      </c>
      <c r="K89" s="1495" t="s">
        <v>984</v>
      </c>
      <c r="L89" s="1600" t="s">
        <v>7465</v>
      </c>
      <c r="M89" s="1548">
        <v>213</v>
      </c>
      <c r="N89" s="3016" t="s">
        <v>7381</v>
      </c>
      <c r="Q89" s="3414" t="s">
        <v>7281</v>
      </c>
    </row>
    <row r="90" spans="1:35" s="1548" customFormat="1" ht="58.5" customHeight="1">
      <c r="A90" s="3695"/>
      <c r="B90" s="3007" t="str">
        <f>TEXT(LEFT(L90,10),"0000000000")</f>
        <v>2200002315</v>
      </c>
      <c r="C90" s="1782" t="s">
        <v>5464</v>
      </c>
      <c r="D90" s="3488"/>
      <c r="F90" s="1493" t="s">
        <v>13</v>
      </c>
      <c r="I90" s="1495" t="s">
        <v>7377</v>
      </c>
      <c r="J90" s="1493" t="s">
        <v>49</v>
      </c>
      <c r="K90" s="1495" t="s">
        <v>984</v>
      </c>
      <c r="L90" s="1600" t="s">
        <v>7466</v>
      </c>
      <c r="M90" s="1548">
        <v>430</v>
      </c>
      <c r="N90" s="3016" t="s">
        <v>7381</v>
      </c>
      <c r="Q90" s="3414" t="s">
        <v>7281</v>
      </c>
    </row>
    <row r="91" spans="1:35" s="1548" customFormat="1" ht="58.5" customHeight="1">
      <c r="A91" s="3695"/>
      <c r="B91" s="3007" t="str">
        <f>TEXT(LEFT(L91,10),"0000000000")</f>
        <v>2200002312</v>
      </c>
      <c r="C91" s="1782" t="s">
        <v>5464</v>
      </c>
      <c r="D91" s="3488"/>
      <c r="F91" s="1493" t="s">
        <v>13</v>
      </c>
      <c r="I91" s="1495" t="s">
        <v>7377</v>
      </c>
      <c r="J91" s="1493" t="s">
        <v>49</v>
      </c>
      <c r="K91" s="1495" t="s">
        <v>984</v>
      </c>
      <c r="L91" s="1600" t="s">
        <v>7467</v>
      </c>
      <c r="M91" s="1548">
        <v>1380</v>
      </c>
      <c r="N91" s="3016" t="s">
        <v>7381</v>
      </c>
      <c r="Q91" s="3414" t="s">
        <v>7281</v>
      </c>
    </row>
    <row r="92" spans="1:35" s="1548" customFormat="1" ht="58.5" customHeight="1">
      <c r="A92" s="3696"/>
      <c r="B92" s="3007" t="str">
        <f>TEXT(LEFT(L92,10),"0000000000")</f>
        <v>2200002309</v>
      </c>
      <c r="C92" s="1782" t="s">
        <v>5464</v>
      </c>
      <c r="D92" s="3488"/>
      <c r="F92" s="1493" t="s">
        <v>13</v>
      </c>
      <c r="I92" s="1495" t="s">
        <v>7377</v>
      </c>
      <c r="J92" s="1493" t="s">
        <v>49</v>
      </c>
      <c r="K92" s="1495" t="s">
        <v>984</v>
      </c>
      <c r="L92" s="1600" t="s">
        <v>7468</v>
      </c>
      <c r="M92" s="1548">
        <v>361</v>
      </c>
      <c r="N92" s="2907" t="s">
        <v>7469</v>
      </c>
      <c r="Q92" s="3414" t="s">
        <v>7281</v>
      </c>
    </row>
    <row r="93" spans="1:35" s="2150" customFormat="1" ht="58.5" customHeight="1">
      <c r="A93" s="3694">
        <v>23</v>
      </c>
      <c r="B93" s="3007" t="s">
        <v>7470</v>
      </c>
      <c r="C93" s="1902" t="s">
        <v>4439</v>
      </c>
      <c r="D93" s="2488">
        <v>24200</v>
      </c>
      <c r="E93" s="1921" t="s">
        <v>7471</v>
      </c>
      <c r="F93" s="1902" t="s">
        <v>13</v>
      </c>
      <c r="G93" s="1921" t="s">
        <v>7472</v>
      </c>
      <c r="H93" s="1921"/>
      <c r="I93" s="3272" t="s">
        <v>7254</v>
      </c>
      <c r="J93" s="3019" t="s">
        <v>49</v>
      </c>
      <c r="K93" s="1921" t="s">
        <v>148</v>
      </c>
      <c r="L93" s="2904" t="s">
        <v>7473</v>
      </c>
      <c r="M93" s="2583">
        <v>2440</v>
      </c>
      <c r="N93" s="2907" t="s">
        <v>7233</v>
      </c>
      <c r="O93" s="1902"/>
      <c r="P93" s="1775"/>
      <c r="Q93" s="3414" t="s">
        <v>7281</v>
      </c>
    </row>
    <row r="94" spans="1:35" s="1548" customFormat="1" ht="58.5" customHeight="1">
      <c r="A94" s="3695"/>
      <c r="B94" s="3007" t="str">
        <f>TEXT(LEFT(L94,10),"0000000000")</f>
        <v>2000003266</v>
      </c>
      <c r="C94" s="1493" t="s">
        <v>4439</v>
      </c>
      <c r="D94" s="2325"/>
      <c r="E94" s="1495" t="s">
        <v>7471</v>
      </c>
      <c r="F94" s="1493" t="s">
        <v>13</v>
      </c>
      <c r="G94" s="1495"/>
      <c r="H94" s="1495"/>
      <c r="I94" s="3296" t="s">
        <v>7254</v>
      </c>
      <c r="J94" s="3009" t="s">
        <v>49</v>
      </c>
      <c r="K94" s="1495" t="s">
        <v>148</v>
      </c>
      <c r="L94" s="2878" t="s">
        <v>7474</v>
      </c>
      <c r="M94" s="2357">
        <v>3500</v>
      </c>
      <c r="N94" s="2907" t="s">
        <v>7233</v>
      </c>
      <c r="O94" s="1493"/>
      <c r="P94" s="1859"/>
      <c r="Q94" s="3414" t="s">
        <v>7281</v>
      </c>
    </row>
    <row r="95" spans="1:35" s="1467" customFormat="1" ht="58.5" customHeight="1">
      <c r="A95" s="3695"/>
      <c r="B95" s="3291" t="str">
        <f>TEXT(LEFT(L95,10),"0000000000")</f>
        <v>2000003471</v>
      </c>
      <c r="C95" s="1493" t="s">
        <v>4439</v>
      </c>
      <c r="D95" s="3509"/>
      <c r="E95" s="1495" t="s">
        <v>7471</v>
      </c>
      <c r="F95" s="1493" t="s">
        <v>13</v>
      </c>
      <c r="G95" s="1851"/>
      <c r="H95" s="1851"/>
      <c r="I95" s="3296" t="s">
        <v>7254</v>
      </c>
      <c r="J95" s="3009" t="s">
        <v>49</v>
      </c>
      <c r="K95" s="1495" t="s">
        <v>90</v>
      </c>
      <c r="L95" s="2878" t="s">
        <v>7475</v>
      </c>
      <c r="M95" s="2357">
        <v>4015</v>
      </c>
      <c r="N95" s="3016" t="s">
        <v>7233</v>
      </c>
      <c r="O95" s="1493"/>
      <c r="P95" s="1859"/>
      <c r="Q95" s="3414" t="s">
        <v>7281</v>
      </c>
      <c r="R95" s="1548"/>
      <c r="S95" s="1548"/>
      <c r="T95" s="1548"/>
      <c r="U95" s="1548"/>
      <c r="V95" s="1548"/>
      <c r="W95" s="1548"/>
      <c r="X95" s="1548"/>
      <c r="Y95" s="1548"/>
      <c r="Z95" s="1548"/>
      <c r="AA95" s="1548"/>
    </row>
    <row r="96" spans="1:35" s="1548" customFormat="1" ht="58.5" customHeight="1">
      <c r="A96" s="3695"/>
      <c r="B96" s="3007" t="str">
        <f>TEXT(LEFT(L96,10),"0000000000")</f>
        <v>2000003490</v>
      </c>
      <c r="C96" s="1493" t="s">
        <v>4439</v>
      </c>
      <c r="D96" s="2325"/>
      <c r="E96" s="1495" t="s">
        <v>7471</v>
      </c>
      <c r="F96" s="1493" t="s">
        <v>13</v>
      </c>
      <c r="G96" s="1495"/>
      <c r="H96" s="1495"/>
      <c r="I96" s="3296" t="s">
        <v>7254</v>
      </c>
      <c r="J96" s="3009" t="s">
        <v>49</v>
      </c>
      <c r="K96" s="3448" t="s">
        <v>148</v>
      </c>
      <c r="L96" s="1600" t="s">
        <v>7476</v>
      </c>
      <c r="M96" s="2357">
        <v>300</v>
      </c>
      <c r="N96" s="3016" t="s">
        <v>7233</v>
      </c>
      <c r="O96" s="1493"/>
      <c r="P96" s="1859"/>
      <c r="Q96" s="3414" t="s">
        <v>7281</v>
      </c>
    </row>
    <row r="97" spans="1:35" s="1548" customFormat="1" ht="58.5" customHeight="1">
      <c r="A97" s="3695"/>
      <c r="B97" s="3007" t="str">
        <f>TEXT(LEFT(L97,10),"0000000000")</f>
        <v>2000003550</v>
      </c>
      <c r="C97" s="1493" t="s">
        <v>4439</v>
      </c>
      <c r="D97" s="2325"/>
      <c r="E97" s="1495" t="s">
        <v>7471</v>
      </c>
      <c r="F97" s="1493" t="s">
        <v>13</v>
      </c>
      <c r="G97" s="1495"/>
      <c r="H97" s="1495"/>
      <c r="I97" s="1787">
        <v>45819</v>
      </c>
      <c r="J97" s="3009" t="s">
        <v>49</v>
      </c>
      <c r="K97" s="1495" t="s">
        <v>90</v>
      </c>
      <c r="L97" s="2878" t="s">
        <v>7477</v>
      </c>
      <c r="M97" s="2357">
        <v>200</v>
      </c>
      <c r="N97" s="3016" t="s">
        <v>7233</v>
      </c>
      <c r="O97" s="1493"/>
      <c r="P97" s="1859"/>
      <c r="Q97" s="3414" t="s">
        <v>7281</v>
      </c>
    </row>
    <row r="98" spans="1:35" s="1548" customFormat="1" ht="58.5" customHeight="1">
      <c r="A98" s="3695"/>
      <c r="B98" s="3007" t="str">
        <f>TEXT(LEFT(L98,10),"0000000000")</f>
        <v>2000003500</v>
      </c>
      <c r="C98" s="1493" t="s">
        <v>4439</v>
      </c>
      <c r="D98" s="2325"/>
      <c r="E98" s="1495" t="s">
        <v>7471</v>
      </c>
      <c r="F98" s="1493" t="s">
        <v>13</v>
      </c>
      <c r="G98" s="1495"/>
      <c r="H98" s="1495"/>
      <c r="I98" s="1767" t="s">
        <v>7478</v>
      </c>
      <c r="J98" s="3009" t="s">
        <v>49</v>
      </c>
      <c r="K98" s="1495" t="s">
        <v>90</v>
      </c>
      <c r="L98" s="1600" t="s">
        <v>7479</v>
      </c>
      <c r="M98" s="2357">
        <v>500</v>
      </c>
      <c r="N98" s="3016" t="s">
        <v>7233</v>
      </c>
      <c r="O98" s="1493"/>
      <c r="P98" s="1859" t="s">
        <v>7405</v>
      </c>
      <c r="Q98" s="3414" t="s">
        <v>7281</v>
      </c>
    </row>
    <row r="99" spans="1:35" s="1548" customFormat="1" ht="77.25" customHeight="1">
      <c r="A99" s="3695"/>
      <c r="B99" s="3007" t="str">
        <f>TEXT(LEFT(L99,10),"0000000000")</f>
        <v>2000003472</v>
      </c>
      <c r="C99" s="1493" t="s">
        <v>4439</v>
      </c>
      <c r="D99" s="3486"/>
      <c r="E99" s="1495" t="s">
        <v>7471</v>
      </c>
      <c r="F99" s="1493" t="s">
        <v>13</v>
      </c>
      <c r="G99" s="3007"/>
      <c r="H99" s="3007"/>
      <c r="I99" s="3296" t="s">
        <v>7254</v>
      </c>
      <c r="J99" s="3009" t="s">
        <v>49</v>
      </c>
      <c r="K99" s="3007" t="s">
        <v>90</v>
      </c>
      <c r="L99" s="2878" t="s">
        <v>7480</v>
      </c>
      <c r="M99" s="3218">
        <v>3418</v>
      </c>
      <c r="N99" s="3016" t="s">
        <v>7481</v>
      </c>
      <c r="O99" s="3009"/>
      <c r="P99" s="3219" t="s">
        <v>7405</v>
      </c>
      <c r="Q99" s="3414" t="s">
        <v>7281</v>
      </c>
      <c r="W99" s="2150"/>
      <c r="X99" s="2150"/>
      <c r="Y99" s="2150"/>
      <c r="Z99" s="2150"/>
      <c r="AA99" s="2150"/>
      <c r="AB99" s="2150"/>
      <c r="AC99" s="2150"/>
      <c r="AD99" s="2150"/>
      <c r="AE99" s="2150"/>
      <c r="AF99" s="2150"/>
      <c r="AG99" s="2150"/>
      <c r="AH99" s="2150"/>
      <c r="AI99" s="2150"/>
    </row>
    <row r="100" spans="1:35" s="2150" customFormat="1" ht="58.5" customHeight="1">
      <c r="A100" s="3695"/>
      <c r="B100" s="3007" t="str">
        <f>TEXT(LEFT(L100,10),"0000000000")</f>
        <v>2000003492</v>
      </c>
      <c r="C100" s="1493" t="s">
        <v>4439</v>
      </c>
      <c r="D100" s="2325"/>
      <c r="E100" s="1495" t="s">
        <v>7471</v>
      </c>
      <c r="F100" s="1493" t="s">
        <v>13</v>
      </c>
      <c r="G100" s="1495"/>
      <c r="H100" s="1748"/>
      <c r="I100" s="1495" t="s">
        <v>7254</v>
      </c>
      <c r="J100" s="3009" t="s">
        <v>49</v>
      </c>
      <c r="K100" s="1495" t="s">
        <v>5384</v>
      </c>
      <c r="L100" s="3091" t="s">
        <v>7482</v>
      </c>
      <c r="M100" s="2357">
        <v>6074</v>
      </c>
      <c r="N100" s="3016" t="s">
        <v>7379</v>
      </c>
      <c r="O100" s="1493"/>
      <c r="P100" s="1859"/>
      <c r="Q100" s="3414" t="s">
        <v>7281</v>
      </c>
      <c r="R100" s="1548"/>
      <c r="S100" s="1548"/>
      <c r="T100" s="1548"/>
      <c r="U100" s="1548"/>
      <c r="V100" s="1548"/>
    </row>
    <row r="101" spans="1:35" s="2150" customFormat="1" ht="58.5" customHeight="1">
      <c r="A101" s="3696"/>
      <c r="B101" s="3007" t="str">
        <f>TEXT(LEFT(L101,10),"0000000000")</f>
        <v>2000003504</v>
      </c>
      <c r="C101" s="1493" t="s">
        <v>4439</v>
      </c>
      <c r="D101" s="2325"/>
      <c r="E101" s="1495" t="s">
        <v>7471</v>
      </c>
      <c r="F101" s="1493" t="s">
        <v>13</v>
      </c>
      <c r="G101" s="1495"/>
      <c r="H101" s="1495"/>
      <c r="I101" s="1495" t="s">
        <v>7254</v>
      </c>
      <c r="J101" s="3009" t="s">
        <v>49</v>
      </c>
      <c r="K101" s="1495" t="s">
        <v>7483</v>
      </c>
      <c r="L101" s="2878" t="s">
        <v>7484</v>
      </c>
      <c r="M101" s="2357">
        <v>3300</v>
      </c>
      <c r="N101" s="2907" t="s">
        <v>7280</v>
      </c>
      <c r="O101" s="1493"/>
      <c r="P101" s="1859"/>
      <c r="Q101" s="3414" t="s">
        <v>7281</v>
      </c>
      <c r="R101" s="1548"/>
      <c r="S101" s="1548"/>
      <c r="T101" s="1548"/>
      <c r="U101" s="1548"/>
      <c r="V101" s="1548"/>
    </row>
    <row r="102" spans="1:35" s="2150" customFormat="1" ht="58.5" customHeight="1">
      <c r="A102" s="3217"/>
      <c r="B102" s="3021" t="str">
        <f>TEXT(LEFT(L102,10),"0000000000")</f>
        <v>2200002310</v>
      </c>
      <c r="C102" s="1902" t="s">
        <v>3492</v>
      </c>
      <c r="D102" s="2488">
        <v>4280</v>
      </c>
      <c r="E102" s="1921" t="s">
        <v>7485</v>
      </c>
      <c r="F102" s="1902" t="s">
        <v>19</v>
      </c>
      <c r="G102" s="1921"/>
      <c r="H102" s="1921"/>
      <c r="I102" s="1921" t="s">
        <v>7254</v>
      </c>
      <c r="J102" s="3019" t="s">
        <v>49</v>
      </c>
      <c r="K102" s="1921" t="s">
        <v>101</v>
      </c>
      <c r="L102" s="1845" t="s">
        <v>7486</v>
      </c>
      <c r="M102" s="2583">
        <v>974</v>
      </c>
      <c r="N102" s="3189" t="s">
        <v>7487</v>
      </c>
      <c r="O102" s="1902">
        <v>32</v>
      </c>
      <c r="P102" s="1775"/>
      <c r="Q102" s="3414" t="s">
        <v>7281</v>
      </c>
    </row>
    <row r="103" spans="1:35" s="1548" customFormat="1" ht="58.5" customHeight="1">
      <c r="A103" s="1542"/>
      <c r="B103" s="3007" t="str">
        <f>TEXT(LEFT(L103,10),"0000000000")</f>
        <v>2000003473</v>
      </c>
      <c r="C103" s="1493" t="s">
        <v>3492</v>
      </c>
      <c r="D103" s="2325"/>
      <c r="E103" s="1495"/>
      <c r="F103" s="1493" t="s">
        <v>19</v>
      </c>
      <c r="G103" s="1495"/>
      <c r="H103" s="1495"/>
      <c r="I103" s="1766" t="s">
        <v>7254</v>
      </c>
      <c r="J103" s="3009" t="s">
        <v>49</v>
      </c>
      <c r="K103" s="1495" t="s">
        <v>101</v>
      </c>
      <c r="L103" s="1843" t="s">
        <v>7488</v>
      </c>
      <c r="M103" s="2646">
        <v>3200</v>
      </c>
      <c r="N103" s="2196" t="s">
        <v>7379</v>
      </c>
      <c r="O103" s="1493"/>
      <c r="P103" s="1859" t="s">
        <v>7416</v>
      </c>
      <c r="Q103" s="3320" t="s">
        <v>7281</v>
      </c>
    </row>
    <row r="104" spans="1:35" s="1548" customFormat="1" ht="58.5" customHeight="1">
      <c r="A104" s="1542"/>
      <c r="B104" s="3007" t="str">
        <f>TEXT(LEFT(L104,10),"0000000000")</f>
        <v>2000003474</v>
      </c>
      <c r="C104" s="1902" t="s">
        <v>5262</v>
      </c>
      <c r="D104" s="2488">
        <v>4350</v>
      </c>
      <c r="E104" s="1921" t="s">
        <v>7489</v>
      </c>
      <c r="F104" s="1902" t="s">
        <v>17</v>
      </c>
      <c r="G104" s="1495"/>
      <c r="H104" s="1495"/>
      <c r="I104" s="1766" t="s">
        <v>7254</v>
      </c>
      <c r="J104" s="3009" t="s">
        <v>49</v>
      </c>
      <c r="K104" s="1495" t="s">
        <v>101</v>
      </c>
      <c r="L104" s="3091" t="s">
        <v>7490</v>
      </c>
      <c r="M104" s="2357">
        <v>4350</v>
      </c>
      <c r="N104" s="2196" t="s">
        <v>7379</v>
      </c>
      <c r="O104" s="1493"/>
      <c r="P104" s="1859" t="s">
        <v>7416</v>
      </c>
      <c r="Q104" s="3320" t="s">
        <v>7281</v>
      </c>
    </row>
    <row r="105" spans="1:35" s="2150" customFormat="1" ht="58.5" customHeight="1">
      <c r="A105" s="2436"/>
      <c r="B105" s="3021" t="str">
        <f>TEXT(LEFT(L105,10),"0000000000")</f>
        <v>2000003492</v>
      </c>
      <c r="C105" s="1902" t="s">
        <v>4808</v>
      </c>
      <c r="D105" s="2488">
        <v>5820</v>
      </c>
      <c r="E105" s="1921" t="s">
        <v>7451</v>
      </c>
      <c r="F105" s="1902" t="s">
        <v>16</v>
      </c>
      <c r="G105" s="1921"/>
      <c r="H105" s="1909"/>
      <c r="I105" s="1921" t="s">
        <v>7254</v>
      </c>
      <c r="J105" s="3019" t="s">
        <v>49</v>
      </c>
      <c r="K105" s="1921" t="s">
        <v>5384</v>
      </c>
      <c r="L105" s="2194" t="s">
        <v>7491</v>
      </c>
      <c r="M105" s="2583">
        <f>7251-6074</f>
        <v>1177</v>
      </c>
      <c r="N105" s="2907" t="s">
        <v>7379</v>
      </c>
      <c r="O105" s="1902"/>
      <c r="P105" s="1775"/>
      <c r="Q105" s="3414" t="s">
        <v>7281</v>
      </c>
    </row>
    <row r="106" spans="1:35" s="2150" customFormat="1" ht="58.5" customHeight="1">
      <c r="A106" s="2436"/>
      <c r="B106" s="3021" t="str">
        <f>TEXT(LEFT(L106,10),"0000000000")</f>
        <v>2000003494</v>
      </c>
      <c r="C106" s="1902" t="s">
        <v>4808</v>
      </c>
      <c r="E106" s="1921"/>
      <c r="F106" s="1902" t="s">
        <v>16</v>
      </c>
      <c r="G106" s="1921"/>
      <c r="H106" s="1921"/>
      <c r="I106" s="1921" t="s">
        <v>7254</v>
      </c>
      <c r="J106" s="3019" t="s">
        <v>49</v>
      </c>
      <c r="K106" s="1921" t="s">
        <v>7483</v>
      </c>
      <c r="L106" s="1845" t="s">
        <v>7492</v>
      </c>
      <c r="M106" s="2583">
        <v>1060</v>
      </c>
      <c r="N106" s="2907" t="s">
        <v>7379</v>
      </c>
      <c r="O106" s="1902"/>
      <c r="P106" s="1775"/>
      <c r="Q106" s="3414" t="s">
        <v>7281</v>
      </c>
    </row>
    <row r="107" spans="1:35" s="1548" customFormat="1" ht="58.5" customHeight="1">
      <c r="A107" s="1542"/>
      <c r="B107" s="3007" t="str">
        <f>TEXT(LEFT(L107,10),"0000000000")</f>
        <v>2000003432</v>
      </c>
      <c r="C107" s="1493" t="s">
        <v>4808</v>
      </c>
      <c r="D107" s="2325"/>
      <c r="E107" s="1921"/>
      <c r="F107" s="1493" t="s">
        <v>16</v>
      </c>
      <c r="G107" s="1495"/>
      <c r="H107" s="1495"/>
      <c r="I107" s="1495" t="s">
        <v>7254</v>
      </c>
      <c r="J107" s="1493" t="s">
        <v>49</v>
      </c>
      <c r="K107" s="1495" t="s">
        <v>5384</v>
      </c>
      <c r="L107" s="1600" t="s">
        <v>7493</v>
      </c>
      <c r="M107" s="2357">
        <v>300</v>
      </c>
      <c r="N107" s="2196" t="s">
        <v>7494</v>
      </c>
      <c r="O107" s="1493"/>
      <c r="P107" s="1859"/>
      <c r="Q107" s="3320" t="s">
        <v>7281</v>
      </c>
    </row>
    <row r="108" spans="1:35" s="1548" customFormat="1" ht="58.5" customHeight="1">
      <c r="A108" s="1542"/>
      <c r="B108" s="3007" t="str">
        <f>TEXT(LEFT(L108,10),"0000000000")</f>
        <v>2000003433</v>
      </c>
      <c r="C108" s="1493" t="s">
        <v>4808</v>
      </c>
      <c r="D108" s="2325"/>
      <c r="E108" s="1921"/>
      <c r="F108" s="1493" t="s">
        <v>16</v>
      </c>
      <c r="G108" s="1495"/>
      <c r="H108" s="1495"/>
      <c r="I108" s="1495" t="s">
        <v>7254</v>
      </c>
      <c r="J108" s="1493" t="s">
        <v>49</v>
      </c>
      <c r="K108" s="1495" t="s">
        <v>5384</v>
      </c>
      <c r="L108" s="1600" t="s">
        <v>7495</v>
      </c>
      <c r="M108" s="2357">
        <v>125</v>
      </c>
      <c r="N108" s="2907" t="s">
        <v>7379</v>
      </c>
      <c r="O108" s="1493"/>
      <c r="P108" s="1859"/>
      <c r="Q108" s="3320" t="s">
        <v>7281</v>
      </c>
    </row>
    <row r="109" spans="1:35" s="1548" customFormat="1" ht="58.5" customHeight="1">
      <c r="A109" s="1542"/>
      <c r="B109" s="3007" t="str">
        <f>TEXT(LEFT(L109,10),"0000000000")</f>
        <v>2000003507</v>
      </c>
      <c r="C109" s="1493" t="s">
        <v>4808</v>
      </c>
      <c r="E109" s="1495"/>
      <c r="F109" s="1493" t="s">
        <v>16</v>
      </c>
      <c r="G109" s="1495"/>
      <c r="H109" s="1495"/>
      <c r="I109" s="1495" t="s">
        <v>7254</v>
      </c>
      <c r="J109" s="3009" t="s">
        <v>49</v>
      </c>
      <c r="K109" s="1495" t="s">
        <v>5384</v>
      </c>
      <c r="L109" s="1600" t="s">
        <v>7496</v>
      </c>
      <c r="M109" s="2357">
        <v>2500</v>
      </c>
      <c r="N109" s="3016" t="s">
        <v>7497</v>
      </c>
      <c r="O109" s="1493"/>
      <c r="P109" s="1859"/>
      <c r="Q109" s="3320" t="s">
        <v>7281</v>
      </c>
    </row>
    <row r="110" spans="1:35" s="1548" customFormat="1" ht="58.5" customHeight="1">
      <c r="A110" s="1542"/>
      <c r="B110" s="3007" t="str">
        <f>TEXT(LEFT(L110,10),"0000000000")</f>
        <v>2000003549</v>
      </c>
      <c r="C110" s="1493" t="s">
        <v>4808</v>
      </c>
      <c r="E110" s="1495"/>
      <c r="F110" s="1493" t="s">
        <v>16</v>
      </c>
      <c r="G110" s="1495"/>
      <c r="H110" s="1921"/>
      <c r="I110" s="1495" t="s">
        <v>7254</v>
      </c>
      <c r="J110" s="1493" t="s">
        <v>49</v>
      </c>
      <c r="K110" s="1495" t="s">
        <v>5384</v>
      </c>
      <c r="L110" s="1600" t="s">
        <v>7498</v>
      </c>
      <c r="M110" s="2357">
        <v>700</v>
      </c>
      <c r="N110" s="2907" t="s">
        <v>7379</v>
      </c>
      <c r="O110" s="1493"/>
      <c r="P110" s="1859"/>
      <c r="Q110" s="3320" t="s">
        <v>7281</v>
      </c>
    </row>
    <row r="111" spans="1:35" s="2150" customFormat="1" ht="58.5" customHeight="1">
      <c r="A111" s="2436"/>
      <c r="B111" s="3021" t="str">
        <f>TEXT(LEFT(L111,10),"0000000000")</f>
        <v>2000003474</v>
      </c>
      <c r="C111" s="1902" t="s">
        <v>5319</v>
      </c>
      <c r="D111" s="2488">
        <v>4350</v>
      </c>
      <c r="E111" s="1921" t="s">
        <v>7499</v>
      </c>
      <c r="F111" s="1902" t="s">
        <v>18</v>
      </c>
      <c r="G111" s="1921"/>
      <c r="H111" s="1921"/>
      <c r="I111" s="2789" t="s">
        <v>7254</v>
      </c>
      <c r="J111" s="3019" t="s">
        <v>49</v>
      </c>
      <c r="K111" s="1921" t="s">
        <v>101</v>
      </c>
      <c r="L111" s="2900" t="s">
        <v>7500</v>
      </c>
      <c r="M111" s="2583">
        <v>4350</v>
      </c>
      <c r="N111" s="2196" t="s">
        <v>7379</v>
      </c>
      <c r="O111" s="1902">
        <v>34</v>
      </c>
      <c r="P111" s="1775" t="s">
        <v>7416</v>
      </c>
      <c r="Q111" s="3414" t="s">
        <v>7281</v>
      </c>
    </row>
    <row r="112" spans="1:35" s="2150" customFormat="1" ht="58.5" customHeight="1">
      <c r="A112" s="2436"/>
      <c r="B112" s="3021" t="str">
        <f>TEXT(LEFT(L112,10),"0000000000")</f>
        <v>2000003523</v>
      </c>
      <c r="C112" s="2667" t="s">
        <v>7501</v>
      </c>
      <c r="D112" s="3502">
        <v>10500</v>
      </c>
      <c r="E112" s="1921" t="s">
        <v>7502</v>
      </c>
      <c r="F112" s="1902" t="s">
        <v>13</v>
      </c>
      <c r="G112" s="1921"/>
      <c r="H112" s="1921"/>
      <c r="I112" s="1921" t="s">
        <v>7254</v>
      </c>
      <c r="J112" s="1561" t="s">
        <v>49</v>
      </c>
      <c r="K112" s="1921" t="s">
        <v>50</v>
      </c>
      <c r="L112" s="1862" t="s">
        <v>7503</v>
      </c>
      <c r="M112" s="2480">
        <v>4000</v>
      </c>
      <c r="N112" s="2907" t="s">
        <v>7233</v>
      </c>
      <c r="O112" s="1902"/>
      <c r="P112" s="1775"/>
      <c r="Q112" s="3414" t="s">
        <v>7281</v>
      </c>
    </row>
    <row r="113" spans="1:35" s="1548" customFormat="1" ht="58.5" customHeight="1">
      <c r="A113" s="1542"/>
      <c r="B113" s="3007" t="str">
        <f>TEXT(LEFT(L113,10),"0000000000")</f>
        <v>2200002291</v>
      </c>
      <c r="C113" s="1782" t="s">
        <v>7501</v>
      </c>
      <c r="D113" s="2578"/>
      <c r="E113" s="1495" t="s">
        <v>7502</v>
      </c>
      <c r="F113" s="1902" t="s">
        <v>13</v>
      </c>
      <c r="G113" s="1495"/>
      <c r="H113" s="1495"/>
      <c r="I113" s="1495" t="s">
        <v>7254</v>
      </c>
      <c r="J113" s="3503" t="s">
        <v>49</v>
      </c>
      <c r="K113" s="1495" t="s">
        <v>1163</v>
      </c>
      <c r="L113" s="3091" t="s">
        <v>7504</v>
      </c>
      <c r="M113" s="2483">
        <v>2315</v>
      </c>
      <c r="N113" s="3016" t="s">
        <v>7505</v>
      </c>
      <c r="O113" s="1493"/>
      <c r="P113" s="1859"/>
      <c r="Q113" s="3320" t="s">
        <v>7281</v>
      </c>
    </row>
    <row r="114" spans="1:35" s="1548" customFormat="1" ht="58.5" customHeight="1">
      <c r="A114" s="1542"/>
      <c r="B114" s="3007" t="str">
        <f>TEXT(LEFT(L114,10),"0000000000")</f>
        <v>2000003512</v>
      </c>
      <c r="C114" s="1782" t="s">
        <v>7501</v>
      </c>
      <c r="D114" s="2325"/>
      <c r="E114" s="1495" t="s">
        <v>7502</v>
      </c>
      <c r="F114" s="1902" t="s">
        <v>13</v>
      </c>
      <c r="G114" s="1495"/>
      <c r="H114" s="1495"/>
      <c r="I114" s="1495" t="s">
        <v>7254</v>
      </c>
      <c r="J114" s="3503" t="s">
        <v>49</v>
      </c>
      <c r="K114" s="1495" t="s">
        <v>1163</v>
      </c>
      <c r="L114" s="2878" t="s">
        <v>7506</v>
      </c>
      <c r="M114" s="2483">
        <v>4185</v>
      </c>
      <c r="N114" s="2196" t="s">
        <v>7233</v>
      </c>
      <c r="O114" s="1493"/>
      <c r="P114" s="1859"/>
      <c r="Q114" s="3320" t="s">
        <v>7281</v>
      </c>
    </row>
    <row r="115" spans="1:35" s="2150" customFormat="1" ht="58.5" customHeight="1">
      <c r="A115" s="2436"/>
      <c r="B115" s="3021" t="str">
        <f>TEXT(LEFT(L115,10),"0000000000")</f>
        <v>2000003466</v>
      </c>
      <c r="C115" s="1902" t="s">
        <v>3980</v>
      </c>
      <c r="D115" s="2488">
        <v>12900</v>
      </c>
      <c r="E115" s="1921" t="s">
        <v>7499</v>
      </c>
      <c r="F115" s="1902" t="s">
        <v>16</v>
      </c>
      <c r="G115" s="3270"/>
      <c r="H115" s="1909"/>
      <c r="I115" s="1495" t="s">
        <v>7254</v>
      </c>
      <c r="J115" s="1493" t="s">
        <v>49</v>
      </c>
      <c r="K115" s="2118" t="s">
        <v>1163</v>
      </c>
      <c r="L115" s="3518" t="s">
        <v>7507</v>
      </c>
      <c r="M115" s="2583">
        <v>6735</v>
      </c>
      <c r="N115" s="2907" t="s">
        <v>7233</v>
      </c>
      <c r="O115" s="1902"/>
      <c r="P115" s="1862"/>
      <c r="Q115" s="3320" t="s">
        <v>7281</v>
      </c>
      <c r="R115" s="2429"/>
    </row>
    <row r="116" spans="1:35" s="1548" customFormat="1" ht="58.5" customHeight="1">
      <c r="A116" s="3370"/>
      <c r="B116" s="3007" t="str">
        <f>TEXT(LEFT(L116,10),"0000000000")</f>
        <v>2000003468</v>
      </c>
      <c r="C116" s="1493" t="s">
        <v>3980</v>
      </c>
      <c r="D116" s="2325"/>
      <c r="E116" s="1780"/>
      <c r="F116" s="1493" t="s">
        <v>16</v>
      </c>
      <c r="G116" s="1787"/>
      <c r="H116" s="1748"/>
      <c r="I116" s="1748" t="s">
        <v>7508</v>
      </c>
      <c r="J116" s="3009" t="s">
        <v>49</v>
      </c>
      <c r="K116" s="1495" t="s">
        <v>1163</v>
      </c>
      <c r="L116" s="1600" t="s">
        <v>7509</v>
      </c>
      <c r="M116" s="2357">
        <v>2945</v>
      </c>
      <c r="N116" s="2907" t="s">
        <v>7280</v>
      </c>
      <c r="O116" s="1493"/>
      <c r="P116" s="1843"/>
      <c r="Q116" s="3320" t="s">
        <v>7281</v>
      </c>
      <c r="R116" s="1790"/>
      <c r="W116" s="2150"/>
      <c r="X116" s="2150"/>
      <c r="Y116" s="2150"/>
      <c r="Z116" s="2150"/>
      <c r="AA116" s="2150"/>
      <c r="AB116" s="2150"/>
      <c r="AC116" s="2150"/>
      <c r="AD116" s="2150"/>
      <c r="AE116" s="2150"/>
      <c r="AF116" s="2150"/>
      <c r="AG116" s="2150"/>
      <c r="AH116" s="2150"/>
      <c r="AI116" s="2150"/>
    </row>
    <row r="117" spans="1:35" s="1548" customFormat="1" ht="58.5" customHeight="1">
      <c r="A117" s="3370"/>
      <c r="B117" s="3007" t="str">
        <f>TEXT(LEFT(L117,10),"0000000000")</f>
        <v>2000003467</v>
      </c>
      <c r="C117" s="1493" t="s">
        <v>3980</v>
      </c>
      <c r="D117" s="2325"/>
      <c r="E117" s="1780"/>
      <c r="F117" s="1493" t="s">
        <v>16</v>
      </c>
      <c r="G117" s="1787"/>
      <c r="H117" s="1748"/>
      <c r="I117" s="1748" t="s">
        <v>7508</v>
      </c>
      <c r="J117" s="3009" t="s">
        <v>49</v>
      </c>
      <c r="K117" s="1495" t="s">
        <v>1163</v>
      </c>
      <c r="L117" s="1845" t="s">
        <v>7510</v>
      </c>
      <c r="M117" s="2357">
        <v>1270</v>
      </c>
      <c r="N117" s="2907" t="s">
        <v>7233</v>
      </c>
      <c r="O117" s="1493"/>
      <c r="P117" s="1843"/>
      <c r="Q117" s="3320" t="s">
        <v>7281</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1542"/>
      <c r="B118" s="3007" t="str">
        <f>TEXT(LEFT(L118,10),"0000000000")</f>
        <v>2000003391</v>
      </c>
      <c r="C118" s="1493" t="s">
        <v>3980</v>
      </c>
      <c r="D118" s="2488"/>
      <c r="E118" s="1921"/>
      <c r="F118" s="1493" t="s">
        <v>16</v>
      </c>
      <c r="G118" s="1495"/>
      <c r="H118" s="1495"/>
      <c r="I118" s="1495" t="s">
        <v>7254</v>
      </c>
      <c r="J118" s="1495" t="s">
        <v>49</v>
      </c>
      <c r="K118" s="1495" t="s">
        <v>1163</v>
      </c>
      <c r="L118" s="3519" t="s">
        <v>7511</v>
      </c>
      <c r="M118" s="2357">
        <v>190</v>
      </c>
      <c r="N118" s="2907" t="s">
        <v>7233</v>
      </c>
      <c r="O118" s="1493"/>
      <c r="P118" s="1859"/>
      <c r="Q118" s="3320" t="s">
        <v>7281</v>
      </c>
    </row>
    <row r="119" spans="1:35" s="1548" customFormat="1" ht="58.5" customHeight="1">
      <c r="A119" s="1542"/>
      <c r="B119" s="3007" t="str">
        <f>TEXT(LEFT(L119,10),"0000000000")</f>
        <v>2200002297</v>
      </c>
      <c r="C119" s="1493" t="s">
        <v>3980</v>
      </c>
      <c r="D119" s="2488"/>
      <c r="E119" s="1921"/>
      <c r="F119" s="1493" t="s">
        <v>16</v>
      </c>
      <c r="G119" s="1495"/>
      <c r="H119" s="1495"/>
      <c r="I119" s="1495" t="s">
        <v>7254</v>
      </c>
      <c r="J119" s="1495" t="s">
        <v>49</v>
      </c>
      <c r="K119" s="1495" t="s">
        <v>1163</v>
      </c>
      <c r="L119" s="1547" t="s">
        <v>7512</v>
      </c>
      <c r="M119" s="2357">
        <v>510</v>
      </c>
      <c r="N119" s="2907" t="s">
        <v>7233</v>
      </c>
      <c r="O119" s="1493"/>
      <c r="P119" s="1859"/>
      <c r="Q119" s="3320" t="s">
        <v>7281</v>
      </c>
    </row>
    <row r="120" spans="1:35" s="1548" customFormat="1" ht="58.5" customHeight="1">
      <c r="A120" s="1542"/>
      <c r="B120" s="3007" t="str">
        <f>TEXT(LEFT(L120,10),"0000000000")</f>
        <v>2200002319</v>
      </c>
      <c r="C120" s="1493" t="s">
        <v>3980</v>
      </c>
      <c r="D120" s="2488"/>
      <c r="E120" s="1921"/>
      <c r="F120" s="1493" t="s">
        <v>16</v>
      </c>
      <c r="G120" s="1495"/>
      <c r="H120" s="1495"/>
      <c r="I120" s="1495" t="s">
        <v>7254</v>
      </c>
      <c r="J120" s="1495" t="s">
        <v>49</v>
      </c>
      <c r="K120" s="1495" t="s">
        <v>1163</v>
      </c>
      <c r="L120" s="1600" t="s">
        <v>7513</v>
      </c>
      <c r="M120" s="2357">
        <v>1250</v>
      </c>
      <c r="N120" s="2196" t="s">
        <v>7514</v>
      </c>
      <c r="O120" s="1493"/>
      <c r="P120" s="1859"/>
      <c r="Q120" s="3320" t="s">
        <v>7281</v>
      </c>
    </row>
    <row r="121" spans="1:35" s="2150" customFormat="1" ht="58.5" customHeight="1">
      <c r="A121" s="2436"/>
      <c r="B121" s="3007" t="str">
        <f>TEXT(LEFT(L121,10),"0000000000")</f>
        <v>2000003523</v>
      </c>
      <c r="C121" s="1902" t="s">
        <v>3300</v>
      </c>
      <c r="D121" s="2488">
        <v>10500</v>
      </c>
      <c r="E121" s="1921" t="s">
        <v>7438</v>
      </c>
      <c r="F121" s="1902" t="s">
        <v>15</v>
      </c>
      <c r="G121" s="1921"/>
      <c r="H121" s="1909"/>
      <c r="I121" s="1921" t="s">
        <v>7254</v>
      </c>
      <c r="J121" s="1921" t="s">
        <v>49</v>
      </c>
      <c r="K121" s="1921" t="s">
        <v>50</v>
      </c>
      <c r="L121" s="1600" t="s">
        <v>7515</v>
      </c>
      <c r="M121" s="2583">
        <v>1600</v>
      </c>
      <c r="N121" s="2907" t="s">
        <v>7233</v>
      </c>
      <c r="O121" s="1902"/>
      <c r="P121" s="1775"/>
      <c r="Q121" s="3414" t="s">
        <v>7281</v>
      </c>
    </row>
    <row r="122" spans="1:35" s="1548" customFormat="1" ht="58.5" customHeight="1">
      <c r="A122" s="1542"/>
      <c r="B122" s="3007" t="str">
        <f>TEXT(LEFT(L122,10),"0000000000")</f>
        <v>2000003563</v>
      </c>
      <c r="C122" s="1493" t="s">
        <v>3300</v>
      </c>
      <c r="D122" s="2325"/>
      <c r="E122" s="1495"/>
      <c r="F122" s="1493" t="s">
        <v>15</v>
      </c>
      <c r="G122" s="1495"/>
      <c r="H122" s="1495"/>
      <c r="I122" s="1921" t="s">
        <v>7254</v>
      </c>
      <c r="J122" s="3009" t="s">
        <v>49</v>
      </c>
      <c r="K122" s="1495" t="s">
        <v>50</v>
      </c>
      <c r="L122" s="2666" t="s">
        <v>7516</v>
      </c>
      <c r="M122" s="2665">
        <v>1320</v>
      </c>
      <c r="N122" s="2196" t="s">
        <v>7233</v>
      </c>
      <c r="O122" s="1493"/>
      <c r="P122" s="1859"/>
      <c r="Q122" s="3320" t="s">
        <v>7281</v>
      </c>
    </row>
    <row r="123" spans="1:35" s="1548" customFormat="1" ht="58.5" customHeight="1">
      <c r="A123" s="1542"/>
      <c r="B123" s="3007" t="str">
        <f>TEXT(LEFT(L123,10),"0000000000")</f>
        <v>2000003535</v>
      </c>
      <c r="C123" s="1493" t="s">
        <v>3300</v>
      </c>
      <c r="D123" s="2325"/>
      <c r="E123" s="1495"/>
      <c r="F123" s="1493" t="s">
        <v>15</v>
      </c>
      <c r="G123" s="1495"/>
      <c r="H123" s="1495"/>
      <c r="I123" s="1495" t="s">
        <v>7254</v>
      </c>
      <c r="J123" s="3009" t="s">
        <v>49</v>
      </c>
      <c r="K123" s="1495" t="s">
        <v>50</v>
      </c>
      <c r="L123" s="1862" t="s">
        <v>7517</v>
      </c>
      <c r="M123" s="2645">
        <v>7580</v>
      </c>
      <c r="N123" s="2907" t="s">
        <v>7280</v>
      </c>
      <c r="O123" s="1493"/>
      <c r="P123" s="1547"/>
      <c r="Q123" s="3548" t="s">
        <v>7281</v>
      </c>
    </row>
    <row r="124" spans="1:35" s="2150" customFormat="1" ht="58.5" customHeight="1">
      <c r="A124" s="2436"/>
      <c r="B124" s="3007" t="str">
        <f>TEXT(LEFT(L124,10),"0000000000")</f>
        <v>2000003562</v>
      </c>
      <c r="C124" s="1902" t="s">
        <v>7518</v>
      </c>
      <c r="D124" s="2488">
        <v>4700</v>
      </c>
      <c r="E124" s="1921" t="s">
        <v>7519</v>
      </c>
      <c r="F124" s="1902" t="s">
        <v>15</v>
      </c>
      <c r="G124" s="1921"/>
      <c r="H124" s="1921"/>
      <c r="I124" s="1495" t="s">
        <v>7254</v>
      </c>
      <c r="J124" s="3019" t="s">
        <v>49</v>
      </c>
      <c r="K124" s="1921" t="s">
        <v>148</v>
      </c>
      <c r="L124" s="1845" t="s">
        <v>7520</v>
      </c>
      <c r="M124" s="2583">
        <v>1120</v>
      </c>
      <c r="N124" s="2196" t="s">
        <v>7521</v>
      </c>
      <c r="O124" s="1902"/>
      <c r="P124" s="1775"/>
      <c r="Q124" s="3414" t="s">
        <v>7281</v>
      </c>
    </row>
    <row r="125" spans="1:35" s="1548" customFormat="1" ht="58.5" customHeight="1">
      <c r="A125" s="1542"/>
      <c r="B125" s="3007" t="str">
        <f>TEXT(LEFT(L125,10),"0000000000")</f>
        <v>2000003511</v>
      </c>
      <c r="C125" s="1493" t="s">
        <v>7518</v>
      </c>
      <c r="D125" s="3488"/>
      <c r="F125" s="1493" t="s">
        <v>15</v>
      </c>
      <c r="G125" s="1495"/>
      <c r="H125" s="1495"/>
      <c r="I125" s="1495" t="s">
        <v>7254</v>
      </c>
      <c r="J125" s="3009" t="s">
        <v>49</v>
      </c>
      <c r="K125" s="1495" t="s">
        <v>148</v>
      </c>
      <c r="L125" s="1600" t="s">
        <v>7522</v>
      </c>
      <c r="M125" s="2357">
        <v>810</v>
      </c>
      <c r="N125" s="2196" t="s">
        <v>7379</v>
      </c>
      <c r="O125" s="1493"/>
      <c r="P125" s="1859"/>
      <c r="Q125" s="3320" t="s">
        <v>7281</v>
      </c>
    </row>
    <row r="126" spans="1:35" s="1548" customFormat="1" ht="58.5" customHeight="1">
      <c r="A126" s="1542"/>
      <c r="B126" s="3007" t="str">
        <f>TEXT(LEFT(L126,10),"0000000000")</f>
        <v>2000003525</v>
      </c>
      <c r="C126" s="1493" t="s">
        <v>7518</v>
      </c>
      <c r="D126" s="2325"/>
      <c r="E126" s="1495"/>
      <c r="F126" s="1493" t="s">
        <v>15</v>
      </c>
      <c r="G126" s="1495"/>
      <c r="H126" s="1495"/>
      <c r="I126" s="1495" t="s">
        <v>7254</v>
      </c>
      <c r="J126" s="3009" t="s">
        <v>49</v>
      </c>
      <c r="K126" s="1495" t="s">
        <v>148</v>
      </c>
      <c r="L126" s="1600" t="s">
        <v>7523</v>
      </c>
      <c r="M126" s="2357">
        <v>1700</v>
      </c>
      <c r="N126" s="2196" t="s">
        <v>5376</v>
      </c>
      <c r="O126" s="1493"/>
      <c r="P126" s="1859"/>
      <c r="Q126" s="3320" t="s">
        <v>7281</v>
      </c>
    </row>
    <row r="127" spans="1:35" s="1548" customFormat="1" ht="58.5" customHeight="1">
      <c r="A127" s="1542"/>
      <c r="B127" s="3007" t="str">
        <f>TEXT(LEFT(L127,10),"0000000000")</f>
        <v>2000003533</v>
      </c>
      <c r="C127" s="1493" t="s">
        <v>7518</v>
      </c>
      <c r="D127" s="2325"/>
      <c r="E127" s="1495"/>
      <c r="F127" s="1493" t="s">
        <v>15</v>
      </c>
      <c r="G127" s="1495"/>
      <c r="H127" s="1495"/>
      <c r="I127" s="1495" t="s">
        <v>7254</v>
      </c>
      <c r="J127" s="3009" t="s">
        <v>49</v>
      </c>
      <c r="K127" s="1495" t="s">
        <v>148</v>
      </c>
      <c r="L127" s="1859" t="s">
        <v>7524</v>
      </c>
      <c r="M127" s="2357">
        <v>40</v>
      </c>
      <c r="N127" s="3189" t="s">
        <v>7280</v>
      </c>
      <c r="O127" s="1493"/>
      <c r="P127" s="1859"/>
      <c r="Q127" s="3320" t="s">
        <v>7281</v>
      </c>
    </row>
    <row r="128" spans="1:35" s="1548" customFormat="1" ht="58.5" customHeight="1">
      <c r="A128" s="1542"/>
      <c r="B128" s="3007" t="str">
        <f>TEXT(LEFT(L128,10),"0000000000")</f>
        <v>2000003595</v>
      </c>
      <c r="C128" s="1493" t="s">
        <v>7518</v>
      </c>
      <c r="D128" s="2325"/>
      <c r="E128" s="1495"/>
      <c r="F128" s="1493" t="s">
        <v>15</v>
      </c>
      <c r="G128" s="1495"/>
      <c r="H128" s="1495"/>
      <c r="I128" s="1495" t="s">
        <v>7254</v>
      </c>
      <c r="J128" s="3009" t="s">
        <v>49</v>
      </c>
      <c r="K128" s="1495" t="s">
        <v>148</v>
      </c>
      <c r="L128" s="1600" t="s">
        <v>7525</v>
      </c>
      <c r="M128" s="2357">
        <v>1030</v>
      </c>
      <c r="N128" s="2196" t="s">
        <v>5376</v>
      </c>
      <c r="O128" s="1493"/>
      <c r="P128" s="1859"/>
      <c r="Q128" s="3320" t="s">
        <v>7281</v>
      </c>
    </row>
    <row r="129" spans="1:35" s="2150" customFormat="1" ht="58.5" customHeight="1">
      <c r="A129" s="3694"/>
      <c r="B129" s="3021" t="str">
        <f>TEXT(LEFT(L129,10),"0000000000")</f>
        <v>2200002321</v>
      </c>
      <c r="C129" s="1902" t="s">
        <v>7526</v>
      </c>
      <c r="D129" s="2488">
        <v>12300</v>
      </c>
      <c r="E129" s="1921" t="s">
        <v>7527</v>
      </c>
      <c r="F129" s="1902" t="s">
        <v>18</v>
      </c>
      <c r="G129" s="1921"/>
      <c r="H129" s="1921"/>
      <c r="I129" s="1921" t="s">
        <v>1202</v>
      </c>
      <c r="J129" s="1921" t="s">
        <v>49</v>
      </c>
      <c r="K129" s="1921" t="s">
        <v>1163</v>
      </c>
      <c r="L129" s="1862" t="s">
        <v>7528</v>
      </c>
      <c r="M129" s="2583">
        <v>1540</v>
      </c>
      <c r="N129" s="2196" t="s">
        <v>7529</v>
      </c>
      <c r="O129" s="1902"/>
      <c r="P129" s="1775"/>
      <c r="Q129" s="3414" t="s">
        <v>7281</v>
      </c>
    </row>
    <row r="130" spans="1:35" s="1548" customFormat="1" ht="58.5" customHeight="1">
      <c r="A130" s="3695"/>
      <c r="B130" s="3007" t="str">
        <f>TEXT(LEFT(L130,10),"0000000000")</f>
        <v>2000003594</v>
      </c>
      <c r="C130" s="1493" t="s">
        <v>7526</v>
      </c>
      <c r="D130" s="2325"/>
      <c r="E130" s="1921" t="s">
        <v>7527</v>
      </c>
      <c r="F130" s="1493" t="s">
        <v>18</v>
      </c>
      <c r="G130" s="1495"/>
      <c r="H130" s="3045"/>
      <c r="I130" s="1495" t="s">
        <v>7254</v>
      </c>
      <c r="J130" s="3009" t="s">
        <v>49</v>
      </c>
      <c r="K130" s="1495" t="s">
        <v>1163</v>
      </c>
      <c r="L130" s="3091" t="s">
        <v>7530</v>
      </c>
      <c r="M130" s="3284">
        <v>1700</v>
      </c>
      <c r="N130" s="3007" t="s">
        <v>7531</v>
      </c>
      <c r="O130" s="1493"/>
      <c r="P130" s="1859"/>
      <c r="Q130" s="3320" t="s">
        <v>7281</v>
      </c>
    </row>
    <row r="131" spans="1:35" s="1548" customFormat="1" ht="58.5" customHeight="1">
      <c r="A131" s="3695"/>
      <c r="B131" s="3007" t="str">
        <f>TEXT(LEFT(L131,10),"0000000000")</f>
        <v>2000003493</v>
      </c>
      <c r="C131" s="1493" t="s">
        <v>7526</v>
      </c>
      <c r="D131" s="3488"/>
      <c r="E131" s="1921" t="s">
        <v>7527</v>
      </c>
      <c r="F131" s="1493" t="s">
        <v>18</v>
      </c>
      <c r="I131" s="1495" t="s">
        <v>7254</v>
      </c>
      <c r="J131" s="1493" t="s">
        <v>49</v>
      </c>
      <c r="K131" s="1495" t="s">
        <v>1163</v>
      </c>
      <c r="L131" s="1496" t="s">
        <v>7532</v>
      </c>
      <c r="M131" s="1548">
        <v>2200</v>
      </c>
      <c r="N131" s="2196" t="s">
        <v>7233</v>
      </c>
      <c r="P131" s="2590" t="s">
        <v>7533</v>
      </c>
      <c r="Q131" s="3414" t="s">
        <v>7281</v>
      </c>
    </row>
    <row r="132" spans="1:35" s="1548" customFormat="1" ht="58.5" customHeight="1">
      <c r="A132" s="3695"/>
      <c r="B132" s="3007" t="str">
        <f>TEXT(LEFT(L132,10),"0000000000")</f>
        <v>2000003592</v>
      </c>
      <c r="C132" s="1493" t="s">
        <v>7526</v>
      </c>
      <c r="E132" s="1921" t="s">
        <v>7527</v>
      </c>
      <c r="F132" s="1493" t="s">
        <v>18</v>
      </c>
      <c r="G132" s="1787"/>
      <c r="H132" s="1748"/>
      <c r="I132" s="1495" t="s">
        <v>7254</v>
      </c>
      <c r="J132" s="1493" t="s">
        <v>49</v>
      </c>
      <c r="K132" s="1495" t="s">
        <v>1163</v>
      </c>
      <c r="L132" s="1496" t="s">
        <v>7534</v>
      </c>
      <c r="M132" s="2357">
        <v>2500</v>
      </c>
      <c r="N132" s="2907" t="s">
        <v>7280</v>
      </c>
      <c r="O132" s="1493"/>
      <c r="P132" s="1843"/>
      <c r="Q132" s="3320" t="s">
        <v>7281</v>
      </c>
      <c r="R132" s="1790"/>
    </row>
    <row r="133" spans="1:35" s="1548" customFormat="1" ht="58.5" customHeight="1">
      <c r="A133" s="3695"/>
      <c r="B133" s="3007" t="str">
        <f>TEXT(LEFT(L133,10),"0000000000")</f>
        <v>2200002293</v>
      </c>
      <c r="C133" s="1493" t="s">
        <v>7526</v>
      </c>
      <c r="D133" s="2325"/>
      <c r="E133" s="1921" t="s">
        <v>7527</v>
      </c>
      <c r="F133" s="1493" t="s">
        <v>18</v>
      </c>
      <c r="G133" s="1495"/>
      <c r="H133" s="1495"/>
      <c r="I133" s="1495" t="s">
        <v>14</v>
      </c>
      <c r="J133" s="3009" t="s">
        <v>49</v>
      </c>
      <c r="K133" s="1495" t="s">
        <v>1163</v>
      </c>
      <c r="L133" s="1496" t="s">
        <v>7535</v>
      </c>
      <c r="M133" s="2357">
        <v>1890</v>
      </c>
      <c r="N133" s="2907" t="s">
        <v>7280</v>
      </c>
      <c r="O133" s="1493"/>
      <c r="P133" s="1859"/>
      <c r="Q133" s="3320" t="s">
        <v>7281</v>
      </c>
    </row>
    <row r="134" spans="1:35" s="1548" customFormat="1" ht="58.5" customHeight="1">
      <c r="A134" s="3695"/>
      <c r="B134" s="3007" t="str">
        <f>TEXT(LEFT(L134,10),"0000000000")</f>
        <v>2200002323</v>
      </c>
      <c r="C134" s="1493" t="s">
        <v>7526</v>
      </c>
      <c r="D134" s="2325"/>
      <c r="E134" s="1921" t="s">
        <v>7527</v>
      </c>
      <c r="F134" s="1493" t="s">
        <v>18</v>
      </c>
      <c r="G134" s="1495"/>
      <c r="H134" s="1495"/>
      <c r="I134" s="1495" t="s">
        <v>1202</v>
      </c>
      <c r="J134" s="1495" t="s">
        <v>49</v>
      </c>
      <c r="K134" s="1495" t="s">
        <v>1163</v>
      </c>
      <c r="L134" s="1496" t="s">
        <v>7536</v>
      </c>
      <c r="M134" s="2357">
        <v>140</v>
      </c>
      <c r="N134" s="2196" t="s">
        <v>7529</v>
      </c>
      <c r="O134" s="1493"/>
      <c r="P134" s="1859"/>
      <c r="Q134" s="3320" t="s">
        <v>7281</v>
      </c>
    </row>
    <row r="135" spans="1:35" s="1548" customFormat="1" ht="58.5" customHeight="1">
      <c r="A135" s="3695"/>
      <c r="B135" s="3007" t="str">
        <f>TEXT(LEFT(L135,10),"0000000000")</f>
        <v>2200002324</v>
      </c>
      <c r="C135" s="1493" t="s">
        <v>7526</v>
      </c>
      <c r="D135" s="2325"/>
      <c r="E135" s="1921" t="s">
        <v>7527</v>
      </c>
      <c r="F135" s="1493" t="s">
        <v>18</v>
      </c>
      <c r="G135" s="1495"/>
      <c r="H135" s="1495"/>
      <c r="I135" s="1495" t="s">
        <v>1202</v>
      </c>
      <c r="J135" s="1495" t="s">
        <v>49</v>
      </c>
      <c r="K135" s="1495" t="s">
        <v>1163</v>
      </c>
      <c r="L135" s="1496" t="s">
        <v>7537</v>
      </c>
      <c r="M135" s="2357">
        <v>95</v>
      </c>
      <c r="N135" s="2196" t="s">
        <v>7529</v>
      </c>
      <c r="O135" s="1493"/>
      <c r="P135" s="1859"/>
      <c r="Q135" s="3320" t="s">
        <v>7281</v>
      </c>
    </row>
    <row r="136" spans="1:35" s="1548" customFormat="1" ht="58.5" customHeight="1">
      <c r="A136" s="3695"/>
      <c r="B136" s="3007" t="str">
        <f>TEXT(LEFT(L136,10),"0000000000")</f>
        <v>2000003548</v>
      </c>
      <c r="C136" s="1493" t="s">
        <v>7526</v>
      </c>
      <c r="D136" s="2325"/>
      <c r="E136" s="1921" t="s">
        <v>7527</v>
      </c>
      <c r="F136" s="1493" t="s">
        <v>18</v>
      </c>
      <c r="G136" s="1495"/>
      <c r="H136" s="1495"/>
      <c r="I136" s="1495" t="s">
        <v>7254</v>
      </c>
      <c r="J136" s="3009" t="s">
        <v>49</v>
      </c>
      <c r="K136" s="1495" t="s">
        <v>1163</v>
      </c>
      <c r="L136" s="1496" t="s">
        <v>7538</v>
      </c>
      <c r="M136" s="2357">
        <v>400</v>
      </c>
      <c r="N136" s="2196" t="s">
        <v>7233</v>
      </c>
      <c r="O136" s="1493"/>
      <c r="P136" s="1859"/>
      <c r="Q136" s="3320" t="s">
        <v>7539</v>
      </c>
    </row>
    <row r="137" spans="1:35" s="1548" customFormat="1" ht="58.5" customHeight="1">
      <c r="A137" s="3695"/>
      <c r="B137" s="3007" t="str">
        <f>TEXT(LEFT(L137,10),"0000000000")</f>
        <v>2000003544</v>
      </c>
      <c r="C137" s="1493" t="s">
        <v>7526</v>
      </c>
      <c r="D137" s="2325"/>
      <c r="E137" s="1921" t="s">
        <v>7527</v>
      </c>
      <c r="F137" s="1493" t="s">
        <v>18</v>
      </c>
      <c r="G137" s="1495"/>
      <c r="H137" s="1495"/>
      <c r="I137" s="1495" t="s">
        <v>7254</v>
      </c>
      <c r="J137" s="1495" t="s">
        <v>49</v>
      </c>
      <c r="K137" s="1495" t="s">
        <v>1163</v>
      </c>
      <c r="L137" s="1546" t="s">
        <v>7540</v>
      </c>
      <c r="M137" s="2357">
        <v>1000</v>
      </c>
      <c r="N137" s="2196" t="s">
        <v>7233</v>
      </c>
      <c r="O137" s="1493"/>
      <c r="P137" s="1859"/>
      <c r="Q137" s="3320" t="s">
        <v>7539</v>
      </c>
    </row>
    <row r="138" spans="1:35" s="2150" customFormat="1" ht="58.5" customHeight="1">
      <c r="A138" s="3696"/>
      <c r="B138" s="3007" t="str">
        <f>TEXT(LEFT(L138,10),"0000000000")</f>
        <v>2200002291</v>
      </c>
      <c r="C138" s="1493" t="s">
        <v>7526</v>
      </c>
      <c r="D138" s="2325"/>
      <c r="E138" s="1495"/>
      <c r="F138" s="1493" t="s">
        <v>18</v>
      </c>
      <c r="G138" s="1495"/>
      <c r="H138" s="1495"/>
      <c r="I138" s="1495" t="s">
        <v>7254</v>
      </c>
      <c r="J138" s="1495" t="s">
        <v>49</v>
      </c>
      <c r="K138" s="1495" t="s">
        <v>1163</v>
      </c>
      <c r="L138" s="1546" t="s">
        <v>7541</v>
      </c>
      <c r="M138" s="2357">
        <v>835</v>
      </c>
      <c r="N138" s="2385" t="s">
        <v>7505</v>
      </c>
      <c r="O138" s="1493"/>
      <c r="P138" s="1859"/>
      <c r="Q138" s="3320" t="s">
        <v>7539</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5" customHeight="1">
      <c r="A139" s="3694"/>
      <c r="B139" s="3007" t="str">
        <f>TEXT(LEFT(L139,10),"0000000000")</f>
        <v>2000003474</v>
      </c>
      <c r="C139" s="1902" t="s">
        <v>6593</v>
      </c>
      <c r="D139" s="2488">
        <v>4300</v>
      </c>
      <c r="E139" s="1921" t="s">
        <v>7542</v>
      </c>
      <c r="F139" s="1902" t="s">
        <v>16</v>
      </c>
      <c r="G139" s="1921"/>
      <c r="H139" s="1921"/>
      <c r="I139" s="2789" t="s">
        <v>7254</v>
      </c>
      <c r="J139" s="3019" t="s">
        <v>49</v>
      </c>
      <c r="K139" s="1921" t="s">
        <v>101</v>
      </c>
      <c r="L139" s="2900" t="s">
        <v>7543</v>
      </c>
      <c r="M139" s="2583">
        <v>817</v>
      </c>
      <c r="N139" s="2196" t="s">
        <v>7379</v>
      </c>
      <c r="O139" s="1902"/>
      <c r="P139" s="1775" t="s">
        <v>7416</v>
      </c>
      <c r="Q139" s="3320" t="s">
        <v>7281</v>
      </c>
    </row>
    <row r="140" spans="1:35" s="1548" customFormat="1" ht="58.5" customHeight="1">
      <c r="A140" s="3695"/>
      <c r="B140" s="3007" t="str">
        <f>TEXT(LEFT(L140,10),"0000000000")</f>
        <v>2000003508</v>
      </c>
      <c r="C140" s="1493" t="s">
        <v>6593</v>
      </c>
      <c r="F140" s="1493" t="s">
        <v>16</v>
      </c>
      <c r="G140" s="1495"/>
      <c r="H140" s="1495"/>
      <c r="I140" s="1495" t="s">
        <v>7254</v>
      </c>
      <c r="J140" s="3009" t="s">
        <v>49</v>
      </c>
      <c r="K140" s="1495" t="s">
        <v>101</v>
      </c>
      <c r="L140" s="2878" t="s">
        <v>7544</v>
      </c>
      <c r="M140" s="2357">
        <v>3085</v>
      </c>
      <c r="N140" s="2196" t="s">
        <v>7545</v>
      </c>
      <c r="O140" s="1493"/>
      <c r="P140" s="1859"/>
      <c r="Q140" s="3320" t="s">
        <v>7281</v>
      </c>
    </row>
    <row r="141" spans="1:35" s="2150" customFormat="1" ht="58.5" customHeight="1">
      <c r="A141" s="3696"/>
      <c r="B141" s="3007" t="str">
        <f>TEXT(LEFT(L141,10),"0000000000")</f>
        <v>2200002322</v>
      </c>
      <c r="C141" s="1493" t="s">
        <v>6593</v>
      </c>
      <c r="D141" s="1548"/>
      <c r="E141" s="1548"/>
      <c r="F141" s="1493" t="s">
        <v>16</v>
      </c>
      <c r="G141" s="1495"/>
      <c r="H141" s="1495"/>
      <c r="I141" s="1495" t="s">
        <v>7254</v>
      </c>
      <c r="J141" s="3009" t="s">
        <v>49</v>
      </c>
      <c r="K141" s="1495" t="s">
        <v>101</v>
      </c>
      <c r="L141" s="3131" t="s">
        <v>7546</v>
      </c>
      <c r="M141" s="2357">
        <v>398</v>
      </c>
      <c r="N141" s="3294" t="s">
        <v>7547</v>
      </c>
      <c r="O141" s="1493"/>
      <c r="P141" s="1859"/>
      <c r="Q141" s="3320" t="s">
        <v>7281</v>
      </c>
      <c r="R141" s="1548"/>
      <c r="S141" s="1548"/>
      <c r="T141" s="1548"/>
      <c r="U141" s="1548"/>
      <c r="V141" s="1548"/>
    </row>
    <row r="142" spans="1:35" s="2430" customFormat="1" ht="58.5" customHeight="1">
      <c r="A142" s="3767"/>
      <c r="B142" s="3093" t="str">
        <f>TEXT(LEFT(L142,10),"0000000000")</f>
        <v>2000003513</v>
      </c>
      <c r="C142" s="3472" t="s">
        <v>7548</v>
      </c>
      <c r="D142" s="3471">
        <v>10675</v>
      </c>
      <c r="E142" s="3473" t="s">
        <v>7549</v>
      </c>
      <c r="F142" s="3472" t="s">
        <v>15</v>
      </c>
      <c r="G142" s="3473" t="s">
        <v>7550</v>
      </c>
      <c r="H142" s="3473"/>
      <c r="I142" s="3535" t="s">
        <v>7254</v>
      </c>
      <c r="J142" s="2925" t="s">
        <v>49</v>
      </c>
      <c r="K142" s="3473" t="s">
        <v>90</v>
      </c>
      <c r="L142" s="3533" t="s">
        <v>7551</v>
      </c>
      <c r="M142" s="3474">
        <v>5800</v>
      </c>
      <c r="N142" s="3496" t="s">
        <v>7552</v>
      </c>
      <c r="O142" s="3472"/>
      <c r="P142" s="3477"/>
      <c r="Q142" s="3475" t="s">
        <v>7281</v>
      </c>
    </row>
    <row r="143" spans="1:35" s="1958" customFormat="1" ht="58.5" customHeight="1">
      <c r="A143" s="3768"/>
      <c r="B143" s="3391" t="str">
        <f>TEXT(LEFT(L143,10),"0000000000")</f>
        <v>2000003596</v>
      </c>
      <c r="C143" s="423" t="s">
        <v>7548</v>
      </c>
      <c r="D143" s="3452"/>
      <c r="E143" s="3473"/>
      <c r="F143" s="423" t="s">
        <v>15</v>
      </c>
      <c r="G143" s="427"/>
      <c r="H143" s="427"/>
      <c r="I143" s="3535" t="s">
        <v>7254</v>
      </c>
      <c r="J143" s="427" t="s">
        <v>49</v>
      </c>
      <c r="K143" s="427" t="s">
        <v>90</v>
      </c>
      <c r="L143" s="1956" t="s">
        <v>7553</v>
      </c>
      <c r="M143" s="3453">
        <v>360</v>
      </c>
      <c r="N143" s="3496" t="s">
        <v>7554</v>
      </c>
      <c r="O143" s="423"/>
      <c r="P143" s="3534" t="s">
        <v>7405</v>
      </c>
      <c r="Q143" s="3451" t="s">
        <v>7281</v>
      </c>
    </row>
    <row r="144" spans="1:35" s="1958" customFormat="1" ht="58.5" customHeight="1">
      <c r="A144" s="3768"/>
      <c r="B144" s="3391" t="str">
        <f>TEXT(LEFT(L144,10),"0000000000")</f>
        <v>2000003526</v>
      </c>
      <c r="C144" s="423" t="s">
        <v>7548</v>
      </c>
      <c r="D144" s="3452"/>
      <c r="E144" s="3473"/>
      <c r="F144" s="423" t="s">
        <v>15</v>
      </c>
      <c r="G144" s="427"/>
      <c r="H144" s="427"/>
      <c r="I144" s="3535" t="s">
        <v>7254</v>
      </c>
      <c r="J144" s="427" t="s">
        <v>49</v>
      </c>
      <c r="K144" s="427" t="s">
        <v>90</v>
      </c>
      <c r="L144" s="3511" t="s">
        <v>7555</v>
      </c>
      <c r="M144" s="3453">
        <v>850</v>
      </c>
      <c r="N144" s="3476" t="s">
        <v>7280</v>
      </c>
      <c r="O144" s="423"/>
      <c r="P144" s="3534" t="s">
        <v>7405</v>
      </c>
      <c r="Q144" s="3451" t="s">
        <v>7281</v>
      </c>
    </row>
    <row r="145" spans="1:35" s="1958" customFormat="1" ht="58.5" customHeight="1">
      <c r="A145" s="3768"/>
      <c r="B145" s="3391" t="str">
        <f>TEXT(LEFT(L145,10),"0000000000")</f>
        <v>2000003527</v>
      </c>
      <c r="C145" s="423" t="s">
        <v>7548</v>
      </c>
      <c r="D145" s="3452"/>
      <c r="E145" s="3473"/>
      <c r="F145" s="423" t="s">
        <v>15</v>
      </c>
      <c r="G145" s="427"/>
      <c r="H145" s="427"/>
      <c r="I145" s="3535" t="s">
        <v>7254</v>
      </c>
      <c r="J145" s="427" t="s">
        <v>49</v>
      </c>
      <c r="K145" s="427" t="s">
        <v>90</v>
      </c>
      <c r="L145" s="3508" t="s">
        <v>7556</v>
      </c>
      <c r="M145" s="3453">
        <v>1550</v>
      </c>
      <c r="N145" s="3476" t="s">
        <v>7557</v>
      </c>
      <c r="O145" s="423"/>
      <c r="P145" s="3534" t="s">
        <v>7405</v>
      </c>
      <c r="Q145" s="3451" t="s">
        <v>7281</v>
      </c>
    </row>
    <row r="146" spans="1:35" s="1958" customFormat="1" ht="79.5" customHeight="1">
      <c r="A146" s="3768"/>
      <c r="B146" s="3391" t="str">
        <f>TEXT(LEFT(L146,10),"0000000000")</f>
        <v>2000003472</v>
      </c>
      <c r="C146" s="423" t="s">
        <v>7548</v>
      </c>
      <c r="D146" s="3452"/>
      <c r="E146" s="3473"/>
      <c r="F146" s="423" t="s">
        <v>15</v>
      </c>
      <c r="G146" s="3391"/>
      <c r="H146" s="3391"/>
      <c r="I146" s="3535" t="s">
        <v>7254</v>
      </c>
      <c r="J146" s="3349" t="s">
        <v>49</v>
      </c>
      <c r="K146" s="3536" t="s">
        <v>90</v>
      </c>
      <c r="L146" s="3537" t="s">
        <v>7558</v>
      </c>
      <c r="M146" s="3392">
        <v>728</v>
      </c>
      <c r="N146" s="3391" t="s">
        <v>7559</v>
      </c>
      <c r="O146" s="3349"/>
      <c r="P146" s="3534" t="s">
        <v>7405</v>
      </c>
      <c r="Q146" s="3475" t="s">
        <v>7281</v>
      </c>
      <c r="W146" s="2430"/>
      <c r="X146" s="2430"/>
      <c r="Y146" s="2430"/>
      <c r="Z146" s="2430"/>
      <c r="AA146" s="2430"/>
      <c r="AB146" s="2430"/>
      <c r="AC146" s="2430"/>
      <c r="AD146" s="2430"/>
      <c r="AE146" s="2430"/>
      <c r="AF146" s="2430"/>
      <c r="AG146" s="2430"/>
      <c r="AH146" s="2430"/>
      <c r="AI146" s="2430"/>
    </row>
    <row r="147" spans="1:35" s="1958" customFormat="1" ht="79.5" customHeight="1">
      <c r="A147" s="3769"/>
      <c r="B147" s="3391" t="str">
        <f>TEXT(LEFT(L147,10),"0000000000")</f>
        <v>2000003585</v>
      </c>
      <c r="C147" s="423" t="s">
        <v>7548</v>
      </c>
      <c r="D147" s="3452"/>
      <c r="E147" s="3473"/>
      <c r="F147" s="423" t="s">
        <v>15</v>
      </c>
      <c r="G147" s="427"/>
      <c r="H147" s="427"/>
      <c r="I147" s="3535" t="s">
        <v>7254</v>
      </c>
      <c r="J147" s="427" t="s">
        <v>49</v>
      </c>
      <c r="K147" s="427" t="s">
        <v>90</v>
      </c>
      <c r="L147" s="1956" t="s">
        <v>7560</v>
      </c>
      <c r="M147" s="3453">
        <v>1580</v>
      </c>
      <c r="N147" s="3501" t="s">
        <v>7561</v>
      </c>
      <c r="O147" s="423"/>
      <c r="P147" s="3534" t="s">
        <v>7405</v>
      </c>
      <c r="Q147" s="3451" t="s">
        <v>7281</v>
      </c>
    </row>
    <row r="148" spans="1:35" s="2150" customFormat="1" ht="79.5" customHeight="1">
      <c r="A148" s="2436"/>
      <c r="B148" s="3021" t="str">
        <f>TEXT(LEFT(L148,10),"0000000000")</f>
        <v>2000003590</v>
      </c>
      <c r="C148" s="1902" t="s">
        <v>4919</v>
      </c>
      <c r="D148" s="2488">
        <v>3600</v>
      </c>
      <c r="E148" s="1921" t="s">
        <v>7499</v>
      </c>
      <c r="F148" s="1902" t="s">
        <v>17</v>
      </c>
      <c r="G148" s="1921"/>
      <c r="H148" s="1921"/>
      <c r="I148" s="1921" t="s">
        <v>7562</v>
      </c>
      <c r="J148" s="1921" t="s">
        <v>49</v>
      </c>
      <c r="K148" s="1921" t="s">
        <v>984</v>
      </c>
      <c r="L148" s="3551" t="s">
        <v>7563</v>
      </c>
      <c r="M148" s="2583">
        <v>500</v>
      </c>
      <c r="N148" s="1921" t="s">
        <v>7564</v>
      </c>
      <c r="O148" s="1902"/>
      <c r="P148" s="1775"/>
      <c r="Q148" s="3414" t="s">
        <v>7281</v>
      </c>
    </row>
    <row r="149" spans="1:35" s="1548" customFormat="1" ht="58.5" customHeight="1">
      <c r="A149" s="1542"/>
      <c r="B149" s="3007" t="str">
        <f>TEXT(LEFT(L149,10),"0000000000")</f>
        <v>2000003593</v>
      </c>
      <c r="C149" s="1493" t="s">
        <v>4919</v>
      </c>
      <c r="D149" s="2325"/>
      <c r="E149" s="1495"/>
      <c r="F149" s="1493" t="s">
        <v>17</v>
      </c>
      <c r="G149" s="1495"/>
      <c r="H149" s="1495"/>
      <c r="I149" s="1495" t="s">
        <v>7562</v>
      </c>
      <c r="J149" s="3009" t="s">
        <v>49</v>
      </c>
      <c r="K149" s="1495" t="s">
        <v>984</v>
      </c>
      <c r="L149" s="1496" t="s">
        <v>7565</v>
      </c>
      <c r="M149" s="2357">
        <v>3100</v>
      </c>
      <c r="N149" s="2196" t="s">
        <v>7379</v>
      </c>
      <c r="O149" s="1493"/>
      <c r="P149" s="1859"/>
      <c r="Q149" s="3320" t="s">
        <v>7281</v>
      </c>
    </row>
    <row r="150" spans="1:35" s="2167" customFormat="1" ht="58.5" customHeight="1">
      <c r="A150" s="3278"/>
      <c r="B150" s="3478" t="str">
        <f>TEXT(LEFT(L150,10),"0000000000")</f>
        <v>2000003612</v>
      </c>
      <c r="C150" s="1895" t="s">
        <v>7566</v>
      </c>
      <c r="D150" s="3557">
        <v>4450</v>
      </c>
      <c r="E150" s="2114" t="s">
        <v>7567</v>
      </c>
      <c r="F150" s="1895" t="s">
        <v>20</v>
      </c>
      <c r="G150" s="2114"/>
      <c r="H150" s="2114"/>
      <c r="I150" s="2114" t="s">
        <v>7254</v>
      </c>
      <c r="J150" s="2114" t="s">
        <v>49</v>
      </c>
      <c r="K150" s="2114" t="s">
        <v>101</v>
      </c>
      <c r="L150" s="2173" t="s">
        <v>7568</v>
      </c>
      <c r="M150" s="3483">
        <v>2450</v>
      </c>
      <c r="N150" s="2446" t="s">
        <v>7569</v>
      </c>
      <c r="O150" s="1895"/>
      <c r="P150" s="2501"/>
      <c r="Q150" s="3482" t="s">
        <v>7539</v>
      </c>
    </row>
    <row r="151" spans="1:35" ht="58.5" customHeight="1">
      <c r="B151" s="2884" t="str">
        <f>TEXT(LEFT(L151,10),"0000000000")</f>
        <v>2000003520</v>
      </c>
      <c r="C151" s="102" t="s">
        <v>7566</v>
      </c>
      <c r="D151" s="104"/>
      <c r="F151" s="102" t="s">
        <v>20</v>
      </c>
      <c r="I151" s="2114" t="s">
        <v>7254</v>
      </c>
      <c r="J151" s="2898" t="s">
        <v>49</v>
      </c>
      <c r="K151" s="106" t="s">
        <v>101</v>
      </c>
      <c r="L151" s="3542" t="s">
        <v>7570</v>
      </c>
      <c r="M151" s="3556">
        <v>1300</v>
      </c>
      <c r="N151" s="3467" t="s">
        <v>7571</v>
      </c>
      <c r="Q151" s="3145" t="s">
        <v>7539</v>
      </c>
    </row>
    <row r="152" spans="1:35" ht="58.5" customHeight="1">
      <c r="B152" s="2884" t="str">
        <f>TEXT(LEFT(L152,10),"0000000000")</f>
        <v>2000003521</v>
      </c>
      <c r="C152" s="102" t="s">
        <v>7566</v>
      </c>
      <c r="D152" s="104"/>
      <c r="F152" s="102" t="s">
        <v>20</v>
      </c>
      <c r="I152" s="2114" t="s">
        <v>7254</v>
      </c>
      <c r="J152" s="2898" t="s">
        <v>49</v>
      </c>
      <c r="K152" s="106" t="s">
        <v>101</v>
      </c>
      <c r="L152" s="2822" t="s">
        <v>7572</v>
      </c>
      <c r="M152" s="3556">
        <v>700</v>
      </c>
      <c r="N152" s="2446" t="s">
        <v>7573</v>
      </c>
    </row>
    <row r="153" spans="1:35" s="2167" customFormat="1" ht="58.5" customHeight="1">
      <c r="A153" s="3278"/>
      <c r="B153" s="3478" t="str">
        <f>TEXT(LEFT(L153,10),"0000000000")</f>
        <v>2000003534</v>
      </c>
      <c r="C153" s="1895" t="s">
        <v>3756</v>
      </c>
      <c r="D153" s="2513">
        <v>8800</v>
      </c>
      <c r="E153" s="1895" t="s">
        <v>7574</v>
      </c>
      <c r="F153" s="1895" t="s">
        <v>15</v>
      </c>
      <c r="G153" s="2114"/>
      <c r="H153" s="2114"/>
      <c r="I153" s="2114" t="s">
        <v>7254</v>
      </c>
      <c r="J153" s="3480" t="s">
        <v>49</v>
      </c>
      <c r="K153" s="2114" t="s">
        <v>148</v>
      </c>
      <c r="L153" s="3481" t="s">
        <v>7575</v>
      </c>
      <c r="M153" s="2500">
        <v>1985</v>
      </c>
      <c r="N153" s="3468" t="s">
        <v>7576</v>
      </c>
      <c r="O153" s="1895"/>
      <c r="P153" s="2501"/>
      <c r="Q153" s="3482" t="s">
        <v>7539</v>
      </c>
    </row>
    <row r="154" spans="1:35" ht="58.5" customHeight="1">
      <c r="B154" s="2884" t="str">
        <f>TEXT(LEFT(L154,10),"0000000000")</f>
        <v>2000003525</v>
      </c>
      <c r="C154" s="102" t="s">
        <v>3756</v>
      </c>
      <c r="F154" s="102" t="s">
        <v>15</v>
      </c>
      <c r="I154" s="109" t="s">
        <v>7254</v>
      </c>
      <c r="J154" s="2898" t="s">
        <v>49</v>
      </c>
      <c r="K154" s="109" t="s">
        <v>148</v>
      </c>
      <c r="L154" s="696" t="s">
        <v>7577</v>
      </c>
      <c r="M154" s="2216">
        <v>586</v>
      </c>
      <c r="N154" s="2446" t="s">
        <v>7578</v>
      </c>
      <c r="Q154" s="3145" t="s">
        <v>7539</v>
      </c>
    </row>
    <row r="155" spans="1:35" ht="58.5" customHeight="1">
      <c r="B155" s="2884" t="str">
        <f>TEXT(LEFT(L155,10),"0000000000")</f>
        <v>2000003532</v>
      </c>
      <c r="C155" s="102" t="s">
        <v>3756</v>
      </c>
      <c r="F155" s="102" t="s">
        <v>15</v>
      </c>
      <c r="I155" s="109" t="s">
        <v>7579</v>
      </c>
      <c r="J155" s="2898" t="s">
        <v>49</v>
      </c>
      <c r="K155" s="109" t="s">
        <v>148</v>
      </c>
      <c r="L155" s="696" t="s">
        <v>7580</v>
      </c>
      <c r="M155" s="2216">
        <v>90</v>
      </c>
      <c r="N155" s="3468" t="s">
        <v>7581</v>
      </c>
      <c r="Q155" s="3145" t="s">
        <v>7539</v>
      </c>
    </row>
    <row r="156" spans="1:35" ht="58.5" customHeight="1">
      <c r="B156" s="2884" t="str">
        <f>TEXT(LEFT(L156,10),"0000000000")</f>
        <v>2000003531</v>
      </c>
      <c r="C156" s="102" t="s">
        <v>3756</v>
      </c>
      <c r="D156" s="104"/>
      <c r="F156" s="102" t="s">
        <v>15</v>
      </c>
      <c r="I156" s="109" t="s">
        <v>7579</v>
      </c>
      <c r="J156" s="2898" t="s">
        <v>49</v>
      </c>
      <c r="K156" s="109" t="s">
        <v>148</v>
      </c>
      <c r="L156" s="696" t="s">
        <v>7582</v>
      </c>
      <c r="M156" s="2644">
        <v>3249</v>
      </c>
      <c r="N156" s="3468" t="s">
        <v>7583</v>
      </c>
      <c r="Q156" s="3145" t="s">
        <v>7539</v>
      </c>
    </row>
    <row r="157" spans="1:35" ht="58.5" customHeight="1">
      <c r="B157" s="2884" t="str">
        <f>TEXT(LEFT(L157,10),"0000000000")</f>
        <v>2000003560</v>
      </c>
      <c r="C157" s="102" t="s">
        <v>3756</v>
      </c>
      <c r="D157" s="2177"/>
      <c r="E157" s="1777"/>
      <c r="F157" s="102" t="s">
        <v>15</v>
      </c>
      <c r="I157" s="109" t="s">
        <v>7254</v>
      </c>
      <c r="J157" s="2898" t="s">
        <v>49</v>
      </c>
      <c r="K157" s="109" t="s">
        <v>148</v>
      </c>
      <c r="L157" s="696" t="s">
        <v>7584</v>
      </c>
      <c r="M157" s="2644">
        <v>2900</v>
      </c>
      <c r="N157" s="1772" t="s">
        <v>7585</v>
      </c>
      <c r="Q157" s="3145" t="s">
        <v>7539</v>
      </c>
    </row>
    <row r="158" spans="1:35" ht="58.5" customHeight="1">
      <c r="B158" s="2884" t="str">
        <f>TEXT(LEFT(L158,10),"0000000000")</f>
        <v>2200002331</v>
      </c>
      <c r="C158" s="2542" t="s">
        <v>3424</v>
      </c>
      <c r="D158" s="3575">
        <v>8800</v>
      </c>
      <c r="E158" s="1216" t="s">
        <v>7586</v>
      </c>
      <c r="F158" s="102" t="s">
        <v>15</v>
      </c>
      <c r="I158" s="3410" t="s">
        <v>7254</v>
      </c>
      <c r="J158" s="2898" t="s">
        <v>49</v>
      </c>
      <c r="K158" s="109" t="s">
        <v>1163</v>
      </c>
      <c r="L158" s="3481" t="s">
        <v>7587</v>
      </c>
      <c r="M158" s="2216">
        <v>520</v>
      </c>
      <c r="N158" s="3571" t="s">
        <v>7588</v>
      </c>
      <c r="Q158" s="3482" t="s">
        <v>7539</v>
      </c>
    </row>
    <row r="159" spans="1:35" ht="58.5" customHeight="1">
      <c r="B159" s="2884" t="str">
        <f>TEXT(LEFT(L159,10),"0000000000")</f>
        <v>2000003590</v>
      </c>
      <c r="C159" s="102" t="s">
        <v>3424</v>
      </c>
      <c r="D159" s="1777"/>
      <c r="E159" s="1777"/>
      <c r="F159" s="102" t="s">
        <v>15</v>
      </c>
      <c r="I159" s="3594" t="s">
        <v>7254</v>
      </c>
      <c r="J159" s="109" t="s">
        <v>49</v>
      </c>
      <c r="K159" s="109" t="s">
        <v>1163</v>
      </c>
      <c r="L159" s="3591" t="s">
        <v>7589</v>
      </c>
      <c r="M159" s="2216">
        <v>4500</v>
      </c>
      <c r="N159" s="109" t="s">
        <v>7590</v>
      </c>
      <c r="P159" s="143"/>
      <c r="Q159" s="1776" t="s">
        <v>7539</v>
      </c>
    </row>
    <row r="160" spans="1:35" ht="58.5" customHeight="1">
      <c r="B160" s="2884" t="str">
        <f>TEXT(LEFT(L160,10),"0000000000")</f>
        <v>2200002292</v>
      </c>
      <c r="C160" s="102" t="s">
        <v>3424</v>
      </c>
      <c r="F160" s="102" t="s">
        <v>15</v>
      </c>
      <c r="H160" s="3549"/>
      <c r="I160" s="3410" t="s">
        <v>7254</v>
      </c>
      <c r="J160" s="2898" t="s">
        <v>49</v>
      </c>
      <c r="K160" s="109" t="s">
        <v>1163</v>
      </c>
      <c r="L160" s="1923" t="s">
        <v>7591</v>
      </c>
      <c r="M160" s="2216">
        <v>330</v>
      </c>
      <c r="N160" s="2446" t="s">
        <v>7592</v>
      </c>
    </row>
    <row r="161" spans="1:17" ht="58.5" customHeight="1">
      <c r="B161" s="2884" t="str">
        <f>TEXT(LEFT(L161,10),"0000000000")</f>
        <v>2000003547</v>
      </c>
      <c r="C161" s="102" t="s">
        <v>3424</v>
      </c>
      <c r="F161" s="102" t="s">
        <v>15</v>
      </c>
      <c r="I161" s="109" t="s">
        <v>7254</v>
      </c>
      <c r="J161" s="2898" t="s">
        <v>49</v>
      </c>
      <c r="K161" s="109" t="s">
        <v>1163</v>
      </c>
      <c r="L161" s="3546" t="s">
        <v>7593</v>
      </c>
      <c r="M161" s="2216">
        <v>390</v>
      </c>
      <c r="N161" s="2446" t="s">
        <v>7594</v>
      </c>
      <c r="Q161" s="3145" t="s">
        <v>7539</v>
      </c>
    </row>
    <row r="162" spans="1:17" ht="58.5" customHeight="1">
      <c r="B162" s="2884" t="str">
        <f>TEXT(LEFT(L162,10),"0000000000")</f>
        <v>2200002321</v>
      </c>
      <c r="C162" s="102" t="s">
        <v>3424</v>
      </c>
      <c r="F162" s="102" t="s">
        <v>15</v>
      </c>
      <c r="I162" s="109" t="s">
        <v>1202</v>
      </c>
      <c r="J162" s="109" t="s">
        <v>49</v>
      </c>
      <c r="K162" s="109" t="s">
        <v>1163</v>
      </c>
      <c r="L162" s="670" t="s">
        <v>7595</v>
      </c>
      <c r="M162" s="2216">
        <v>140</v>
      </c>
      <c r="N162" s="2446" t="s">
        <v>7529</v>
      </c>
      <c r="Q162" s="3145" t="s">
        <v>7539</v>
      </c>
    </row>
    <row r="163" spans="1:17" ht="58.5" customHeight="1">
      <c r="B163" s="2884" t="str">
        <f>TEXT(LEFT(L163,10),"0000000000")</f>
        <v>2000003519</v>
      </c>
      <c r="C163" s="102" t="s">
        <v>3424</v>
      </c>
      <c r="F163" s="102" t="s">
        <v>15</v>
      </c>
      <c r="H163" s="1772"/>
      <c r="I163" s="3410" t="s">
        <v>7254</v>
      </c>
      <c r="J163" s="2898" t="s">
        <v>49</v>
      </c>
      <c r="K163" s="109" t="s">
        <v>1163</v>
      </c>
      <c r="L163" s="670" t="s">
        <v>7596</v>
      </c>
      <c r="M163" s="2216">
        <v>1000</v>
      </c>
      <c r="N163" s="2446" t="s">
        <v>7597</v>
      </c>
      <c r="Q163" s="3145" t="s">
        <v>7539</v>
      </c>
    </row>
    <row r="164" spans="1:17" ht="58.5" customHeight="1">
      <c r="B164" s="2884" t="str">
        <f>TEXT(LEFT(L164,10),"0000000000")</f>
        <v>2200002332</v>
      </c>
      <c r="C164" s="102" t="s">
        <v>3424</v>
      </c>
      <c r="F164" s="102" t="s">
        <v>15</v>
      </c>
      <c r="I164" s="3410" t="s">
        <v>7254</v>
      </c>
      <c r="J164" s="2898" t="s">
        <v>49</v>
      </c>
      <c r="K164" s="109" t="s">
        <v>1163</v>
      </c>
      <c r="L164" s="670" t="s">
        <v>7598</v>
      </c>
      <c r="M164" s="2216">
        <v>1720</v>
      </c>
      <c r="N164" s="2446" t="s">
        <v>7599</v>
      </c>
    </row>
    <row r="165" spans="1:17" ht="58.5" customHeight="1">
      <c r="B165" s="2884" t="str">
        <f>TEXT(LEFT(L165,10),"0000000000")</f>
        <v>2200002333</v>
      </c>
      <c r="C165" s="102" t="s">
        <v>3424</v>
      </c>
      <c r="F165" s="102" t="s">
        <v>15</v>
      </c>
      <c r="I165" s="3410" t="s">
        <v>7254</v>
      </c>
      <c r="J165" s="2898" t="s">
        <v>49</v>
      </c>
      <c r="K165" s="109" t="s">
        <v>1163</v>
      </c>
      <c r="L165" s="670" t="s">
        <v>7600</v>
      </c>
      <c r="M165" s="2216">
        <v>200</v>
      </c>
      <c r="N165" s="2446" t="s">
        <v>7384</v>
      </c>
    </row>
    <row r="166" spans="1:17" s="2167" customFormat="1" ht="58.5" customHeight="1">
      <c r="A166" s="3278"/>
      <c r="B166" s="3478" t="str">
        <f>TEXT(LEFT(L166,10),"0000000000")</f>
        <v>2000003585</v>
      </c>
      <c r="C166" s="1895" t="s">
        <v>3134</v>
      </c>
      <c r="D166" s="3479">
        <v>18500</v>
      </c>
      <c r="E166" s="2114" t="s">
        <v>7574</v>
      </c>
      <c r="F166" s="1895" t="s">
        <v>15</v>
      </c>
      <c r="G166" s="2114"/>
      <c r="H166" s="2114"/>
      <c r="I166" s="3578" t="s">
        <v>7254</v>
      </c>
      <c r="J166" s="2114" t="s">
        <v>49</v>
      </c>
      <c r="K166" s="2114" t="s">
        <v>90</v>
      </c>
      <c r="L166" s="3481" t="s">
        <v>7601</v>
      </c>
      <c r="M166" s="2500">
        <v>5016</v>
      </c>
      <c r="N166" s="109" t="s">
        <v>7561</v>
      </c>
      <c r="O166" s="1895"/>
      <c r="P166" s="3579" t="s">
        <v>7405</v>
      </c>
      <c r="Q166" s="3482" t="s">
        <v>7539</v>
      </c>
    </row>
    <row r="167" spans="1:17" ht="58.5" customHeight="1">
      <c r="A167" s="738" t="s">
        <v>2076</v>
      </c>
      <c r="B167" s="2884" t="str">
        <f>TEXT(LEFT(L167,10),"0000000000")</f>
        <v>2000003580</v>
      </c>
      <c r="C167" s="102" t="s">
        <v>3134</v>
      </c>
      <c r="F167" s="102" t="s">
        <v>15</v>
      </c>
      <c r="I167" s="109" t="s">
        <v>7254</v>
      </c>
      <c r="J167" s="109" t="s">
        <v>49</v>
      </c>
      <c r="K167" s="3550" t="s">
        <v>90</v>
      </c>
      <c r="L167" s="696" t="s">
        <v>7602</v>
      </c>
      <c r="M167" s="2216">
        <v>1550</v>
      </c>
      <c r="N167" s="2446" t="s">
        <v>7603</v>
      </c>
      <c r="Q167" s="3145" t="s">
        <v>7539</v>
      </c>
    </row>
    <row r="168" spans="1:17" ht="58.5" customHeight="1">
      <c r="B168" s="2884" t="str">
        <f>TEXT(LEFT(L168,10),"0000000000")</f>
        <v>2000003578</v>
      </c>
      <c r="C168" s="102" t="s">
        <v>3134</v>
      </c>
      <c r="F168" s="102" t="s">
        <v>15</v>
      </c>
      <c r="I168" s="109" t="s">
        <v>7254</v>
      </c>
      <c r="J168" s="102" t="s">
        <v>49</v>
      </c>
      <c r="K168" s="109" t="s">
        <v>4370</v>
      </c>
      <c r="L168" s="3554" t="s">
        <v>7604</v>
      </c>
      <c r="M168" s="2216">
        <v>3027</v>
      </c>
      <c r="N168" s="2446" t="s">
        <v>7605</v>
      </c>
      <c r="Q168" s="3145" t="s">
        <v>7539</v>
      </c>
    </row>
    <row r="169" spans="1:17" ht="58.5" customHeight="1">
      <c r="B169" s="2884" t="str">
        <f>TEXT(LEFT(L169,10),"0000000000")</f>
        <v>2000003598</v>
      </c>
      <c r="C169" s="102" t="s">
        <v>3134</v>
      </c>
      <c r="F169" s="102" t="s">
        <v>15</v>
      </c>
      <c r="I169" s="109" t="s">
        <v>7254</v>
      </c>
      <c r="J169" s="109" t="s">
        <v>49</v>
      </c>
      <c r="K169" s="109" t="s">
        <v>148</v>
      </c>
      <c r="L169" s="696" t="s">
        <v>7606</v>
      </c>
      <c r="M169" s="2216">
        <v>90</v>
      </c>
      <c r="N169" s="2446" t="s">
        <v>7607</v>
      </c>
      <c r="Q169" s="3145" t="s">
        <v>7539</v>
      </c>
    </row>
    <row r="170" spans="1:17" ht="58.5" customHeight="1">
      <c r="B170" s="2884" t="str">
        <f>TEXT(LEFT(L170,10),"0000000000")</f>
        <v>2000003525</v>
      </c>
      <c r="C170" s="102" t="s">
        <v>3134</v>
      </c>
      <c r="D170" s="3479"/>
      <c r="E170" s="2114"/>
      <c r="F170" s="102" t="s">
        <v>15</v>
      </c>
      <c r="I170" s="109" t="s">
        <v>7254</v>
      </c>
      <c r="J170" s="2898" t="s">
        <v>49</v>
      </c>
      <c r="K170" s="109" t="s">
        <v>148</v>
      </c>
      <c r="L170" s="696" t="s">
        <v>7608</v>
      </c>
      <c r="M170" s="2216">
        <v>1047</v>
      </c>
      <c r="N170" s="2446" t="s">
        <v>7578</v>
      </c>
      <c r="Q170" s="3145" t="s">
        <v>7539</v>
      </c>
    </row>
    <row r="171" spans="1:17" ht="58.5" customHeight="1">
      <c r="B171" s="2884" t="str">
        <f>TEXT(LEFT(L171,10),"0000000000")</f>
        <v>2000003562</v>
      </c>
      <c r="C171" s="102" t="s">
        <v>3134</v>
      </c>
      <c r="F171" s="102" t="s">
        <v>15</v>
      </c>
      <c r="I171" s="109" t="s">
        <v>7254</v>
      </c>
      <c r="J171" s="2898" t="s">
        <v>49</v>
      </c>
      <c r="K171" s="109" t="s">
        <v>148</v>
      </c>
      <c r="L171" s="143" t="s">
        <v>7609</v>
      </c>
      <c r="M171" s="2216">
        <v>4150</v>
      </c>
      <c r="N171" s="109" t="s">
        <v>7610</v>
      </c>
      <c r="Q171" s="3145" t="s">
        <v>7539</v>
      </c>
    </row>
    <row r="172" spans="1:17" ht="58.5" customHeight="1">
      <c r="B172" s="2884" t="str">
        <f>TEXT(LEFT(L172,10),"0000000000")</f>
        <v>2000003558</v>
      </c>
      <c r="C172" s="102" t="s">
        <v>3134</v>
      </c>
      <c r="F172" s="102" t="s">
        <v>15</v>
      </c>
      <c r="I172" s="109" t="s">
        <v>7611</v>
      </c>
      <c r="J172" s="2898" t="s">
        <v>49</v>
      </c>
      <c r="K172" s="109" t="s">
        <v>148</v>
      </c>
      <c r="L172" s="143" t="s">
        <v>7612</v>
      </c>
      <c r="M172" s="2216">
        <v>3620</v>
      </c>
      <c r="N172" s="1772" t="s">
        <v>7613</v>
      </c>
      <c r="Q172" s="3145" t="s">
        <v>7539</v>
      </c>
    </row>
    <row r="173" spans="1:17" s="2167" customFormat="1" ht="58.5" customHeight="1">
      <c r="A173" s="3278"/>
      <c r="B173" s="3478" t="str">
        <f>TEXT(LEFT(L173,10),"0000000000")</f>
        <v>2000003514</v>
      </c>
      <c r="C173" s="1895" t="s">
        <v>7518</v>
      </c>
      <c r="D173" s="3479">
        <v>4700</v>
      </c>
      <c r="E173" s="2114" t="s">
        <v>7614</v>
      </c>
      <c r="F173" s="1895" t="s">
        <v>15</v>
      </c>
      <c r="G173" s="2114"/>
      <c r="H173" s="2114"/>
      <c r="I173" s="109" t="s">
        <v>7254</v>
      </c>
      <c r="J173" s="3480" t="s">
        <v>49</v>
      </c>
      <c r="K173" s="2114" t="s">
        <v>278</v>
      </c>
      <c r="L173" s="2501" t="s">
        <v>7615</v>
      </c>
      <c r="M173" s="2500">
        <v>536</v>
      </c>
      <c r="N173" s="3468" t="s">
        <v>7616</v>
      </c>
      <c r="O173" s="1895"/>
      <c r="P173" s="2501"/>
      <c r="Q173" s="3482" t="s">
        <v>7539</v>
      </c>
    </row>
    <row r="174" spans="1:17" ht="58.5" customHeight="1">
      <c r="B174" s="2884" t="str">
        <f>TEXT(LEFT(L174,10),"0000000000")</f>
        <v>2000003575</v>
      </c>
      <c r="C174" s="102" t="s">
        <v>7518</v>
      </c>
      <c r="F174" s="102" t="s">
        <v>15</v>
      </c>
      <c r="I174" s="109" t="s">
        <v>7254</v>
      </c>
      <c r="J174" s="2898" t="s">
        <v>49</v>
      </c>
      <c r="K174" s="109" t="s">
        <v>278</v>
      </c>
      <c r="L174" s="143" t="s">
        <v>7617</v>
      </c>
      <c r="M174" s="2216">
        <v>4164</v>
      </c>
      <c r="N174" s="2446" t="s">
        <v>7618</v>
      </c>
      <c r="Q174" s="3145" t="s">
        <v>7539</v>
      </c>
    </row>
    <row r="175" spans="1:17" s="2167" customFormat="1" ht="58.5" customHeight="1">
      <c r="A175" s="3278"/>
      <c r="B175" s="3478" t="str">
        <f>TEXT(LEFT(L175,10),"0000000000")</f>
        <v>2000003575</v>
      </c>
      <c r="C175" s="2114" t="s">
        <v>7619</v>
      </c>
      <c r="D175" s="3479">
        <v>12500</v>
      </c>
      <c r="E175" s="2114" t="s">
        <v>7620</v>
      </c>
      <c r="F175" s="1895" t="s">
        <v>15</v>
      </c>
      <c r="G175" s="2114"/>
      <c r="H175" s="2114"/>
      <c r="I175" s="2114" t="s">
        <v>7254</v>
      </c>
      <c r="J175" s="3480" t="s">
        <v>49</v>
      </c>
      <c r="K175" s="2114" t="s">
        <v>278</v>
      </c>
      <c r="L175" s="2173" t="s">
        <v>7621</v>
      </c>
      <c r="M175" s="2500">
        <v>2335</v>
      </c>
      <c r="N175" s="1772" t="s">
        <v>7618</v>
      </c>
      <c r="O175" s="1895"/>
      <c r="P175" s="2501"/>
      <c r="Q175" s="3482" t="s">
        <v>7539</v>
      </c>
    </row>
    <row r="176" spans="1:17" ht="58.5" customHeight="1">
      <c r="B176" s="2884" t="str">
        <f>TEXT(LEFT(L176,10),"0000000000")</f>
        <v>2000003585</v>
      </c>
      <c r="C176" s="102" t="s">
        <v>2952</v>
      </c>
      <c r="F176" s="102" t="s">
        <v>15</v>
      </c>
      <c r="I176" s="3410" t="s">
        <v>7254</v>
      </c>
      <c r="J176" s="109" t="s">
        <v>49</v>
      </c>
      <c r="K176" s="109" t="s">
        <v>90</v>
      </c>
      <c r="L176" s="696" t="s">
        <v>7622</v>
      </c>
      <c r="M176" s="2216">
        <v>3500</v>
      </c>
      <c r="N176" s="109" t="s">
        <v>7561</v>
      </c>
      <c r="P176" s="3461" t="s">
        <v>7405</v>
      </c>
      <c r="Q176" s="3145" t="s">
        <v>7539</v>
      </c>
    </row>
    <row r="177" spans="1:17" s="2167" customFormat="1" ht="58.5" customHeight="1">
      <c r="A177" s="3278"/>
      <c r="B177" s="3478" t="str">
        <f>TEXT(LEFT(L177,10),"0000000000")</f>
        <v>2000003577</v>
      </c>
      <c r="C177" s="102" t="s">
        <v>2952</v>
      </c>
      <c r="F177" s="102" t="s">
        <v>15</v>
      </c>
      <c r="G177" s="2114"/>
      <c r="H177" s="2114"/>
      <c r="I177" s="2114" t="s">
        <v>7623</v>
      </c>
      <c r="J177" s="3480" t="s">
        <v>49</v>
      </c>
      <c r="K177" s="2114" t="s">
        <v>90</v>
      </c>
      <c r="L177" s="2167" t="s">
        <v>7624</v>
      </c>
      <c r="M177" s="2500">
        <v>700</v>
      </c>
      <c r="N177" s="1216" t="s">
        <v>7625</v>
      </c>
      <c r="O177" s="1895"/>
      <c r="P177" s="2501"/>
      <c r="Q177" s="3482" t="s">
        <v>7539</v>
      </c>
    </row>
    <row r="178" spans="1:17" ht="58.5" customHeight="1">
      <c r="B178" s="2884" t="str">
        <f>TEXT(LEFT(L178,10),"0000000000")</f>
        <v>2000003552</v>
      </c>
      <c r="C178" s="102" t="s">
        <v>2952</v>
      </c>
      <c r="F178" s="102" t="s">
        <v>15</v>
      </c>
      <c r="I178" s="109" t="s">
        <v>7626</v>
      </c>
      <c r="J178" s="109" t="s">
        <v>49</v>
      </c>
      <c r="K178" s="109" t="s">
        <v>90</v>
      </c>
      <c r="L178" s="143" t="s">
        <v>7627</v>
      </c>
      <c r="M178" s="2216">
        <v>250</v>
      </c>
      <c r="N178" s="2446" t="s">
        <v>7628</v>
      </c>
      <c r="Q178" s="3145" t="s">
        <v>7539</v>
      </c>
    </row>
    <row r="179" spans="1:17" ht="58.5" customHeight="1">
      <c r="B179" s="2884" t="str">
        <f>TEXT(LEFT(L179,10),"0000000000")</f>
        <v>2000003574</v>
      </c>
      <c r="C179" s="102" t="s">
        <v>2952</v>
      </c>
      <c r="F179" s="102" t="s">
        <v>15</v>
      </c>
      <c r="I179" s="2114" t="s">
        <v>7623</v>
      </c>
      <c r="J179" s="2898" t="s">
        <v>49</v>
      </c>
      <c r="K179" s="109" t="s">
        <v>90</v>
      </c>
      <c r="L179" s="143" t="s">
        <v>7629</v>
      </c>
      <c r="M179" s="2216">
        <v>300</v>
      </c>
      <c r="N179" s="2446" t="s">
        <v>7630</v>
      </c>
      <c r="Q179" s="3145" t="s">
        <v>7539</v>
      </c>
    </row>
    <row r="180" spans="1:17" ht="58.5" customHeight="1">
      <c r="B180" s="2884" t="str">
        <f>TEXT(LEFT(L180,10),"0000000000")</f>
        <v>2000003586</v>
      </c>
      <c r="C180" s="102" t="s">
        <v>2952</v>
      </c>
      <c r="F180" s="102" t="s">
        <v>15</v>
      </c>
      <c r="I180" s="3410" t="s">
        <v>7254</v>
      </c>
      <c r="J180" s="109" t="s">
        <v>49</v>
      </c>
      <c r="K180" s="109" t="s">
        <v>90</v>
      </c>
      <c r="L180" s="3592" t="s">
        <v>7631</v>
      </c>
      <c r="M180" s="2216">
        <v>3500</v>
      </c>
      <c r="N180" s="109" t="s">
        <v>7632</v>
      </c>
      <c r="P180" s="3461" t="s">
        <v>7405</v>
      </c>
      <c r="Q180" s="3145" t="s">
        <v>7539</v>
      </c>
    </row>
    <row r="181" spans="1:17" s="2167" customFormat="1" ht="58.5" customHeight="1">
      <c r="A181" s="3484"/>
      <c r="B181" s="3478" t="str">
        <f>TEXT(LEFT(L181,10),"0000000000")</f>
        <v>2200002311</v>
      </c>
      <c r="C181" s="102" t="s">
        <v>2952</v>
      </c>
      <c r="F181" s="1895" t="s">
        <v>15</v>
      </c>
      <c r="G181" s="2114"/>
      <c r="H181" s="1216"/>
      <c r="I181" s="109" t="s">
        <v>7254</v>
      </c>
      <c r="J181" s="2898" t="s">
        <v>49</v>
      </c>
      <c r="K181" s="109" t="s">
        <v>7633</v>
      </c>
      <c r="L181" s="696" t="s">
        <v>7634</v>
      </c>
      <c r="M181" s="3483">
        <v>67</v>
      </c>
      <c r="N181" s="3468" t="s">
        <v>7635</v>
      </c>
      <c r="O181" s="1895">
        <v>34</v>
      </c>
      <c r="P181" s="2501"/>
      <c r="Q181" s="3482" t="s">
        <v>7539</v>
      </c>
    </row>
    <row r="182" spans="1:17" ht="58.5" customHeight="1">
      <c r="A182" s="3277"/>
      <c r="B182" s="2884" t="str">
        <f>TEXT(LEFT(L182,10),"0000000000")</f>
        <v>2200002314</v>
      </c>
      <c r="C182" s="102" t="s">
        <v>2952</v>
      </c>
      <c r="D182" s="2177"/>
      <c r="F182" s="102" t="s">
        <v>15</v>
      </c>
      <c r="H182" s="1772"/>
      <c r="I182" s="109" t="s">
        <v>7254</v>
      </c>
      <c r="J182" s="2898" t="s">
        <v>49</v>
      </c>
      <c r="K182" s="109" t="s">
        <v>7633</v>
      </c>
      <c r="L182" s="696" t="s">
        <v>7636</v>
      </c>
      <c r="M182" s="2644">
        <v>170</v>
      </c>
      <c r="N182" s="2446" t="s">
        <v>7637</v>
      </c>
      <c r="Q182" s="3145" t="s">
        <v>7539</v>
      </c>
    </row>
    <row r="183" spans="1:17" ht="58.5" customHeight="1">
      <c r="A183" s="3277"/>
      <c r="B183" s="2884" t="str">
        <f>TEXT(LEFT(L183,10),"0000000000")</f>
        <v>2200002289</v>
      </c>
      <c r="C183" s="102" t="s">
        <v>2952</v>
      </c>
      <c r="D183" s="1777"/>
      <c r="E183" s="1777"/>
      <c r="F183" s="102" t="s">
        <v>15</v>
      </c>
      <c r="H183" s="1772"/>
      <c r="I183" s="109" t="s">
        <v>7254</v>
      </c>
      <c r="J183" s="2898" t="s">
        <v>49</v>
      </c>
      <c r="K183" s="109" t="s">
        <v>7633</v>
      </c>
      <c r="L183" s="696" t="s">
        <v>7638</v>
      </c>
      <c r="M183" s="2644">
        <v>421</v>
      </c>
      <c r="N183" s="3468" t="s">
        <v>7425</v>
      </c>
      <c r="Q183" s="3145" t="s">
        <v>7539</v>
      </c>
    </row>
    <row r="184" spans="1:17" ht="58.5" customHeight="1">
      <c r="B184" s="2884" t="str">
        <f>TEXT(LEFT(L184,10),"0000000000")</f>
        <v>2200002245</v>
      </c>
      <c r="C184" s="102" t="s">
        <v>2952</v>
      </c>
      <c r="D184" s="104"/>
      <c r="F184" s="102" t="s">
        <v>15</v>
      </c>
      <c r="H184" s="1772"/>
      <c r="I184" s="109" t="s">
        <v>7254</v>
      </c>
      <c r="J184" s="2898" t="s">
        <v>49</v>
      </c>
      <c r="K184" s="109" t="s">
        <v>120</v>
      </c>
      <c r="L184" s="696" t="s">
        <v>7639</v>
      </c>
      <c r="M184" s="2644">
        <f>850+407</f>
        <v>1257</v>
      </c>
      <c r="N184" s="109" t="s">
        <v>7640</v>
      </c>
      <c r="Q184" s="3145" t="s">
        <v>7539</v>
      </c>
    </row>
    <row r="185" spans="1:17" s="2167" customFormat="1" ht="58.5" customHeight="1">
      <c r="A185" s="3278"/>
      <c r="B185" s="3478" t="str">
        <f>TEXT(LEFT(L185,10),"0000000000")</f>
        <v>2000003576</v>
      </c>
      <c r="C185" s="1895" t="s">
        <v>218</v>
      </c>
      <c r="D185" s="3479">
        <v>11700</v>
      </c>
      <c r="E185" s="2114" t="s">
        <v>7614</v>
      </c>
      <c r="F185" s="1895" t="s">
        <v>15</v>
      </c>
      <c r="G185" s="2114"/>
      <c r="H185" s="2114"/>
      <c r="I185" s="2114" t="s">
        <v>7269</v>
      </c>
      <c r="J185" s="3480" t="s">
        <v>49</v>
      </c>
      <c r="K185" s="2114" t="s">
        <v>90</v>
      </c>
      <c r="L185" s="2173" t="s">
        <v>7641</v>
      </c>
      <c r="M185" s="2500">
        <v>2800</v>
      </c>
      <c r="N185" s="2114" t="s">
        <v>7642</v>
      </c>
      <c r="O185" s="1895"/>
      <c r="P185" s="2501"/>
      <c r="Q185" s="3482" t="s">
        <v>7539</v>
      </c>
    </row>
    <row r="186" spans="1:17" ht="58.5" customHeight="1">
      <c r="B186" s="2884" t="str">
        <f>TEXT(LEFT(L186,10),"0000000000")</f>
        <v>2000003585</v>
      </c>
      <c r="C186" s="102" t="s">
        <v>218</v>
      </c>
      <c r="F186" s="102" t="s">
        <v>15</v>
      </c>
      <c r="I186" s="3410" t="s">
        <v>7254</v>
      </c>
      <c r="J186" s="109" t="s">
        <v>49</v>
      </c>
      <c r="K186" s="109" t="s">
        <v>90</v>
      </c>
      <c r="L186" s="696" t="s">
        <v>7643</v>
      </c>
      <c r="M186" s="2216">
        <v>2360</v>
      </c>
      <c r="N186" s="109" t="s">
        <v>7561</v>
      </c>
      <c r="P186" s="3461" t="s">
        <v>7405</v>
      </c>
      <c r="Q186" s="3145" t="s">
        <v>7539</v>
      </c>
    </row>
    <row r="187" spans="1:17" ht="58.5" customHeight="1">
      <c r="B187" s="2884" t="str">
        <f>TEXT(LEFT(L187,10),"0000000000")</f>
        <v>2200002245</v>
      </c>
      <c r="C187" s="102" t="s">
        <v>218</v>
      </c>
      <c r="D187" s="104"/>
      <c r="F187" s="102" t="s">
        <v>15</v>
      </c>
      <c r="H187" s="1772"/>
      <c r="I187" s="109" t="s">
        <v>7254</v>
      </c>
      <c r="J187" s="2898" t="s">
        <v>49</v>
      </c>
      <c r="K187" s="109" t="s">
        <v>120</v>
      </c>
      <c r="L187" s="696" t="s">
        <v>7644</v>
      </c>
      <c r="M187" s="2644">
        <v>993</v>
      </c>
      <c r="N187" s="109" t="s">
        <v>7640</v>
      </c>
      <c r="Q187" s="3145" t="s">
        <v>7539</v>
      </c>
    </row>
    <row r="188" spans="1:17" ht="58.5" customHeight="1">
      <c r="B188" s="2884" t="str">
        <f>TEXT(LEFT(L188,10),"0000000000")</f>
        <v>2000003620</v>
      </c>
      <c r="C188" s="102" t="s">
        <v>218</v>
      </c>
      <c r="F188" s="102" t="s">
        <v>15</v>
      </c>
      <c r="J188" s="109" t="s">
        <v>49</v>
      </c>
      <c r="K188" s="109" t="s">
        <v>90</v>
      </c>
      <c r="L188" s="143" t="s">
        <v>7645</v>
      </c>
      <c r="M188" s="2216">
        <v>600</v>
      </c>
      <c r="N188" s="1772" t="s">
        <v>7646</v>
      </c>
      <c r="Q188" s="3145" t="s">
        <v>7539</v>
      </c>
    </row>
    <row r="189" spans="1:17" ht="58.5" customHeight="1">
      <c r="B189" s="2884" t="str">
        <f>TEXT(LEFT(L189,10),"0000000000")</f>
        <v>2000003508</v>
      </c>
      <c r="C189" s="102" t="s">
        <v>218</v>
      </c>
      <c r="F189" s="102" t="s">
        <v>15</v>
      </c>
      <c r="I189" s="1772" t="s">
        <v>7254</v>
      </c>
      <c r="J189" s="2898" t="s">
        <v>49</v>
      </c>
      <c r="K189" s="109" t="s">
        <v>5384</v>
      </c>
      <c r="L189" s="696" t="s">
        <v>7647</v>
      </c>
      <c r="M189" s="2644">
        <v>3002</v>
      </c>
      <c r="N189" s="2446" t="s">
        <v>7545</v>
      </c>
      <c r="O189" s="102">
        <v>34</v>
      </c>
      <c r="Q189" s="3145" t="s">
        <v>7539</v>
      </c>
    </row>
    <row r="190" spans="1:17" s="2167" customFormat="1" ht="58.5" customHeight="1">
      <c r="A190" s="3278"/>
      <c r="B190" s="3478" t="str">
        <f>TEXT(LEFT(L190,10),"0000000000")</f>
        <v>2000003549</v>
      </c>
      <c r="C190" s="102" t="s">
        <v>218</v>
      </c>
      <c r="D190" s="2513"/>
      <c r="E190" s="109"/>
      <c r="F190" s="102" t="s">
        <v>15</v>
      </c>
      <c r="G190" s="2114"/>
      <c r="H190" s="2114"/>
      <c r="I190" s="1216" t="s">
        <v>7254</v>
      </c>
      <c r="J190" s="1895" t="s">
        <v>49</v>
      </c>
      <c r="K190" s="2114" t="s">
        <v>5384</v>
      </c>
      <c r="L190" s="2173" t="s">
        <v>7648</v>
      </c>
      <c r="M190" s="3483">
        <v>1700</v>
      </c>
      <c r="N190" s="3467" t="s">
        <v>7649</v>
      </c>
      <c r="O190" s="1895"/>
      <c r="P190" s="2501"/>
      <c r="Q190" s="3482" t="s">
        <v>7539</v>
      </c>
    </row>
    <row r="191" spans="1:17" s="2167" customFormat="1" ht="58.5" customHeight="1">
      <c r="A191" s="3484"/>
      <c r="B191" s="3478" t="str">
        <f>TEXT(LEFT(L191,10),"0000000000")</f>
        <v>2200002317</v>
      </c>
      <c r="C191" s="1895" t="s">
        <v>3722</v>
      </c>
      <c r="D191" s="3479">
        <v>4370</v>
      </c>
      <c r="E191" s="2114" t="s">
        <v>7650</v>
      </c>
      <c r="F191" s="1895" t="s">
        <v>17</v>
      </c>
      <c r="G191" s="2114"/>
      <c r="H191" s="2114"/>
      <c r="I191" s="2114" t="s">
        <v>7254</v>
      </c>
      <c r="J191" s="3480" t="s">
        <v>49</v>
      </c>
      <c r="K191" s="2114" t="s">
        <v>101</v>
      </c>
      <c r="L191" s="2173" t="s">
        <v>7651</v>
      </c>
      <c r="M191" s="3483">
        <v>235</v>
      </c>
      <c r="N191" s="2446" t="s">
        <v>7652</v>
      </c>
      <c r="O191" s="1895"/>
      <c r="P191" s="2501"/>
      <c r="Q191" s="3482" t="s">
        <v>7539</v>
      </c>
    </row>
    <row r="192" spans="1:17" ht="58.5" customHeight="1">
      <c r="B192" s="2884" t="str">
        <f>TEXT(LEFT(L192,10),"0000000000")</f>
        <v>2200002344</v>
      </c>
      <c r="C192" s="102" t="s">
        <v>3722</v>
      </c>
      <c r="E192" s="2114"/>
      <c r="F192" s="102" t="s">
        <v>17</v>
      </c>
      <c r="I192" s="3345" t="s">
        <v>7254</v>
      </c>
      <c r="J192" s="109" t="s">
        <v>49</v>
      </c>
      <c r="K192" s="109" t="s">
        <v>101</v>
      </c>
      <c r="L192" s="143" t="s">
        <v>7653</v>
      </c>
      <c r="M192" s="2216">
        <v>138</v>
      </c>
      <c r="N192" s="2446" t="s">
        <v>7654</v>
      </c>
      <c r="Q192" s="3145" t="s">
        <v>7539</v>
      </c>
    </row>
    <row r="193" spans="1:35" s="2167" customFormat="1" ht="58.5" customHeight="1">
      <c r="A193" s="3277"/>
      <c r="B193" s="2884" t="str">
        <f>TEXT(LEFT(L193,10),"0000000000")</f>
        <v>2200002322</v>
      </c>
      <c r="C193" s="102" t="s">
        <v>3722</v>
      </c>
      <c r="D193" s="1777"/>
      <c r="E193" s="2114"/>
      <c r="F193" s="102" t="s">
        <v>17</v>
      </c>
      <c r="G193" s="109"/>
      <c r="H193" s="109"/>
      <c r="I193" s="109" t="s">
        <v>7254</v>
      </c>
      <c r="J193" s="2898" t="s">
        <v>49</v>
      </c>
      <c r="K193" s="109" t="s">
        <v>101</v>
      </c>
      <c r="L193" s="3497" t="s">
        <v>7546</v>
      </c>
      <c r="M193" s="2644">
        <v>995</v>
      </c>
      <c r="N193" s="2446" t="s">
        <v>7655</v>
      </c>
      <c r="O193" s="102"/>
      <c r="P193" s="2389"/>
      <c r="Q193" s="3145" t="s">
        <v>7539</v>
      </c>
      <c r="R193" s="1777"/>
      <c r="S193" s="1777"/>
      <c r="T193" s="1777"/>
      <c r="U193" s="1777"/>
      <c r="V193" s="1777"/>
    </row>
    <row r="194" spans="1:35" s="2167" customFormat="1" ht="58.5" customHeight="1">
      <c r="A194" s="3484"/>
      <c r="B194" s="3478" t="str">
        <f>TEXT(LEFT(L194,10),"0000000000")</f>
        <v>2000003528</v>
      </c>
      <c r="C194" s="2114" t="s">
        <v>5563</v>
      </c>
      <c r="D194" s="3479">
        <v>4200</v>
      </c>
      <c r="E194" s="2114" t="s">
        <v>7650</v>
      </c>
      <c r="F194" s="1895" t="s">
        <v>17</v>
      </c>
      <c r="G194" s="2114"/>
      <c r="H194" s="2114"/>
      <c r="I194" s="3559" t="s">
        <v>7254</v>
      </c>
      <c r="J194" s="3480" t="s">
        <v>49</v>
      </c>
      <c r="K194" s="2114" t="s">
        <v>101</v>
      </c>
      <c r="L194" s="3560" t="s">
        <v>7656</v>
      </c>
      <c r="M194" s="3483">
        <v>500</v>
      </c>
      <c r="N194" s="3467" t="s">
        <v>7657</v>
      </c>
      <c r="O194" s="1895"/>
      <c r="P194" s="2501"/>
      <c r="Q194" s="3482" t="s">
        <v>7539</v>
      </c>
    </row>
    <row r="195" spans="1:35" s="2167" customFormat="1" ht="58.5" customHeight="1">
      <c r="A195" s="738"/>
      <c r="B195" s="2884" t="str">
        <f>TEXT(LEFT(L195,10),"0000000000")</f>
        <v>2000003515</v>
      </c>
      <c r="C195" s="109" t="s">
        <v>5563</v>
      </c>
      <c r="D195" s="1777"/>
      <c r="E195" s="1777"/>
      <c r="F195" s="102" t="s">
        <v>17</v>
      </c>
      <c r="G195" s="109"/>
      <c r="H195" s="109"/>
      <c r="I195" s="109" t="s">
        <v>7254</v>
      </c>
      <c r="J195" s="2898" t="s">
        <v>49</v>
      </c>
      <c r="K195" s="106" t="s">
        <v>101</v>
      </c>
      <c r="L195" s="2389" t="s">
        <v>7658</v>
      </c>
      <c r="M195" s="3439">
        <v>3700</v>
      </c>
      <c r="N195" s="1772" t="s">
        <v>7659</v>
      </c>
      <c r="O195" s="102"/>
      <c r="P195" s="2389"/>
      <c r="Q195" s="3145" t="s">
        <v>7539</v>
      </c>
      <c r="R195" s="1777"/>
      <c r="S195" s="1777"/>
      <c r="T195" s="1777"/>
      <c r="U195" s="1777"/>
      <c r="V195" s="1777"/>
      <c r="W195" s="1777"/>
      <c r="X195" s="1777"/>
      <c r="Y195" s="1777"/>
      <c r="Z195" s="1777"/>
      <c r="AA195" s="1777"/>
      <c r="AB195" s="1777"/>
      <c r="AC195" s="1777"/>
      <c r="AD195" s="1777"/>
      <c r="AE195" s="1777"/>
      <c r="AF195" s="1777"/>
      <c r="AG195" s="1777"/>
      <c r="AH195" s="1777"/>
      <c r="AI195" s="1777"/>
    </row>
    <row r="196" spans="1:35" s="2167" customFormat="1" ht="58.5" customHeight="1">
      <c r="A196" s="3278"/>
      <c r="B196" s="3478" t="str">
        <f>TEXT(LEFT(L196,10),"0000000000")</f>
        <v>2000003268</v>
      </c>
      <c r="C196" s="1895" t="s">
        <v>5554</v>
      </c>
      <c r="D196" s="2252">
        <v>4350</v>
      </c>
      <c r="E196" s="1895" t="s">
        <v>7650</v>
      </c>
      <c r="F196" s="1895" t="s">
        <v>18</v>
      </c>
      <c r="G196" s="2114"/>
      <c r="H196" s="2114"/>
      <c r="I196" s="3500" t="s">
        <v>7254</v>
      </c>
      <c r="J196" s="3480" t="s">
        <v>49</v>
      </c>
      <c r="K196" s="2114" t="s">
        <v>101</v>
      </c>
      <c r="L196" s="3481" t="s">
        <v>7660</v>
      </c>
      <c r="M196" s="2500">
        <v>4000</v>
      </c>
      <c r="N196" s="3467" t="s">
        <v>7661</v>
      </c>
      <c r="O196" s="1895"/>
      <c r="P196" s="2501"/>
      <c r="Q196" s="3482" t="s">
        <v>7539</v>
      </c>
    </row>
    <row r="197" spans="1:35" ht="58.5" customHeight="1">
      <c r="B197" s="2884" t="str">
        <f>TEXT(LEFT(L197,10),"0000000000")</f>
        <v>2000003613</v>
      </c>
      <c r="C197" s="102" t="s">
        <v>5554</v>
      </c>
      <c r="D197" s="2790"/>
      <c r="E197" s="102"/>
      <c r="F197" s="102" t="s">
        <v>18</v>
      </c>
      <c r="I197" s="109" t="s">
        <v>7662</v>
      </c>
      <c r="J197" s="2898" t="s">
        <v>49</v>
      </c>
      <c r="K197" s="106" t="s">
        <v>101</v>
      </c>
      <c r="L197" s="3541" t="s">
        <v>7663</v>
      </c>
      <c r="M197" s="3439">
        <v>350</v>
      </c>
      <c r="N197" s="3467" t="s">
        <v>7664</v>
      </c>
      <c r="Q197" s="3145" t="s">
        <v>7539</v>
      </c>
    </row>
    <row r="198" spans="1:35" s="2167" customFormat="1" ht="58.5" customHeight="1">
      <c r="A198" s="3278"/>
      <c r="B198" s="3478" t="str">
        <f>TEXT(LEFT(L198,10),"0000000000")</f>
        <v>2000003521</v>
      </c>
      <c r="C198" s="1895" t="s">
        <v>5816</v>
      </c>
      <c r="D198" s="2252">
        <v>4350</v>
      </c>
      <c r="E198" s="1895" t="s">
        <v>7665</v>
      </c>
      <c r="F198" s="1895" t="s">
        <v>16</v>
      </c>
      <c r="G198" s="2114"/>
      <c r="H198" s="2114"/>
      <c r="I198" s="2114" t="s">
        <v>7254</v>
      </c>
      <c r="J198" s="3480" t="s">
        <v>49</v>
      </c>
      <c r="K198" s="3498" t="s">
        <v>101</v>
      </c>
      <c r="L198" s="2822" t="s">
        <v>7666</v>
      </c>
      <c r="M198" s="3499">
        <v>2350</v>
      </c>
      <c r="N198" s="2446" t="s">
        <v>7573</v>
      </c>
      <c r="O198" s="1895"/>
      <c r="P198" s="2501"/>
      <c r="Q198" s="3482" t="s">
        <v>7539</v>
      </c>
    </row>
    <row r="199" spans="1:35" ht="58.5" customHeight="1">
      <c r="B199" s="2884" t="str">
        <f>TEXT(LEFT(L199,10),"0000000000")</f>
        <v>2000003520</v>
      </c>
      <c r="C199" s="102" t="s">
        <v>5816</v>
      </c>
      <c r="D199" s="2790"/>
      <c r="E199" s="102"/>
      <c r="F199" s="102" t="s">
        <v>16</v>
      </c>
      <c r="I199" s="2114" t="s">
        <v>7254</v>
      </c>
      <c r="J199" s="2898" t="s">
        <v>49</v>
      </c>
      <c r="K199" s="106" t="s">
        <v>101</v>
      </c>
      <c r="L199" s="3540" t="s">
        <v>7667</v>
      </c>
      <c r="M199" s="3439">
        <v>2000</v>
      </c>
      <c r="N199" s="109" t="s">
        <v>7668</v>
      </c>
      <c r="Q199" s="3145" t="s">
        <v>7539</v>
      </c>
    </row>
    <row r="200" spans="1:35" s="2167" customFormat="1" ht="58.5" customHeight="1">
      <c r="A200" s="3278"/>
      <c r="B200" s="3478" t="str">
        <f>TEXT(LEFT(L200,10),"0000000000")</f>
        <v>2000003627</v>
      </c>
      <c r="C200" s="1895" t="s">
        <v>236</v>
      </c>
      <c r="D200" s="3479">
        <v>4000</v>
      </c>
      <c r="E200" s="2114" t="s">
        <v>7669</v>
      </c>
      <c r="F200" s="1895" t="s">
        <v>17</v>
      </c>
      <c r="G200" s="2114"/>
      <c r="H200" s="2114"/>
      <c r="I200" s="2114" t="s">
        <v>7670</v>
      </c>
      <c r="J200" s="2114" t="s">
        <v>49</v>
      </c>
      <c r="K200" s="2114" t="s">
        <v>101</v>
      </c>
      <c r="L200" s="2618" t="s">
        <v>7671</v>
      </c>
      <c r="M200" s="2500">
        <v>4000</v>
      </c>
      <c r="N200" s="2114" t="s">
        <v>7672</v>
      </c>
      <c r="O200" s="1895"/>
      <c r="P200" s="2501"/>
      <c r="Q200" s="3482" t="s">
        <v>7673</v>
      </c>
    </row>
    <row r="201" spans="1:35" s="2167" customFormat="1" ht="58.5" customHeight="1">
      <c r="A201" s="3278"/>
      <c r="B201" s="3478" t="str">
        <f>TEXT(LEFT(L201,10),"0000000000")</f>
        <v>2000003581</v>
      </c>
      <c r="C201" s="1895" t="s">
        <v>7437</v>
      </c>
      <c r="D201" s="3479">
        <v>3820</v>
      </c>
      <c r="E201" s="2114" t="s">
        <v>7669</v>
      </c>
      <c r="F201" s="1895" t="s">
        <v>17</v>
      </c>
      <c r="G201" s="2114"/>
      <c r="H201" s="2114"/>
      <c r="I201" s="109" t="s">
        <v>7254</v>
      </c>
      <c r="J201" s="2114" t="s">
        <v>49</v>
      </c>
      <c r="K201" s="2114" t="s">
        <v>101</v>
      </c>
      <c r="L201" s="2618" t="s">
        <v>7674</v>
      </c>
      <c r="M201" s="2500">
        <v>1300</v>
      </c>
      <c r="N201" s="3467" t="s">
        <v>7675</v>
      </c>
      <c r="O201" s="1895"/>
      <c r="P201" s="2501"/>
      <c r="Q201" s="3482" t="s">
        <v>7539</v>
      </c>
    </row>
    <row r="202" spans="1:35" ht="58.5" customHeight="1">
      <c r="B202" s="2884" t="str">
        <f>TEXT(LEFT(L202,10),"0000000000")</f>
        <v>2000003582</v>
      </c>
      <c r="C202" s="102" t="s">
        <v>7437</v>
      </c>
      <c r="F202" s="102" t="s">
        <v>17</v>
      </c>
      <c r="I202" s="109" t="s">
        <v>7254</v>
      </c>
      <c r="J202" s="109" t="s">
        <v>49</v>
      </c>
      <c r="K202" s="109" t="s">
        <v>101</v>
      </c>
      <c r="L202" s="143" t="s">
        <v>7676</v>
      </c>
      <c r="M202" s="2216">
        <v>1260</v>
      </c>
      <c r="N202" s="109" t="s">
        <v>7677</v>
      </c>
      <c r="Q202" s="3145" t="s">
        <v>7539</v>
      </c>
    </row>
    <row r="203" spans="1:35" ht="58.5" customHeight="1">
      <c r="B203" s="2884" t="str">
        <f>TEXT(LEFT(L203,10),"0000000000")</f>
        <v>2000003515</v>
      </c>
      <c r="C203" s="102" t="s">
        <v>7437</v>
      </c>
      <c r="D203" s="1777"/>
      <c r="E203" s="1777"/>
      <c r="F203" s="102" t="s">
        <v>17</v>
      </c>
      <c r="I203" s="109" t="s">
        <v>7254</v>
      </c>
      <c r="J203" s="2898" t="s">
        <v>49</v>
      </c>
      <c r="K203" s="106" t="s">
        <v>101</v>
      </c>
      <c r="L203" s="2389" t="s">
        <v>7658</v>
      </c>
      <c r="M203" s="3439">
        <v>1300</v>
      </c>
      <c r="N203" s="1772" t="s">
        <v>7659</v>
      </c>
      <c r="Q203" s="3145" t="s">
        <v>7539</v>
      </c>
    </row>
    <row r="204" spans="1:35" s="2167" customFormat="1" ht="58.5" customHeight="1">
      <c r="A204" s="3278"/>
      <c r="B204" s="3478" t="str">
        <f>TEXT(LEFT(L204,10),"0000000000")</f>
        <v>2000003624</v>
      </c>
      <c r="C204" s="1895" t="s">
        <v>7678</v>
      </c>
      <c r="D204" s="3557">
        <v>4450</v>
      </c>
      <c r="E204" s="2114" t="s">
        <v>7669</v>
      </c>
      <c r="F204" s="1895" t="s">
        <v>20</v>
      </c>
      <c r="G204" s="2114"/>
      <c r="H204" s="2114"/>
      <c r="I204" s="3578" t="s">
        <v>7679</v>
      </c>
      <c r="J204" s="3480" t="s">
        <v>49</v>
      </c>
      <c r="K204" s="2114" t="s">
        <v>101</v>
      </c>
      <c r="L204" s="2173" t="s">
        <v>7680</v>
      </c>
      <c r="M204" s="3483">
        <v>2500</v>
      </c>
      <c r="N204" s="2114" t="s">
        <v>7681</v>
      </c>
      <c r="O204" s="1895"/>
      <c r="P204" s="2501" t="s">
        <v>7682</v>
      </c>
      <c r="Q204" s="3482" t="s">
        <v>7673</v>
      </c>
    </row>
    <row r="205" spans="1:35" ht="58.5" customHeight="1">
      <c r="B205" s="2884" t="str">
        <f>TEXT(LEFT(L205,10),"0000000000")</f>
        <v>2000003623</v>
      </c>
      <c r="C205" s="102" t="s">
        <v>7678</v>
      </c>
      <c r="D205" s="104"/>
      <c r="F205" s="102" t="s">
        <v>20</v>
      </c>
      <c r="I205" s="3345" t="s">
        <v>7679</v>
      </c>
      <c r="J205" s="2898" t="s">
        <v>49</v>
      </c>
      <c r="K205" s="109" t="s">
        <v>101</v>
      </c>
      <c r="L205" s="696" t="s">
        <v>7683</v>
      </c>
      <c r="M205" s="2644">
        <v>2500</v>
      </c>
      <c r="N205" s="109" t="s">
        <v>7684</v>
      </c>
      <c r="P205" s="2389" t="s">
        <v>7682</v>
      </c>
      <c r="Q205" s="3145" t="s">
        <v>7673</v>
      </c>
    </row>
    <row r="206" spans="1:35" s="2167" customFormat="1" ht="58.5" customHeight="1">
      <c r="A206" s="3278"/>
      <c r="B206" s="3478" t="str">
        <f>TEXT(LEFT(L206,10),"0000000000")</f>
        <v>2000003537</v>
      </c>
      <c r="C206" s="1895" t="s">
        <v>109</v>
      </c>
      <c r="D206" s="3479">
        <v>4250</v>
      </c>
      <c r="E206" s="2114" t="s">
        <v>7685</v>
      </c>
      <c r="F206" s="1895" t="s">
        <v>18</v>
      </c>
      <c r="G206" s="2114"/>
      <c r="H206" s="2114"/>
      <c r="I206" s="2114"/>
      <c r="J206" s="2114" t="s">
        <v>49</v>
      </c>
      <c r="K206" s="2114" t="s">
        <v>101</v>
      </c>
      <c r="L206" s="2173" t="s">
        <v>7686</v>
      </c>
      <c r="M206" s="2500">
        <v>4000</v>
      </c>
      <c r="N206" s="2114" t="s">
        <v>7672</v>
      </c>
      <c r="O206" s="1895"/>
      <c r="P206" s="3561" t="s">
        <v>7682</v>
      </c>
      <c r="Q206" s="3482" t="s">
        <v>7673</v>
      </c>
    </row>
    <row r="207" spans="1:35" s="2167" customFormat="1" ht="58.5" customHeight="1">
      <c r="A207" s="3484"/>
      <c r="B207" s="3478" t="str">
        <f>TEXT(LEFT(L207,10),"0000000000")</f>
        <v>2200002322</v>
      </c>
      <c r="C207" s="1895" t="s">
        <v>6097</v>
      </c>
      <c r="D207" s="3479">
        <v>27500</v>
      </c>
      <c r="E207" s="1895" t="s">
        <v>7687</v>
      </c>
      <c r="F207" s="1895" t="s">
        <v>15</v>
      </c>
      <c r="G207" s="2114"/>
      <c r="H207" s="3570" t="s">
        <v>7688</v>
      </c>
      <c r="I207" s="2114" t="s">
        <v>7254</v>
      </c>
      <c r="J207" s="3480" t="s">
        <v>49</v>
      </c>
      <c r="K207" s="2114" t="s">
        <v>101</v>
      </c>
      <c r="L207" s="3560" t="s">
        <v>7689</v>
      </c>
      <c r="M207" s="3483">
        <v>2880</v>
      </c>
      <c r="N207" s="2446" t="s">
        <v>7655</v>
      </c>
      <c r="O207" s="1895">
        <v>30</v>
      </c>
      <c r="P207" s="2501"/>
      <c r="Q207" s="3482" t="s">
        <v>7539</v>
      </c>
    </row>
    <row r="208" spans="1:35" ht="58.5" customHeight="1">
      <c r="A208" s="3277"/>
      <c r="B208" s="2884" t="str">
        <f>TEXT(LEFT(L208,10),"0000000000")</f>
        <v>2200002325</v>
      </c>
      <c r="C208" s="102" t="s">
        <v>6097</v>
      </c>
      <c r="F208" s="102" t="s">
        <v>15</v>
      </c>
      <c r="H208" s="3462" t="s">
        <v>7688</v>
      </c>
      <c r="I208" s="109" t="s">
        <v>7254</v>
      </c>
      <c r="J208" s="2898" t="s">
        <v>49</v>
      </c>
      <c r="K208" s="109" t="s">
        <v>101</v>
      </c>
      <c r="L208" s="1877" t="s">
        <v>7690</v>
      </c>
      <c r="M208" s="2644">
        <v>1000</v>
      </c>
      <c r="N208" s="3590" t="s">
        <v>7691</v>
      </c>
      <c r="Q208" s="3145" t="s">
        <v>7539</v>
      </c>
    </row>
    <row r="209" spans="1:17" ht="58.5" customHeight="1">
      <c r="B209" s="2884" t="str">
        <f>TEXT(LEFT(L209,10),"0000000000")</f>
        <v>2000003554</v>
      </c>
      <c r="C209" s="102" t="s">
        <v>6097</v>
      </c>
      <c r="F209" s="102" t="s">
        <v>15</v>
      </c>
      <c r="H209" s="3462" t="s">
        <v>7688</v>
      </c>
      <c r="I209" s="109" t="s">
        <v>7692</v>
      </c>
      <c r="J209" s="109" t="s">
        <v>49</v>
      </c>
      <c r="K209" s="109" t="s">
        <v>101</v>
      </c>
      <c r="L209" s="696" t="s">
        <v>7693</v>
      </c>
      <c r="M209" s="2216">
        <v>3100</v>
      </c>
      <c r="N209" s="109" t="s">
        <v>7694</v>
      </c>
      <c r="Q209" s="3145" t="s">
        <v>7539</v>
      </c>
    </row>
    <row r="210" spans="1:17" ht="58.5" customHeight="1">
      <c r="B210" s="2884" t="str">
        <f>TEXT(LEFT(L210,10),"0000000000")</f>
        <v>2000003556</v>
      </c>
      <c r="C210" s="102" t="s">
        <v>6097</v>
      </c>
      <c r="F210" s="102" t="s">
        <v>15</v>
      </c>
      <c r="H210" s="3462" t="s">
        <v>7688</v>
      </c>
      <c r="I210" s="109" t="s">
        <v>7271</v>
      </c>
      <c r="J210" s="109" t="s">
        <v>49</v>
      </c>
      <c r="K210" s="109" t="s">
        <v>101</v>
      </c>
      <c r="L210" s="696" t="s">
        <v>7695</v>
      </c>
      <c r="M210" s="2216">
        <v>1650</v>
      </c>
      <c r="N210" s="109" t="s">
        <v>7696</v>
      </c>
      <c r="Q210" s="3145" t="s">
        <v>7539</v>
      </c>
    </row>
    <row r="211" spans="1:17" ht="58.5" customHeight="1">
      <c r="B211" s="2884" t="str">
        <f>TEXT(LEFT(L211,10),"0000000000")</f>
        <v>2000003553</v>
      </c>
      <c r="C211" s="102" t="s">
        <v>6097</v>
      </c>
      <c r="F211" s="102" t="s">
        <v>15</v>
      </c>
      <c r="H211" s="3462" t="s">
        <v>7688</v>
      </c>
      <c r="I211" s="109" t="s">
        <v>7662</v>
      </c>
      <c r="J211" s="109" t="s">
        <v>49</v>
      </c>
      <c r="K211" s="109" t="s">
        <v>101</v>
      </c>
      <c r="L211" s="696" t="s">
        <v>7697</v>
      </c>
      <c r="M211" s="2216">
        <v>3000</v>
      </c>
      <c r="N211" s="109" t="s">
        <v>7698</v>
      </c>
      <c r="P211" s="2389" t="s">
        <v>7682</v>
      </c>
      <c r="Q211" s="3145" t="s">
        <v>7673</v>
      </c>
    </row>
    <row r="212" spans="1:17" ht="58.5" customHeight="1">
      <c r="B212" s="2884" t="str">
        <f>TEXT(LEFT(L212,10),"0000000000")</f>
        <v>2000003613</v>
      </c>
      <c r="C212" s="102" t="s">
        <v>6097</v>
      </c>
      <c r="D212" s="1777"/>
      <c r="E212" s="1777"/>
      <c r="F212" s="102" t="s">
        <v>15</v>
      </c>
      <c r="H212" s="3462" t="s">
        <v>7688</v>
      </c>
      <c r="I212" s="109" t="s">
        <v>7662</v>
      </c>
      <c r="J212" s="2898" t="s">
        <v>49</v>
      </c>
      <c r="K212" s="106" t="s">
        <v>101</v>
      </c>
      <c r="L212" s="3542" t="s">
        <v>7663</v>
      </c>
      <c r="M212" s="3439">
        <f>3400-350</f>
        <v>3050</v>
      </c>
      <c r="N212" s="109" t="s">
        <v>7699</v>
      </c>
      <c r="P212" s="2389" t="s">
        <v>7682</v>
      </c>
      <c r="Q212" s="3145" t="s">
        <v>7673</v>
      </c>
    </row>
    <row r="213" spans="1:17" ht="58.5" customHeight="1">
      <c r="B213" s="2884" t="str">
        <f t="shared" ref="B213:B214" si="0">TEXT(LEFT(L213,10),"0000000000")</f>
        <v>2200002336</v>
      </c>
      <c r="C213" s="102" t="s">
        <v>6097</v>
      </c>
      <c r="F213" s="102" t="s">
        <v>15</v>
      </c>
      <c r="H213" s="3462" t="s">
        <v>7688</v>
      </c>
      <c r="J213" s="2898" t="s">
        <v>49</v>
      </c>
      <c r="K213" s="106" t="s">
        <v>101</v>
      </c>
      <c r="L213" s="696" t="s">
        <v>7700</v>
      </c>
      <c r="M213" s="2216">
        <v>4625</v>
      </c>
      <c r="N213" s="2884" t="s">
        <v>7701</v>
      </c>
    </row>
    <row r="214" spans="1:17" ht="58.5" customHeight="1">
      <c r="B214" s="2884" t="str">
        <f t="shared" si="0"/>
        <v>2200002337</v>
      </c>
      <c r="C214" s="102" t="s">
        <v>6097</v>
      </c>
      <c r="F214" s="102" t="s">
        <v>15</v>
      </c>
      <c r="H214" s="3462" t="s">
        <v>7688</v>
      </c>
      <c r="J214" s="2898" t="s">
        <v>49</v>
      </c>
      <c r="K214" s="106" t="s">
        <v>101</v>
      </c>
      <c r="L214" s="696" t="s">
        <v>7702</v>
      </c>
      <c r="M214" s="2216">
        <v>975</v>
      </c>
      <c r="N214" s="3590" t="s">
        <v>7703</v>
      </c>
    </row>
    <row r="215" spans="1:17" ht="58.5" customHeight="1">
      <c r="B215" s="2884" t="str">
        <f>TEXT(LEFT(L215,10),"0000000000")</f>
        <v>2000003599</v>
      </c>
      <c r="C215" s="102" t="s">
        <v>6097</v>
      </c>
      <c r="D215" s="104"/>
      <c r="F215" s="102" t="s">
        <v>15</v>
      </c>
      <c r="H215" s="3462" t="s">
        <v>7688</v>
      </c>
      <c r="I215" s="109" t="s">
        <v>7254</v>
      </c>
      <c r="J215" s="102" t="s">
        <v>49</v>
      </c>
      <c r="K215" s="109" t="s">
        <v>224</v>
      </c>
      <c r="L215" s="1877" t="s">
        <v>7704</v>
      </c>
      <c r="M215" s="2644">
        <v>4240</v>
      </c>
      <c r="N215" s="109" t="s">
        <v>7705</v>
      </c>
      <c r="Q215" s="3145" t="s">
        <v>7539</v>
      </c>
    </row>
    <row r="216" spans="1:17" s="2167" customFormat="1" ht="58.5" customHeight="1">
      <c r="A216" s="3278"/>
      <c r="B216" s="3478" t="str">
        <f>TEXT(LEFT(L216,10),"0000000000")</f>
        <v>2000003566</v>
      </c>
      <c r="C216" s="2114" t="s">
        <v>7706</v>
      </c>
      <c r="D216" s="3557">
        <v>24870</v>
      </c>
      <c r="E216" s="2114" t="s">
        <v>7669</v>
      </c>
      <c r="F216" s="1895" t="s">
        <v>15</v>
      </c>
      <c r="G216" s="2114"/>
      <c r="H216" s="3570" t="s">
        <v>7688</v>
      </c>
      <c r="I216" s="2114" t="s">
        <v>7254</v>
      </c>
      <c r="J216" s="1895" t="s">
        <v>49</v>
      </c>
      <c r="K216" s="2114" t="s">
        <v>224</v>
      </c>
      <c r="L216" s="2173" t="s">
        <v>7707</v>
      </c>
      <c r="M216" s="3483">
        <v>260</v>
      </c>
      <c r="N216" s="3468" t="s">
        <v>7708</v>
      </c>
      <c r="O216" s="1895">
        <v>25</v>
      </c>
      <c r="P216" s="2501"/>
      <c r="Q216" s="3482" t="s">
        <v>7539</v>
      </c>
    </row>
    <row r="217" spans="1:17" ht="58.5" customHeight="1">
      <c r="B217" s="2884" t="str">
        <f>TEXT(LEFT(L217,10),"0000000000")</f>
        <v>2000003602</v>
      </c>
      <c r="C217" s="102" t="s">
        <v>7709</v>
      </c>
      <c r="F217" s="102" t="s">
        <v>15</v>
      </c>
      <c r="H217" s="3462" t="s">
        <v>7688</v>
      </c>
      <c r="I217" s="109" t="s">
        <v>7710</v>
      </c>
      <c r="J217" s="109" t="s">
        <v>49</v>
      </c>
      <c r="K217" s="109" t="s">
        <v>224</v>
      </c>
      <c r="L217" s="696" t="s">
        <v>7711</v>
      </c>
      <c r="M217" s="2216">
        <v>153</v>
      </c>
      <c r="N217" s="3468" t="s">
        <v>7712</v>
      </c>
      <c r="Q217" s="3145" t="s">
        <v>7539</v>
      </c>
    </row>
    <row r="218" spans="1:17" ht="58.5" customHeight="1">
      <c r="B218" s="2884" t="str">
        <f>TEXT(LEFT(L218,10),"0000000000")</f>
        <v>2000003603</v>
      </c>
      <c r="C218" s="102" t="s">
        <v>7709</v>
      </c>
      <c r="F218" s="102" t="s">
        <v>15</v>
      </c>
      <c r="H218" s="3462" t="s">
        <v>7688</v>
      </c>
      <c r="I218" s="109" t="s">
        <v>7271</v>
      </c>
      <c r="J218" s="109" t="s">
        <v>49</v>
      </c>
      <c r="K218" s="109" t="s">
        <v>224</v>
      </c>
      <c r="L218" s="696" t="s">
        <v>7713</v>
      </c>
      <c r="M218" s="2216">
        <v>500</v>
      </c>
      <c r="N218" s="109" t="s">
        <v>7714</v>
      </c>
      <c r="Q218" s="3145" t="s">
        <v>7539</v>
      </c>
    </row>
    <row r="219" spans="1:17" ht="58.5" customHeight="1">
      <c r="B219" s="2884" t="str">
        <f>TEXT(LEFT(L219,10),"0000000000")</f>
        <v>2000003600</v>
      </c>
      <c r="C219" s="102" t="s">
        <v>7709</v>
      </c>
      <c r="F219" s="102" t="s">
        <v>15</v>
      </c>
      <c r="H219" s="3462" t="s">
        <v>7688</v>
      </c>
      <c r="I219" s="109" t="s">
        <v>7710</v>
      </c>
      <c r="J219" s="109" t="s">
        <v>49</v>
      </c>
      <c r="K219" s="109" t="s">
        <v>224</v>
      </c>
      <c r="L219" s="696" t="s">
        <v>7715</v>
      </c>
      <c r="M219" s="2216">
        <v>4847</v>
      </c>
      <c r="N219" s="109" t="s">
        <v>7672</v>
      </c>
      <c r="Q219" s="3145" t="s">
        <v>7673</v>
      </c>
    </row>
    <row r="220" spans="1:17" ht="58.5" customHeight="1">
      <c r="B220" s="2884" t="str">
        <f>TEXT(LEFT(L220,10),"0000000000")</f>
        <v>2000003629</v>
      </c>
      <c r="C220" s="102" t="s">
        <v>7709</v>
      </c>
      <c r="F220" s="102" t="s">
        <v>15</v>
      </c>
      <c r="H220" s="3462" t="s">
        <v>7688</v>
      </c>
      <c r="I220" s="109" t="s">
        <v>7670</v>
      </c>
      <c r="J220" s="109" t="s">
        <v>49</v>
      </c>
      <c r="K220" s="109" t="s">
        <v>101</v>
      </c>
      <c r="L220" s="3515" t="s">
        <v>7716</v>
      </c>
      <c r="M220" s="2216">
        <v>3200</v>
      </c>
      <c r="N220" s="109" t="s">
        <v>7684</v>
      </c>
    </row>
    <row r="221" spans="1:17" ht="58.5" customHeight="1">
      <c r="B221" s="2884" t="str">
        <f>TEXT(LEFT(L221,10),"0000000000")</f>
        <v>2000003630</v>
      </c>
      <c r="C221" s="102" t="s">
        <v>7709</v>
      </c>
      <c r="F221" s="102" t="s">
        <v>15</v>
      </c>
      <c r="H221" s="3462" t="s">
        <v>7688</v>
      </c>
      <c r="I221" s="109" t="s">
        <v>7670</v>
      </c>
      <c r="J221" s="109" t="s">
        <v>49</v>
      </c>
      <c r="K221" s="109" t="s">
        <v>101</v>
      </c>
      <c r="L221" s="143" t="s">
        <v>7717</v>
      </c>
      <c r="M221" s="2216">
        <v>1260</v>
      </c>
      <c r="N221" s="109" t="s">
        <v>7684</v>
      </c>
    </row>
    <row r="222" spans="1:17" s="2167" customFormat="1" ht="58.5" customHeight="1">
      <c r="A222" s="3278"/>
      <c r="B222" s="2884" t="str">
        <f>TEXT(LEFT(L222,10),"0000000000")</f>
        <v>2000003591</v>
      </c>
      <c r="C222" s="102" t="s">
        <v>7709</v>
      </c>
      <c r="D222" s="3479"/>
      <c r="E222" s="2114"/>
      <c r="F222" s="102" t="s">
        <v>15</v>
      </c>
      <c r="G222" s="2114"/>
      <c r="H222" s="3462" t="s">
        <v>7688</v>
      </c>
      <c r="I222" s="109" t="s">
        <v>7254</v>
      </c>
      <c r="J222" s="109" t="s">
        <v>49</v>
      </c>
      <c r="K222" s="109" t="s">
        <v>101</v>
      </c>
      <c r="L222" s="3481" t="s">
        <v>7718</v>
      </c>
      <c r="M222" s="2500">
        <v>1000</v>
      </c>
      <c r="N222" s="3468" t="s">
        <v>7719</v>
      </c>
      <c r="O222" s="1895"/>
      <c r="P222" s="2501"/>
      <c r="Q222" s="3482" t="s">
        <v>7539</v>
      </c>
    </row>
    <row r="223" spans="1:17" ht="58.5" customHeight="1">
      <c r="B223" s="2884" t="str">
        <f>TEXT(LEFT(L223,10),"0000000000")</f>
        <v>2000003614</v>
      </c>
      <c r="C223" s="102" t="s">
        <v>7709</v>
      </c>
      <c r="F223" s="102" t="s">
        <v>15</v>
      </c>
      <c r="I223" s="3345" t="s">
        <v>7720</v>
      </c>
      <c r="J223" s="109" t="s">
        <v>49</v>
      </c>
      <c r="K223" s="109" t="s">
        <v>90</v>
      </c>
      <c r="L223" s="696" t="s">
        <v>7721</v>
      </c>
      <c r="M223" s="2216">
        <v>4500</v>
      </c>
      <c r="N223" s="109" t="s">
        <v>7722</v>
      </c>
      <c r="P223" s="2389" t="s">
        <v>7416</v>
      </c>
      <c r="Q223" s="3145" t="s">
        <v>7539</v>
      </c>
    </row>
    <row r="224" spans="1:17" ht="58.5" customHeight="1">
      <c r="B224" s="2884" t="str">
        <f>TEXT(LEFT(L224,10),"0000000000")</f>
        <v>2000003586</v>
      </c>
      <c r="C224" s="102" t="s">
        <v>7709</v>
      </c>
      <c r="F224" s="102" t="s">
        <v>15</v>
      </c>
      <c r="I224" s="3410" t="s">
        <v>7254</v>
      </c>
      <c r="J224" s="109" t="s">
        <v>49</v>
      </c>
      <c r="K224" s="109" t="s">
        <v>90</v>
      </c>
      <c r="L224" s="696" t="s">
        <v>7723</v>
      </c>
      <c r="M224" s="2216">
        <v>1500</v>
      </c>
      <c r="N224" s="109" t="s">
        <v>7724</v>
      </c>
      <c r="P224" s="3461" t="s">
        <v>7405</v>
      </c>
      <c r="Q224" s="3145" t="s">
        <v>7539</v>
      </c>
    </row>
    <row r="225" spans="1:17" ht="58.5" customHeight="1">
      <c r="B225" s="2884" t="str">
        <f>TEXT(LEFT(L225,10),"0000000000")</f>
        <v>2000003568</v>
      </c>
      <c r="C225" s="102" t="s">
        <v>7709</v>
      </c>
      <c r="F225" s="102" t="s">
        <v>15</v>
      </c>
      <c r="J225" s="109" t="s">
        <v>49</v>
      </c>
      <c r="K225" s="109" t="s">
        <v>5384</v>
      </c>
      <c r="L225" s="696" t="s">
        <v>7725</v>
      </c>
      <c r="M225" s="2216">
        <v>5000</v>
      </c>
      <c r="N225" s="109" t="s">
        <v>7726</v>
      </c>
      <c r="P225" s="2389" t="s">
        <v>7682</v>
      </c>
      <c r="Q225" s="3145" t="s">
        <v>7673</v>
      </c>
    </row>
    <row r="226" spans="1:17" ht="58.5" customHeight="1">
      <c r="B226" s="2884" t="str">
        <f>TEXT(LEFT(L226,10),"0000000000")</f>
        <v>2000003611</v>
      </c>
      <c r="C226" s="102" t="s">
        <v>7709</v>
      </c>
      <c r="F226" s="102" t="s">
        <v>15</v>
      </c>
      <c r="I226" s="109" t="s">
        <v>7727</v>
      </c>
      <c r="J226" s="109" t="s">
        <v>49</v>
      </c>
      <c r="K226" s="109" t="s">
        <v>5384</v>
      </c>
      <c r="L226" s="696" t="s">
        <v>7728</v>
      </c>
      <c r="M226" s="2216">
        <v>560</v>
      </c>
      <c r="N226" s="2446" t="s">
        <v>7729</v>
      </c>
      <c r="P226" s="3449" t="s">
        <v>7682</v>
      </c>
      <c r="Q226" s="3145" t="s">
        <v>7673</v>
      </c>
    </row>
    <row r="227" spans="1:17" ht="58.5" customHeight="1">
      <c r="B227" s="2884" t="str">
        <f>TEXT(LEFT(L227,10),"0000000000")</f>
        <v>2000003617</v>
      </c>
      <c r="C227" s="102" t="s">
        <v>7709</v>
      </c>
      <c r="F227" s="102" t="s">
        <v>15</v>
      </c>
      <c r="J227" s="109" t="s">
        <v>49</v>
      </c>
      <c r="K227" s="109" t="s">
        <v>5384</v>
      </c>
      <c r="L227" s="696" t="s">
        <v>7730</v>
      </c>
      <c r="M227" s="2216">
        <v>200</v>
      </c>
      <c r="N227" s="1772" t="s">
        <v>7731</v>
      </c>
      <c r="P227" s="3449" t="s">
        <v>7682</v>
      </c>
      <c r="Q227" s="3145" t="s">
        <v>7673</v>
      </c>
    </row>
    <row r="228" spans="1:17" ht="58.5" customHeight="1">
      <c r="B228" s="2884" t="str">
        <f>TEXT(LEFT(L228,10),"0000000000")</f>
        <v>2000003618</v>
      </c>
      <c r="C228" s="102" t="s">
        <v>7709</v>
      </c>
      <c r="F228" s="102" t="s">
        <v>15</v>
      </c>
      <c r="J228" s="109" t="s">
        <v>49</v>
      </c>
      <c r="K228" s="109" t="s">
        <v>5384</v>
      </c>
      <c r="L228" s="696" t="s">
        <v>7732</v>
      </c>
      <c r="M228" s="2216">
        <v>20</v>
      </c>
      <c r="N228" s="3468" t="s">
        <v>7733</v>
      </c>
      <c r="P228" s="3449" t="s">
        <v>7682</v>
      </c>
      <c r="Q228" s="3145" t="s">
        <v>7673</v>
      </c>
    </row>
    <row r="229" spans="1:17" ht="58.5" customHeight="1">
      <c r="B229" s="2884" t="str">
        <f>TEXT(LEFT(L229,10),"0000000000")</f>
        <v>2000003507</v>
      </c>
      <c r="I229" s="109" t="s">
        <v>7254</v>
      </c>
      <c r="J229" s="2898" t="s">
        <v>49</v>
      </c>
      <c r="K229" s="109" t="s">
        <v>5384</v>
      </c>
      <c r="L229" s="696" t="s">
        <v>7734</v>
      </c>
      <c r="M229" s="2216">
        <f>3200-2577</f>
        <v>623</v>
      </c>
      <c r="N229" s="2884" t="s">
        <v>7735</v>
      </c>
      <c r="Q229" s="3145" t="s">
        <v>7539</v>
      </c>
    </row>
    <row r="230" spans="1:17" s="2167" customFormat="1" ht="58.5" customHeight="1">
      <c r="A230" s="3278"/>
      <c r="B230" s="3478" t="str">
        <f>TEXT(LEFT(L230,10),"0000000000")</f>
        <v>2000003587</v>
      </c>
      <c r="C230" s="1895" t="s">
        <v>2946</v>
      </c>
      <c r="D230" s="3479">
        <v>6170</v>
      </c>
      <c r="E230" s="2114" t="s">
        <v>7736</v>
      </c>
      <c r="F230" s="1895" t="s">
        <v>13</v>
      </c>
      <c r="G230" s="2114"/>
      <c r="H230" s="2114"/>
      <c r="I230" s="3578" t="s">
        <v>7254</v>
      </c>
      <c r="J230" s="2114" t="s">
        <v>49</v>
      </c>
      <c r="K230" s="2114" t="s">
        <v>90</v>
      </c>
      <c r="L230" s="2618" t="s">
        <v>7737</v>
      </c>
      <c r="M230" s="2500">
        <v>1350</v>
      </c>
      <c r="N230" s="2114" t="s">
        <v>7738</v>
      </c>
      <c r="O230" s="1895"/>
      <c r="P230" s="3579" t="s">
        <v>7405</v>
      </c>
      <c r="Q230" s="3482" t="s">
        <v>7539</v>
      </c>
    </row>
    <row r="231" spans="1:17" ht="58.5" customHeight="1">
      <c r="B231" s="2884" t="str">
        <f>TEXT(LEFT(L231,10),"0000000000")</f>
        <v>2000003615</v>
      </c>
      <c r="C231" s="102" t="s">
        <v>2946</v>
      </c>
      <c r="F231" s="102" t="s">
        <v>13</v>
      </c>
      <c r="I231" s="3345" t="s">
        <v>7720</v>
      </c>
      <c r="J231" s="109" t="s">
        <v>49</v>
      </c>
      <c r="K231" s="109" t="s">
        <v>90</v>
      </c>
      <c r="L231" s="696" t="s">
        <v>7739</v>
      </c>
      <c r="M231" s="2216">
        <v>2500</v>
      </c>
      <c r="N231" s="109" t="s">
        <v>7684</v>
      </c>
      <c r="P231" s="2389" t="s">
        <v>7416</v>
      </c>
    </row>
    <row r="232" spans="1:17" ht="58.5" customHeight="1">
      <c r="B232" s="2884" t="str">
        <f>TEXT(LEFT(L232,10),"0000000000")</f>
        <v>2000003616</v>
      </c>
      <c r="C232" s="102" t="s">
        <v>2946</v>
      </c>
      <c r="F232" s="102" t="s">
        <v>13</v>
      </c>
      <c r="I232" s="109" t="s">
        <v>7740</v>
      </c>
      <c r="J232" s="109" t="s">
        <v>49</v>
      </c>
      <c r="K232" s="109" t="s">
        <v>90</v>
      </c>
      <c r="L232" s="143" t="s">
        <v>7741</v>
      </c>
      <c r="M232" s="2216">
        <v>2300</v>
      </c>
      <c r="N232" s="109" t="s">
        <v>7684</v>
      </c>
    </row>
    <row r="233" spans="1:17" ht="58.5" customHeight="1">
      <c r="B233" s="2884" t="str">
        <f>TEXT(LEFT(L233,10),"0000000000")</f>
        <v>2000003615</v>
      </c>
      <c r="C233" s="1895" t="s">
        <v>3140</v>
      </c>
      <c r="D233" s="3479">
        <v>9900</v>
      </c>
      <c r="E233" s="2114" t="s">
        <v>7742</v>
      </c>
      <c r="F233" s="1895" t="s">
        <v>13</v>
      </c>
      <c r="I233" s="3345" t="s">
        <v>7720</v>
      </c>
      <c r="J233" s="109" t="s">
        <v>49</v>
      </c>
      <c r="K233" s="109" t="s">
        <v>90</v>
      </c>
      <c r="L233" s="696" t="s">
        <v>7739</v>
      </c>
      <c r="M233" s="2216">
        <f>9900-7770</f>
        <v>2130</v>
      </c>
      <c r="N233" s="109" t="s">
        <v>7684</v>
      </c>
      <c r="P233" s="2389" t="s">
        <v>7416</v>
      </c>
    </row>
    <row r="234" spans="1:17" ht="58.5" customHeight="1">
      <c r="B234" s="2884" t="str">
        <f>TEXT(LEFT(L234,10),"0000000000")</f>
        <v>2000003557</v>
      </c>
      <c r="C234" s="102" t="s">
        <v>2946</v>
      </c>
      <c r="F234" s="102" t="s">
        <v>13</v>
      </c>
      <c r="I234" s="109" t="s">
        <v>7611</v>
      </c>
      <c r="J234" s="2898" t="s">
        <v>49</v>
      </c>
      <c r="K234" s="109" t="s">
        <v>148</v>
      </c>
      <c r="L234" s="696" t="s">
        <v>7743</v>
      </c>
      <c r="M234" s="2216">
        <v>6000</v>
      </c>
      <c r="N234" s="109" t="s">
        <v>7744</v>
      </c>
      <c r="Q234" s="3145" t="s">
        <v>7539</v>
      </c>
    </row>
    <row r="235" spans="1:17" ht="58.5" customHeight="1">
      <c r="B235" s="2884" t="str">
        <f>TEXT(LEFT(L235,10),"0000000000")</f>
        <v>2000003561</v>
      </c>
      <c r="C235" s="102" t="s">
        <v>7709</v>
      </c>
      <c r="F235" s="102" t="s">
        <v>15</v>
      </c>
      <c r="I235" s="109" t="s">
        <v>7745</v>
      </c>
      <c r="J235" s="2898" t="s">
        <v>49</v>
      </c>
      <c r="K235" s="109" t="s">
        <v>148</v>
      </c>
      <c r="L235" s="696" t="s">
        <v>7746</v>
      </c>
      <c r="M235" s="2216">
        <v>2100</v>
      </c>
      <c r="N235" s="109" t="s">
        <v>7747</v>
      </c>
      <c r="Q235" s="3145" t="s">
        <v>7539</v>
      </c>
    </row>
    <row r="236" spans="1:17" s="2167" customFormat="1" ht="58.5" customHeight="1">
      <c r="A236" s="3278"/>
      <c r="B236" s="3478" t="str">
        <f>TEXT(LEFT(L236,10),"0000000000")</f>
        <v>2000003615</v>
      </c>
      <c r="C236" s="1895" t="s">
        <v>7526</v>
      </c>
      <c r="D236" s="3479">
        <v>12900</v>
      </c>
      <c r="E236" s="2114" t="s">
        <v>7669</v>
      </c>
      <c r="F236" s="1895" t="s">
        <v>18</v>
      </c>
      <c r="G236" s="2114"/>
      <c r="H236" s="2114"/>
      <c r="I236" s="3559" t="s">
        <v>7720</v>
      </c>
      <c r="J236" s="2114" t="s">
        <v>49</v>
      </c>
      <c r="K236" s="2114" t="s">
        <v>90</v>
      </c>
      <c r="L236" s="2173" t="s">
        <v>7748</v>
      </c>
      <c r="M236" s="2500">
        <v>4630</v>
      </c>
      <c r="N236" s="2114" t="s">
        <v>7684</v>
      </c>
      <c r="O236" s="1895"/>
      <c r="P236" s="2501" t="s">
        <v>7416</v>
      </c>
      <c r="Q236" s="3482"/>
    </row>
    <row r="237" spans="1:17" ht="58.5" customHeight="1">
      <c r="B237" s="2884" t="str">
        <f>TEXT(LEFT(L237,10),"0000000000")</f>
        <v>2000003579</v>
      </c>
      <c r="C237" s="102" t="s">
        <v>7526</v>
      </c>
      <c r="F237" s="102" t="s">
        <v>18</v>
      </c>
      <c r="I237" s="109" t="s">
        <v>7749</v>
      </c>
      <c r="J237" s="109" t="s">
        <v>49</v>
      </c>
      <c r="K237" s="109" t="s">
        <v>90</v>
      </c>
      <c r="L237" s="143" t="s">
        <v>7750</v>
      </c>
      <c r="M237" s="2216">
        <v>500</v>
      </c>
      <c r="N237" s="109" t="s">
        <v>7747</v>
      </c>
      <c r="Q237" s="3145" t="s">
        <v>7539</v>
      </c>
    </row>
    <row r="238" spans="1:17" ht="58.5" customHeight="1">
      <c r="B238" s="2884" t="str">
        <f>TEXT(LEFT(L238,10),"0000000000")</f>
        <v>2000003625</v>
      </c>
      <c r="C238" s="102" t="s">
        <v>7526</v>
      </c>
      <c r="F238" s="102" t="s">
        <v>18</v>
      </c>
      <c r="I238" s="109" t="s">
        <v>7670</v>
      </c>
      <c r="J238" s="109" t="s">
        <v>49</v>
      </c>
      <c r="K238" s="109" t="s">
        <v>148</v>
      </c>
      <c r="L238" s="143" t="s">
        <v>7751</v>
      </c>
      <c r="M238" s="2216">
        <v>3500</v>
      </c>
      <c r="N238" s="109" t="s">
        <v>7672</v>
      </c>
      <c r="Q238" s="3145" t="s">
        <v>7673</v>
      </c>
    </row>
    <row r="239" spans="1:17" ht="58.5" customHeight="1">
      <c r="B239" s="2884" t="str">
        <f>TEXT(LEFT(L239,10),"0000000000")</f>
        <v>2000003626</v>
      </c>
      <c r="C239" s="102" t="s">
        <v>7526</v>
      </c>
      <c r="F239" s="102" t="s">
        <v>18</v>
      </c>
      <c r="I239" s="109" t="s">
        <v>7670</v>
      </c>
      <c r="J239" s="109" t="s">
        <v>49</v>
      </c>
      <c r="K239" s="109" t="s">
        <v>148</v>
      </c>
      <c r="L239" s="143" t="s">
        <v>7752</v>
      </c>
      <c r="M239" s="2216">
        <f>4500-840</f>
        <v>3660</v>
      </c>
      <c r="N239" s="109" t="s">
        <v>7753</v>
      </c>
      <c r="Q239" s="3145" t="s">
        <v>7539</v>
      </c>
    </row>
    <row r="240" spans="1:17" ht="58.5" customHeight="1">
      <c r="B240" s="2884" t="str">
        <f>TEXT(LEFT(L240,10),"0000000000")</f>
        <v>2000003628</v>
      </c>
      <c r="C240" s="102" t="s">
        <v>7526</v>
      </c>
      <c r="F240" s="102" t="s">
        <v>18</v>
      </c>
      <c r="I240" s="109" t="s">
        <v>7670</v>
      </c>
      <c r="J240" s="109" t="s">
        <v>49</v>
      </c>
      <c r="K240" s="109" t="s">
        <v>148</v>
      </c>
      <c r="L240" s="143" t="s">
        <v>7754</v>
      </c>
      <c r="M240" s="2216">
        <v>1500</v>
      </c>
      <c r="N240" s="109" t="s">
        <v>7755</v>
      </c>
    </row>
    <row r="241" spans="1:35" s="2167" customFormat="1" ht="58.5" customHeight="1">
      <c r="A241" s="3278"/>
      <c r="B241" s="3478" t="str">
        <f>TEXT(LEFT(L241,10),"0000000000")</f>
        <v>2000003605</v>
      </c>
      <c r="C241" s="2114" t="s">
        <v>3731</v>
      </c>
      <c r="D241" s="3479">
        <v>5900</v>
      </c>
      <c r="E241" s="2114" t="s">
        <v>7742</v>
      </c>
      <c r="F241" s="1895" t="s">
        <v>13</v>
      </c>
      <c r="G241" s="2114"/>
      <c r="H241" s="2114"/>
      <c r="I241" s="2114"/>
      <c r="J241" s="2114" t="s">
        <v>49</v>
      </c>
      <c r="K241" s="2114" t="s">
        <v>5384</v>
      </c>
      <c r="L241" s="2173" t="s">
        <v>7756</v>
      </c>
      <c r="M241" s="2500">
        <v>1500</v>
      </c>
      <c r="N241" s="1895" t="s">
        <v>7757</v>
      </c>
      <c r="O241" s="1895"/>
      <c r="P241" s="3561" t="s">
        <v>7682</v>
      </c>
      <c r="Q241" s="3482" t="s">
        <v>7673</v>
      </c>
    </row>
    <row r="242" spans="1:35" ht="58.5" customHeight="1">
      <c r="B242" s="2884" t="str">
        <f>TEXT(LEFT(L242,10),"0000000000")</f>
        <v>2000003606</v>
      </c>
      <c r="C242" s="109" t="s">
        <v>3731</v>
      </c>
      <c r="F242" s="102" t="s">
        <v>13</v>
      </c>
      <c r="J242" s="109" t="s">
        <v>49</v>
      </c>
      <c r="K242" s="109" t="s">
        <v>5384</v>
      </c>
      <c r="L242" s="696" t="s">
        <v>7758</v>
      </c>
      <c r="M242" s="2216">
        <v>4200</v>
      </c>
      <c r="N242" s="109" t="s">
        <v>7759</v>
      </c>
      <c r="P242" s="3449" t="s">
        <v>7682</v>
      </c>
      <c r="Q242" s="3145" t="s">
        <v>7673</v>
      </c>
    </row>
    <row r="243" spans="1:35" s="2740" customFormat="1" ht="58.5" customHeight="1">
      <c r="A243" s="2732"/>
      <c r="B243" s="3352" t="str">
        <f>TEXT(LEFT(L243,10),"0000000000")</f>
        <v>2000003485</v>
      </c>
      <c r="C243" s="2733" t="s">
        <v>2493</v>
      </c>
      <c r="D243" s="3433"/>
      <c r="E243" s="2735"/>
      <c r="F243" s="2733"/>
      <c r="G243" s="2735"/>
      <c r="H243" s="2735" t="s">
        <v>276</v>
      </c>
      <c r="I243" s="2735" t="s">
        <v>7254</v>
      </c>
      <c r="J243" s="3350" t="s">
        <v>49</v>
      </c>
      <c r="K243" s="2735" t="s">
        <v>259</v>
      </c>
      <c r="L243" s="3351" t="s">
        <v>7760</v>
      </c>
      <c r="M243" s="2737">
        <v>1660</v>
      </c>
      <c r="N243" s="3463" t="s">
        <v>7233</v>
      </c>
      <c r="O243" s="2733"/>
      <c r="P243" s="2738"/>
      <c r="Q243" s="3353" t="s">
        <v>7261</v>
      </c>
    </row>
    <row r="244" spans="1:35" s="2740" customFormat="1" ht="58.5" customHeight="1">
      <c r="A244" s="2732"/>
      <c r="B244" s="3352" t="str">
        <f>TEXT(LEFT(L244,10),"0000000000")</f>
        <v>2000003486</v>
      </c>
      <c r="C244" s="2733" t="s">
        <v>2493</v>
      </c>
      <c r="D244" s="3433"/>
      <c r="E244" s="2735"/>
      <c r="F244" s="2733"/>
      <c r="G244" s="2735"/>
      <c r="H244" s="2735" t="s">
        <v>276</v>
      </c>
      <c r="I244" s="2735" t="s">
        <v>7254</v>
      </c>
      <c r="J244" s="3350" t="s">
        <v>49</v>
      </c>
      <c r="K244" s="2735" t="s">
        <v>259</v>
      </c>
      <c r="L244" s="3351" t="s">
        <v>7761</v>
      </c>
      <c r="M244" s="2737">
        <v>1000</v>
      </c>
      <c r="N244" s="3463" t="s">
        <v>7233</v>
      </c>
      <c r="O244" s="2733"/>
      <c r="P244" s="2738"/>
      <c r="Q244" s="3353" t="s">
        <v>7261</v>
      </c>
    </row>
    <row r="245" spans="1:35" s="2740" customFormat="1" ht="58.5" customHeight="1">
      <c r="A245" s="2732"/>
      <c r="B245" s="3352" t="str">
        <f>TEXT(LEFT(L245,10),"0000000000")</f>
        <v>2000003487</v>
      </c>
      <c r="C245" s="2733" t="s">
        <v>2493</v>
      </c>
      <c r="D245" s="3433"/>
      <c r="E245" s="2735"/>
      <c r="F245" s="2733"/>
      <c r="G245" s="2735"/>
      <c r="H245" s="2735" t="s">
        <v>276</v>
      </c>
      <c r="I245" s="2735" t="s">
        <v>7254</v>
      </c>
      <c r="J245" s="3350" t="s">
        <v>49</v>
      </c>
      <c r="K245" s="2735" t="s">
        <v>259</v>
      </c>
      <c r="L245" s="3351" t="s">
        <v>7762</v>
      </c>
      <c r="M245" s="2737">
        <v>1250</v>
      </c>
      <c r="N245" s="3463" t="s">
        <v>7233</v>
      </c>
      <c r="O245" s="2733"/>
      <c r="P245" s="2738"/>
      <c r="Q245" s="3353" t="s">
        <v>7261</v>
      </c>
    </row>
    <row r="246" spans="1:35" s="2740" customFormat="1" ht="58.5" customHeight="1">
      <c r="A246" s="2732"/>
      <c r="B246" s="3352" t="str">
        <f>TEXT(LEFT(L246,10),"0000000000")</f>
        <v>2000003510</v>
      </c>
      <c r="C246" s="2733" t="s">
        <v>2493</v>
      </c>
      <c r="D246" s="3433"/>
      <c r="E246" s="2735"/>
      <c r="F246" s="2733"/>
      <c r="G246" s="2735"/>
      <c r="H246" s="2735" t="s">
        <v>276</v>
      </c>
      <c r="I246" s="2735" t="s">
        <v>7254</v>
      </c>
      <c r="J246" s="3350" t="s">
        <v>49</v>
      </c>
      <c r="K246" s="2735" t="s">
        <v>259</v>
      </c>
      <c r="L246" s="3351" t="s">
        <v>7763</v>
      </c>
      <c r="M246" s="2737">
        <v>600</v>
      </c>
      <c r="N246" s="3463" t="s">
        <v>7233</v>
      </c>
      <c r="O246" s="2733"/>
      <c r="P246" s="2738"/>
      <c r="Q246" s="3353" t="s">
        <v>7261</v>
      </c>
    </row>
    <row r="247" spans="1:35" s="2740" customFormat="1" ht="58.5" customHeight="1">
      <c r="A247" s="2732"/>
      <c r="B247" s="3463" t="str">
        <f>TEXT(LEFT(L247,10),"0000000000")</f>
        <v>2000003604</v>
      </c>
      <c r="C247" s="2733" t="s">
        <v>2493</v>
      </c>
      <c r="D247" s="3433"/>
      <c r="E247" s="2735"/>
      <c r="F247" s="2733"/>
      <c r="G247" s="2735"/>
      <c r="H247" s="2735"/>
      <c r="I247" s="2735" t="s">
        <v>7254</v>
      </c>
      <c r="J247" s="3350" t="s">
        <v>49</v>
      </c>
      <c r="K247" s="2735" t="s">
        <v>259</v>
      </c>
      <c r="L247" s="3351" t="s">
        <v>7764</v>
      </c>
      <c r="M247" s="2737">
        <v>400</v>
      </c>
      <c r="N247" s="3463" t="s">
        <v>7233</v>
      </c>
      <c r="O247" s="2733"/>
      <c r="P247" s="2738"/>
      <c r="Q247" s="3353" t="s">
        <v>7261</v>
      </c>
    </row>
    <row r="248" spans="1:35" s="2740" customFormat="1" ht="58.5" customHeight="1">
      <c r="A248" s="2732"/>
      <c r="B248" s="3510" t="str">
        <f>TEXT(LEFT(L248,10),"0000000000")</f>
        <v>2000003489</v>
      </c>
      <c r="C248" s="2733" t="s">
        <v>2493</v>
      </c>
      <c r="D248" s="3433"/>
      <c r="E248" s="2735"/>
      <c r="F248" s="2733"/>
      <c r="G248" s="2735"/>
      <c r="H248" s="2735"/>
      <c r="I248" s="2735"/>
      <c r="J248" s="3350" t="s">
        <v>49</v>
      </c>
      <c r="K248" s="2735" t="s">
        <v>1637</v>
      </c>
      <c r="L248" s="3351" t="s">
        <v>7765</v>
      </c>
      <c r="M248" s="2737">
        <v>200</v>
      </c>
      <c r="N248" s="3463" t="s">
        <v>7233</v>
      </c>
      <c r="O248" s="2733"/>
      <c r="P248" s="2738"/>
      <c r="Q248" s="3353" t="s">
        <v>7281</v>
      </c>
    </row>
    <row r="249" spans="1:35" s="2740" customFormat="1" ht="58.5" customHeight="1">
      <c r="A249" s="2732"/>
      <c r="B249" s="3510" t="str">
        <f>TEXT(LEFT(L249,10),"0000000000")</f>
        <v>2000003488</v>
      </c>
      <c r="C249" s="2733" t="s">
        <v>2493</v>
      </c>
      <c r="D249" s="3433"/>
      <c r="E249" s="2735"/>
      <c r="F249" s="2733"/>
      <c r="G249" s="2735"/>
      <c r="H249" s="2735"/>
      <c r="I249" s="2735" t="s">
        <v>7254</v>
      </c>
      <c r="J249" s="3350" t="s">
        <v>49</v>
      </c>
      <c r="K249" s="2735" t="s">
        <v>1637</v>
      </c>
      <c r="L249" s="3351" t="s">
        <v>7766</v>
      </c>
      <c r="M249" s="2737">
        <v>500</v>
      </c>
      <c r="N249" s="3463" t="s">
        <v>7233</v>
      </c>
      <c r="O249" s="2733"/>
      <c r="P249" s="2738"/>
      <c r="Q249" s="3353" t="s">
        <v>7281</v>
      </c>
    </row>
    <row r="250" spans="1:35" s="2740" customFormat="1" ht="58.5" customHeight="1">
      <c r="A250" s="2732"/>
      <c r="B250" s="3352" t="str">
        <f>TEXT(LEFT(L250,10),"0000000000")</f>
        <v>2000003263</v>
      </c>
      <c r="C250" s="2733" t="s">
        <v>2493</v>
      </c>
      <c r="D250" s="3433"/>
      <c r="E250" s="2735"/>
      <c r="F250" s="2733"/>
      <c r="G250" s="2735"/>
      <c r="H250" s="2735" t="s">
        <v>276</v>
      </c>
      <c r="I250" s="2735" t="s">
        <v>7254</v>
      </c>
      <c r="J250" s="3350" t="s">
        <v>49</v>
      </c>
      <c r="K250" s="2735" t="s">
        <v>1637</v>
      </c>
      <c r="L250" s="3351" t="s">
        <v>7767</v>
      </c>
      <c r="M250" s="2737">
        <v>650</v>
      </c>
      <c r="N250" s="3463" t="s">
        <v>7233</v>
      </c>
      <c r="O250" s="2733"/>
      <c r="P250" s="2738"/>
      <c r="Q250" s="3353" t="s">
        <v>7261</v>
      </c>
    </row>
    <row r="251" spans="1:35" s="3185" customFormat="1" ht="58.5" customHeight="1">
      <c r="A251" s="2732"/>
      <c r="B251" s="3510" t="str">
        <f>TEXT(LEFT(L251,10),"0000000000")</f>
        <v>2000003458</v>
      </c>
      <c r="C251" s="2733" t="s">
        <v>2493</v>
      </c>
      <c r="D251" s="3433">
        <v>675</v>
      </c>
      <c r="E251" s="2735"/>
      <c r="F251" s="2733"/>
      <c r="G251" s="2735"/>
      <c r="H251" s="2735"/>
      <c r="I251" s="2735" t="s">
        <v>7254</v>
      </c>
      <c r="J251" s="3350" t="s">
        <v>49</v>
      </c>
      <c r="K251" s="2735" t="s">
        <v>259</v>
      </c>
      <c r="L251" s="3351" t="s">
        <v>7768</v>
      </c>
      <c r="M251" s="2737">
        <v>675</v>
      </c>
      <c r="N251" s="3463" t="s">
        <v>7233</v>
      </c>
      <c r="O251" s="2733"/>
      <c r="P251" s="2738"/>
      <c r="Q251" s="3353" t="s">
        <v>7539</v>
      </c>
      <c r="R251" s="2740"/>
      <c r="S251" s="2740"/>
      <c r="T251" s="2740"/>
      <c r="U251" s="2740"/>
      <c r="V251" s="2740"/>
      <c r="W251" s="2740"/>
      <c r="X251" s="2740"/>
      <c r="Y251" s="2740"/>
      <c r="Z251" s="2740"/>
      <c r="AA251" s="2740"/>
      <c r="AB251" s="2740"/>
      <c r="AC251" s="2740"/>
      <c r="AD251" s="2740"/>
      <c r="AE251" s="2740"/>
      <c r="AF251" s="2740"/>
      <c r="AG251" s="2740"/>
      <c r="AH251" s="2740"/>
      <c r="AI251" s="2740"/>
    </row>
    <row r="252" spans="1:35" s="3202" customFormat="1" ht="58.5" customHeight="1">
      <c r="A252" s="3408"/>
      <c r="B252" s="3352" t="str">
        <f>TEXT(LEFT(L252,10),"0000000000")</f>
        <v>2200002300</v>
      </c>
      <c r="C252" s="2733" t="s">
        <v>2493</v>
      </c>
      <c r="D252" s="3433">
        <v>181</v>
      </c>
      <c r="E252" s="3495" t="s">
        <v>7769</v>
      </c>
      <c r="F252" s="2733"/>
      <c r="G252" s="2735"/>
      <c r="H252" s="2735"/>
      <c r="I252" s="2735" t="s">
        <v>7254</v>
      </c>
      <c r="J252" s="3350" t="s">
        <v>49</v>
      </c>
      <c r="K252" s="2735" t="s">
        <v>259</v>
      </c>
      <c r="L252" s="3351" t="s">
        <v>7770</v>
      </c>
      <c r="M252" s="2737">
        <v>181</v>
      </c>
      <c r="N252" s="3463" t="s">
        <v>7771</v>
      </c>
      <c r="O252" s="2733"/>
      <c r="P252" s="2738"/>
      <c r="Q252" s="3409" t="s">
        <v>7772</v>
      </c>
      <c r="R252" s="2912"/>
      <c r="S252" s="2912"/>
      <c r="T252" s="2912"/>
      <c r="U252" s="2912"/>
      <c r="V252" s="2912"/>
      <c r="W252" s="2912"/>
      <c r="X252" s="2912"/>
      <c r="Y252" s="2912"/>
      <c r="Z252" s="2912"/>
      <c r="AA252" s="2912"/>
      <c r="AB252" s="2912"/>
      <c r="AC252" s="2912"/>
      <c r="AD252" s="2912"/>
      <c r="AE252" s="2912"/>
      <c r="AF252" s="2912"/>
      <c r="AG252" s="2912"/>
      <c r="AH252" s="2912"/>
      <c r="AI252" s="2912"/>
    </row>
    <row r="253" spans="1:35" s="3202" customFormat="1" ht="58.5" customHeight="1">
      <c r="A253" s="3408"/>
      <c r="B253" s="3510" t="str">
        <f>TEXT(LEFT(L253,10),"0000000000")</f>
        <v>2200002301</v>
      </c>
      <c r="C253" s="2733" t="s">
        <v>2493</v>
      </c>
      <c r="D253" s="3433">
        <v>500</v>
      </c>
      <c r="E253" s="3495" t="s">
        <v>7769</v>
      </c>
      <c r="F253" s="2733"/>
      <c r="G253" s="2735"/>
      <c r="H253" s="2735"/>
      <c r="I253" s="2735" t="s">
        <v>7254</v>
      </c>
      <c r="J253" s="3350" t="s">
        <v>49</v>
      </c>
      <c r="K253" s="2735" t="s">
        <v>259</v>
      </c>
      <c r="L253" s="3351" t="s">
        <v>7773</v>
      </c>
      <c r="M253" s="2737">
        <v>500</v>
      </c>
      <c r="N253" s="3464" t="s">
        <v>7233</v>
      </c>
      <c r="O253" s="2733"/>
      <c r="P253" s="2738"/>
      <c r="Q253" s="3353" t="s">
        <v>7261</v>
      </c>
      <c r="R253" s="2912"/>
      <c r="S253" s="2912"/>
      <c r="T253" s="2912"/>
      <c r="U253" s="2912"/>
      <c r="V253" s="2912"/>
      <c r="W253" s="2912"/>
      <c r="X253" s="2912"/>
      <c r="Y253" s="2912"/>
      <c r="Z253" s="2912"/>
      <c r="AA253" s="2912"/>
      <c r="AB253" s="2912"/>
      <c r="AC253" s="2912"/>
      <c r="AD253" s="2912"/>
      <c r="AE253" s="2912"/>
      <c r="AF253" s="2912"/>
      <c r="AG253" s="2912"/>
      <c r="AH253" s="2912"/>
      <c r="AI253" s="2912"/>
    </row>
    <row r="254" spans="1:35" s="8" customFormat="1" ht="58.5" customHeight="1">
      <c r="A254" s="3408"/>
      <c r="B254" s="3352" t="str">
        <f>TEXT(LEFT(L254,10),"0000000000")</f>
        <v>2000003481</v>
      </c>
      <c r="C254" s="2733" t="s">
        <v>2493</v>
      </c>
      <c r="D254" s="3433">
        <v>800</v>
      </c>
      <c r="E254" s="2735"/>
      <c r="F254" s="2733"/>
      <c r="G254" s="2735"/>
      <c r="H254" s="2735" t="s">
        <v>276</v>
      </c>
      <c r="I254" s="2735" t="s">
        <v>7254</v>
      </c>
      <c r="J254" s="3350" t="s">
        <v>49</v>
      </c>
      <c r="K254" s="2735" t="s">
        <v>49</v>
      </c>
      <c r="L254" s="3351" t="s">
        <v>7774</v>
      </c>
      <c r="M254" s="2737">
        <v>800</v>
      </c>
      <c r="N254" s="3464" t="s">
        <v>7233</v>
      </c>
      <c r="O254" s="2733"/>
      <c r="P254" s="2738" t="s">
        <v>7775</v>
      </c>
      <c r="Q254" s="3353" t="s">
        <v>7539</v>
      </c>
      <c r="R254" s="2912"/>
      <c r="S254" s="2912"/>
      <c r="T254" s="2912"/>
      <c r="U254" s="2912"/>
      <c r="V254" s="2912"/>
      <c r="W254" s="2912"/>
      <c r="X254" s="2912"/>
      <c r="Y254" s="2912"/>
      <c r="Z254" s="2912"/>
      <c r="AA254" s="2912"/>
      <c r="AB254" s="2912"/>
      <c r="AC254" s="2912"/>
      <c r="AD254" s="2912"/>
      <c r="AE254" s="2912"/>
      <c r="AF254" s="2912"/>
      <c r="AG254" s="2912"/>
      <c r="AH254" s="2912"/>
      <c r="AI254" s="2912"/>
    </row>
    <row r="255" spans="1:35" s="8" customFormat="1" ht="58.5" customHeight="1">
      <c r="A255" s="3408"/>
      <c r="B255" s="3510" t="str">
        <f>TEXT(LEFT(L255,10),"0000000000")</f>
        <v>2200002276</v>
      </c>
      <c r="C255" s="2733" t="s">
        <v>2493</v>
      </c>
      <c r="D255" s="3433">
        <v>1183</v>
      </c>
      <c r="E255" s="3495" t="s">
        <v>7776</v>
      </c>
      <c r="F255" s="2733"/>
      <c r="G255" s="2735"/>
      <c r="H255" s="2735"/>
      <c r="I255" s="2735" t="s">
        <v>7254</v>
      </c>
      <c r="J255" s="3350" t="s">
        <v>49</v>
      </c>
      <c r="K255" s="2735" t="s">
        <v>259</v>
      </c>
      <c r="L255" s="3351" t="s">
        <v>7777</v>
      </c>
      <c r="M255" s="2737">
        <v>1183</v>
      </c>
      <c r="N255" s="3464" t="s">
        <v>7778</v>
      </c>
      <c r="O255" s="2733"/>
      <c r="P255" s="2738"/>
      <c r="Q255" s="3353" t="s">
        <v>7539</v>
      </c>
      <c r="R255" s="2912"/>
      <c r="S255" s="2912"/>
      <c r="T255" s="2912"/>
      <c r="U255" s="2912"/>
      <c r="V255" s="2912"/>
      <c r="W255" s="2912"/>
      <c r="X255" s="2912"/>
      <c r="Y255" s="2912"/>
      <c r="Z255" s="2912"/>
      <c r="AA255" s="2912"/>
      <c r="AB255" s="2912"/>
      <c r="AC255" s="2912"/>
      <c r="AD255" s="2912"/>
      <c r="AE255" s="2912"/>
      <c r="AF255" s="2912"/>
      <c r="AG255" s="2912"/>
      <c r="AH255" s="2912"/>
      <c r="AI255" s="2912"/>
    </row>
    <row r="256" spans="1:35" s="8" customFormat="1" ht="58.5" customHeight="1">
      <c r="A256" s="3408"/>
      <c r="B256" s="3352" t="str">
        <f>TEXT(LEFT(L256,10),"0000000000")</f>
        <v>2200002277</v>
      </c>
      <c r="C256" s="2733" t="s">
        <v>2493</v>
      </c>
      <c r="D256" s="3433">
        <v>419</v>
      </c>
      <c r="E256" s="3495" t="s">
        <v>7779</v>
      </c>
      <c r="F256" s="2733"/>
      <c r="G256" s="2735"/>
      <c r="H256" s="2735"/>
      <c r="I256" s="2735" t="s">
        <v>7254</v>
      </c>
      <c r="J256" s="3350" t="s">
        <v>49</v>
      </c>
      <c r="K256" s="2735" t="s">
        <v>259</v>
      </c>
      <c r="L256" s="3351" t="s">
        <v>7780</v>
      </c>
      <c r="M256" s="2737">
        <v>419</v>
      </c>
      <c r="N256" s="3464" t="s">
        <v>7781</v>
      </c>
      <c r="O256" s="2733"/>
      <c r="P256" s="2738"/>
      <c r="Q256" s="3353" t="s">
        <v>7539</v>
      </c>
      <c r="R256" s="2912"/>
      <c r="S256" s="2912"/>
      <c r="T256" s="2912"/>
      <c r="U256" s="2912"/>
      <c r="V256" s="2912"/>
      <c r="W256" s="2912"/>
      <c r="X256" s="2912"/>
      <c r="Y256" s="2912"/>
      <c r="Z256" s="2912"/>
      <c r="AA256" s="2912"/>
      <c r="AB256" s="2912"/>
      <c r="AC256" s="2912"/>
      <c r="AD256" s="2912"/>
      <c r="AE256" s="2912"/>
      <c r="AF256" s="2912"/>
      <c r="AG256" s="2912"/>
      <c r="AH256" s="2912"/>
      <c r="AI256" s="2912"/>
    </row>
    <row r="257" spans="1:35" s="3588" customFormat="1" ht="58.5" customHeight="1">
      <c r="A257" s="3585"/>
      <c r="B257" s="3460" t="str">
        <f>TEXT(LEFT(L257,10),"0000000000")</f>
        <v>2000003609</v>
      </c>
      <c r="C257" s="3462" t="s">
        <v>7782</v>
      </c>
      <c r="D257" s="3466"/>
      <c r="E257" s="3462"/>
      <c r="F257" s="2794"/>
      <c r="G257" s="3462"/>
      <c r="H257" s="3462"/>
      <c r="I257" s="3462"/>
      <c r="J257" s="3462" t="s">
        <v>49</v>
      </c>
      <c r="K257" s="3462" t="s">
        <v>5384</v>
      </c>
      <c r="L257" s="3586" t="s">
        <v>7783</v>
      </c>
      <c r="M257" s="3587">
        <v>4730</v>
      </c>
      <c r="N257" s="3462" t="s">
        <v>7784</v>
      </c>
      <c r="O257" s="2794"/>
      <c r="P257" s="3449" t="s">
        <v>7682</v>
      </c>
      <c r="Q257" s="3431" t="s">
        <v>7673</v>
      </c>
    </row>
    <row r="258" spans="1:35" s="3588" customFormat="1" ht="58.5" customHeight="1">
      <c r="A258" s="3585"/>
      <c r="B258" s="3460" t="str">
        <f>TEXT(LEFT(L258,10),"0000000000")</f>
        <v>2000003610</v>
      </c>
      <c r="C258" s="3462" t="s">
        <v>7782</v>
      </c>
      <c r="D258" s="3466"/>
      <c r="E258" s="3462"/>
      <c r="F258" s="2794"/>
      <c r="G258" s="3462"/>
      <c r="H258" s="3462"/>
      <c r="I258" s="3462" t="s">
        <v>7727</v>
      </c>
      <c r="J258" s="3462" t="s">
        <v>49</v>
      </c>
      <c r="K258" s="3462" t="s">
        <v>5384</v>
      </c>
      <c r="L258" s="3589" t="s">
        <v>7785</v>
      </c>
      <c r="M258" s="3587">
        <v>6350</v>
      </c>
      <c r="N258" s="3462" t="s">
        <v>7786</v>
      </c>
      <c r="O258" s="2794"/>
      <c r="P258" s="3449" t="s">
        <v>7682</v>
      </c>
      <c r="Q258" s="3431"/>
    </row>
    <row r="259" spans="1:35" s="2167" customFormat="1" ht="58.5" customHeight="1">
      <c r="A259" s="3278"/>
      <c r="B259" s="3478" t="str">
        <f>TEXT(LEFT(L259,10),"0000000000")</f>
        <v>2400001354</v>
      </c>
      <c r="C259" s="3539" t="s">
        <v>7787</v>
      </c>
      <c r="D259" s="3479">
        <v>35400</v>
      </c>
      <c r="E259" s="2114" t="s">
        <v>7665</v>
      </c>
      <c r="F259" s="1895" t="s">
        <v>23</v>
      </c>
      <c r="G259" s="2114"/>
      <c r="H259" s="2114"/>
      <c r="I259" s="2114"/>
      <c r="J259" s="2114" t="s">
        <v>49</v>
      </c>
      <c r="K259" s="2114" t="s">
        <v>7788</v>
      </c>
      <c r="L259" s="3493" t="s">
        <v>7789</v>
      </c>
      <c r="M259" s="2500">
        <v>35400</v>
      </c>
      <c r="N259" s="2114" t="s">
        <v>7790</v>
      </c>
      <c r="O259" s="1895"/>
      <c r="P259" s="2501"/>
      <c r="Q259" s="3482" t="s">
        <v>7539</v>
      </c>
    </row>
    <row r="260" spans="1:35" s="2783" customFormat="1" ht="58.5" customHeight="1">
      <c r="A260" s="3574"/>
      <c r="B260" s="3520" t="str">
        <f>TEXT(LEFT(L260,10),"0000000000")</f>
        <v>2000003588</v>
      </c>
      <c r="C260" s="1216" t="s">
        <v>7791</v>
      </c>
      <c r="D260" s="3575">
        <v>24000</v>
      </c>
      <c r="E260" s="1216" t="s">
        <v>7792</v>
      </c>
      <c r="F260" s="2542" t="s">
        <v>13</v>
      </c>
      <c r="G260" s="1216"/>
      <c r="H260" s="1216"/>
      <c r="I260" s="1216" t="s">
        <v>7793</v>
      </c>
      <c r="J260" s="1216" t="s">
        <v>49</v>
      </c>
      <c r="K260" s="1216" t="s">
        <v>984</v>
      </c>
      <c r="L260" s="3595" t="s">
        <v>7794</v>
      </c>
      <c r="M260" s="2785">
        <v>3000</v>
      </c>
      <c r="N260" s="1216" t="s">
        <v>7795</v>
      </c>
      <c r="O260" s="2542"/>
      <c r="P260" s="2501"/>
      <c r="Q260" s="3482" t="s">
        <v>7539</v>
      </c>
    </row>
    <row r="261" spans="1:35" ht="58.5" customHeight="1">
      <c r="B261" s="2884" t="str">
        <f>TEXT(LEFT(L261,10),"0000000000")</f>
        <v>2200002331</v>
      </c>
      <c r="C261" s="102" t="s">
        <v>5464</v>
      </c>
      <c r="F261" s="102" t="s">
        <v>13</v>
      </c>
      <c r="I261" s="3410" t="s">
        <v>7254</v>
      </c>
      <c r="J261" s="2898" t="s">
        <v>49</v>
      </c>
      <c r="K261" s="2114" t="s">
        <v>984</v>
      </c>
      <c r="L261" s="670" t="s">
        <v>7796</v>
      </c>
      <c r="M261" s="2216">
        <v>400</v>
      </c>
      <c r="N261" s="3571" t="s">
        <v>7588</v>
      </c>
      <c r="Q261" s="3482" t="s">
        <v>7539</v>
      </c>
    </row>
    <row r="262" spans="1:35" ht="58.5" customHeight="1">
      <c r="B262" s="2884" t="str">
        <f>TEXT(LEFT(L262,10),"0000000000")</f>
        <v>2000003589</v>
      </c>
      <c r="C262" s="102" t="s">
        <v>5464</v>
      </c>
      <c r="F262" s="102" t="s">
        <v>13</v>
      </c>
      <c r="I262" s="2114" t="s">
        <v>7793</v>
      </c>
      <c r="J262" s="109" t="s">
        <v>49</v>
      </c>
      <c r="K262" s="2114" t="s">
        <v>984</v>
      </c>
      <c r="L262" s="3591" t="s">
        <v>7797</v>
      </c>
      <c r="M262" s="2216">
        <v>4000</v>
      </c>
      <c r="N262" s="109" t="s">
        <v>7798</v>
      </c>
      <c r="Q262" s="3145" t="s">
        <v>7539</v>
      </c>
    </row>
    <row r="263" spans="1:35" ht="58.5" customHeight="1">
      <c r="B263" s="2884" t="str">
        <f>TEXT(LEFT(L263,10),"0000000000")</f>
        <v>2000003583</v>
      </c>
      <c r="C263" s="102" t="s">
        <v>5464</v>
      </c>
      <c r="F263" s="102" t="s">
        <v>13</v>
      </c>
      <c r="I263" s="109" t="s">
        <v>7799</v>
      </c>
      <c r="J263" s="109" t="s">
        <v>49</v>
      </c>
      <c r="K263" s="2114" t="s">
        <v>984</v>
      </c>
      <c r="L263" s="3491" t="s">
        <v>7800</v>
      </c>
      <c r="M263" s="2216">
        <v>2300</v>
      </c>
      <c r="N263" s="109" t="s">
        <v>7801</v>
      </c>
      <c r="Q263" s="3145" t="s">
        <v>7539</v>
      </c>
    </row>
    <row r="264" spans="1:35" ht="58.5" customHeight="1">
      <c r="B264" s="2884" t="str">
        <f>TEXT(LEFT(L264,10),"0000000000")</f>
        <v>2000003638</v>
      </c>
      <c r="C264" s="102" t="s">
        <v>5464</v>
      </c>
      <c r="D264" s="104"/>
      <c r="F264" s="102" t="s">
        <v>13</v>
      </c>
      <c r="I264" s="109" t="s">
        <v>7802</v>
      </c>
      <c r="J264" s="109" t="s">
        <v>49</v>
      </c>
      <c r="K264" s="2114" t="s">
        <v>984</v>
      </c>
      <c r="L264" s="670" t="s">
        <v>7803</v>
      </c>
      <c r="M264" s="2644">
        <v>2500</v>
      </c>
      <c r="N264" s="2446" t="s">
        <v>7804</v>
      </c>
      <c r="Q264" s="3145" t="s">
        <v>7539</v>
      </c>
    </row>
    <row r="265" spans="1:35" ht="58.5" customHeight="1">
      <c r="B265" s="2884" t="str">
        <f>TEXT(LEFT(L265,10),"0000000000")</f>
        <v>2200002291</v>
      </c>
      <c r="C265" s="102" t="s">
        <v>5464</v>
      </c>
      <c r="D265" s="104"/>
      <c r="F265" s="102" t="s">
        <v>13</v>
      </c>
      <c r="I265" s="109" t="s">
        <v>7377</v>
      </c>
      <c r="J265" s="2898" t="s">
        <v>49</v>
      </c>
      <c r="K265" s="2114" t="s">
        <v>984</v>
      </c>
      <c r="L265" s="696" t="s">
        <v>7805</v>
      </c>
      <c r="M265" s="2644">
        <v>3600</v>
      </c>
      <c r="N265" s="109" t="s">
        <v>7806</v>
      </c>
      <c r="Q265" s="3145" t="s">
        <v>7539</v>
      </c>
    </row>
    <row r="266" spans="1:35" ht="58.5" customHeight="1">
      <c r="B266" s="2884" t="str">
        <f>TEXT(LEFT(L266,10),"0000000000")</f>
        <v>2200002296</v>
      </c>
      <c r="C266" s="102" t="s">
        <v>5464</v>
      </c>
      <c r="D266" s="104"/>
      <c r="F266" s="102" t="s">
        <v>13</v>
      </c>
      <c r="I266" s="109" t="s">
        <v>7377</v>
      </c>
      <c r="J266" s="109" t="s">
        <v>49</v>
      </c>
      <c r="K266" s="2114" t="s">
        <v>984</v>
      </c>
      <c r="L266" s="143" t="s">
        <v>7807</v>
      </c>
      <c r="M266" s="2644">
        <v>1000</v>
      </c>
      <c r="N266" s="109" t="s">
        <v>7808</v>
      </c>
      <c r="Q266" s="3145" t="s">
        <v>7539</v>
      </c>
    </row>
    <row r="267" spans="1:35" ht="58.5" customHeight="1">
      <c r="B267" s="2884" t="str">
        <f>TEXT(LEFT(L267,10),"0000000000")</f>
        <v>2000003621</v>
      </c>
      <c r="C267" s="102" t="s">
        <v>5464</v>
      </c>
      <c r="F267" s="102" t="s">
        <v>13</v>
      </c>
      <c r="I267" s="109" t="s">
        <v>7720</v>
      </c>
      <c r="J267" s="109" t="s">
        <v>49</v>
      </c>
      <c r="K267" s="2114" t="s">
        <v>984</v>
      </c>
      <c r="L267" s="696" t="s">
        <v>7809</v>
      </c>
      <c r="M267" s="2216">
        <v>1000</v>
      </c>
      <c r="N267" s="109" t="s">
        <v>7810</v>
      </c>
      <c r="Q267" s="3145" t="s">
        <v>7673</v>
      </c>
    </row>
    <row r="268" spans="1:35" ht="58.5" customHeight="1">
      <c r="B268" s="2884" t="str">
        <f>TEXT(LEFT(L268,10),"0000000000")</f>
        <v>2200002329</v>
      </c>
      <c r="C268" s="102" t="s">
        <v>5464</v>
      </c>
      <c r="F268" s="102" t="s">
        <v>13</v>
      </c>
      <c r="I268" s="109" t="s">
        <v>7377</v>
      </c>
      <c r="J268" s="109" t="s">
        <v>49</v>
      </c>
      <c r="K268" s="2114" t="s">
        <v>984</v>
      </c>
      <c r="L268" s="143" t="s">
        <v>7811</v>
      </c>
      <c r="M268" s="2216">
        <v>1250</v>
      </c>
      <c r="N268" s="109" t="s">
        <v>7684</v>
      </c>
      <c r="Q268" s="3145" t="s">
        <v>7673</v>
      </c>
    </row>
    <row r="269" spans="1:35" ht="58.5" customHeight="1">
      <c r="A269" s="3278"/>
      <c r="B269" s="3478" t="str">
        <f>TEXT(LEFT(L269,10),"0000000000")</f>
        <v>2200002327</v>
      </c>
      <c r="C269" s="102" t="s">
        <v>5464</v>
      </c>
      <c r="D269" s="3479"/>
      <c r="E269" s="2114"/>
      <c r="F269" s="1895" t="s">
        <v>13</v>
      </c>
      <c r="G269" s="2114"/>
      <c r="H269" s="2114"/>
      <c r="I269" s="109" t="s">
        <v>7377</v>
      </c>
      <c r="J269" s="109" t="s">
        <v>49</v>
      </c>
      <c r="K269" s="2114" t="s">
        <v>984</v>
      </c>
      <c r="L269" s="143" t="s">
        <v>7812</v>
      </c>
      <c r="M269" s="3580">
        <v>4430</v>
      </c>
      <c r="N269" s="109" t="s">
        <v>7813</v>
      </c>
      <c r="O269" s="1895"/>
      <c r="P269" s="2501"/>
      <c r="Q269" s="3482" t="s">
        <v>7673</v>
      </c>
      <c r="R269" s="2167"/>
      <c r="S269" s="2167"/>
      <c r="T269" s="2167"/>
      <c r="U269" s="2167"/>
      <c r="V269" s="2167"/>
      <c r="W269" s="2167"/>
      <c r="X269" s="2167"/>
      <c r="Y269" s="2167"/>
      <c r="Z269" s="2167"/>
      <c r="AA269" s="2167"/>
      <c r="AB269" s="2167"/>
      <c r="AC269" s="2167"/>
      <c r="AD269" s="2167"/>
      <c r="AE269" s="2167"/>
      <c r="AF269" s="2167"/>
      <c r="AG269" s="2167"/>
      <c r="AH269" s="2167"/>
      <c r="AI269" s="2167"/>
    </row>
    <row r="270" spans="1:35" s="2783" customFormat="1" ht="58.5" customHeight="1">
      <c r="A270" s="3574"/>
      <c r="B270" s="3520" t="str">
        <f>TEXT(LEFT(L270,10),"0000000000")</f>
        <v>2200002327</v>
      </c>
      <c r="C270" s="2542" t="s">
        <v>7814</v>
      </c>
      <c r="D270" s="3575">
        <v>24200</v>
      </c>
      <c r="E270" s="1216" t="s">
        <v>7815</v>
      </c>
      <c r="F270" s="2542" t="s">
        <v>13</v>
      </c>
      <c r="G270" s="1216"/>
      <c r="H270" s="1216"/>
      <c r="I270" s="1772" t="s">
        <v>7377</v>
      </c>
      <c r="J270" s="1216" t="s">
        <v>49</v>
      </c>
      <c r="K270" s="1216" t="s">
        <v>984</v>
      </c>
      <c r="L270" s="2501" t="s">
        <v>7812</v>
      </c>
      <c r="M270" s="2785">
        <v>6570</v>
      </c>
      <c r="N270" s="1216" t="s">
        <v>7813</v>
      </c>
      <c r="O270" s="2542"/>
      <c r="P270" s="2501"/>
      <c r="Q270" s="3482" t="s">
        <v>7673</v>
      </c>
    </row>
    <row r="271" spans="1:35" ht="58.5" customHeight="1">
      <c r="B271" s="2884" t="str">
        <f>TEXT(LEFT(L271,10),"0000000000")</f>
        <v>2000003584</v>
      </c>
      <c r="C271" s="102" t="s">
        <v>4439</v>
      </c>
      <c r="F271" s="102" t="s">
        <v>13</v>
      </c>
      <c r="I271" s="109" t="s">
        <v>7799</v>
      </c>
      <c r="J271" s="109" t="s">
        <v>49</v>
      </c>
      <c r="K271" s="2114" t="s">
        <v>984</v>
      </c>
      <c r="L271" s="3491" t="s">
        <v>7816</v>
      </c>
      <c r="M271" s="2216">
        <v>2700</v>
      </c>
      <c r="N271" s="109" t="s">
        <v>7817</v>
      </c>
      <c r="Q271" s="3145" t="s">
        <v>7539</v>
      </c>
    </row>
    <row r="272" spans="1:35" ht="58.5" customHeight="1">
      <c r="B272" s="2884" t="str">
        <f>TEXT(LEFT(L272,10),"0000000000")</f>
        <v>2200002328</v>
      </c>
      <c r="C272" s="102" t="s">
        <v>4439</v>
      </c>
      <c r="F272" s="102" t="s">
        <v>13</v>
      </c>
      <c r="I272" s="109" t="s">
        <v>7377</v>
      </c>
      <c r="J272" s="109" t="s">
        <v>49</v>
      </c>
      <c r="K272" s="2114" t="s">
        <v>984</v>
      </c>
      <c r="L272" s="143" t="s">
        <v>7818</v>
      </c>
      <c r="M272" s="2216">
        <v>3750</v>
      </c>
      <c r="N272" s="109" t="s">
        <v>7819</v>
      </c>
      <c r="Q272" s="3145" t="s">
        <v>7539</v>
      </c>
    </row>
    <row r="273" spans="1:35" ht="58.5" customHeight="1">
      <c r="B273" s="2884" t="str">
        <f>TEXT(LEFT(L273,10),"0000000000")</f>
        <v>2200002330</v>
      </c>
      <c r="C273" s="102" t="s">
        <v>4439</v>
      </c>
      <c r="F273" s="102" t="s">
        <v>13</v>
      </c>
      <c r="I273" s="109" t="s">
        <v>7377</v>
      </c>
      <c r="J273" s="109" t="s">
        <v>49</v>
      </c>
      <c r="K273" s="2114" t="s">
        <v>984</v>
      </c>
      <c r="L273" s="143" t="s">
        <v>7820</v>
      </c>
      <c r="M273" s="2216">
        <v>2905</v>
      </c>
      <c r="N273" s="109" t="s">
        <v>7684</v>
      </c>
      <c r="Q273" s="3145" t="s">
        <v>7673</v>
      </c>
    </row>
    <row r="274" spans="1:35" ht="58.5" customHeight="1">
      <c r="B274" s="2884" t="str">
        <f>TEXT(LEFT(L274,10),"0000000000")</f>
        <v>2000003619</v>
      </c>
      <c r="C274" s="102" t="s">
        <v>4439</v>
      </c>
      <c r="F274" s="102" t="s">
        <v>13</v>
      </c>
      <c r="I274" s="109" t="s">
        <v>7720</v>
      </c>
      <c r="J274" s="109" t="s">
        <v>49</v>
      </c>
      <c r="K274" s="2114" t="s">
        <v>984</v>
      </c>
      <c r="L274" s="696" t="s">
        <v>7821</v>
      </c>
      <c r="M274" s="2216">
        <v>7300</v>
      </c>
      <c r="N274" s="109" t="s">
        <v>7822</v>
      </c>
      <c r="Q274" s="3145" t="s">
        <v>7673</v>
      </c>
    </row>
    <row r="275" spans="1:35" ht="58.5" customHeight="1">
      <c r="A275" s="1777"/>
      <c r="B275" s="2884" t="str">
        <f>TEXT(LEFT(L275,10),"0000000000")</f>
        <v>2000003594</v>
      </c>
      <c r="C275" s="102" t="s">
        <v>4439</v>
      </c>
      <c r="D275" s="104"/>
      <c r="F275" s="102" t="s">
        <v>15</v>
      </c>
      <c r="H275" s="3549"/>
      <c r="I275" s="109" t="s">
        <v>7254</v>
      </c>
      <c r="J275" s="2898" t="s">
        <v>49</v>
      </c>
      <c r="K275" s="2114" t="s">
        <v>984</v>
      </c>
      <c r="L275" s="3552" t="s">
        <v>7823</v>
      </c>
      <c r="M275" s="3584">
        <v>200</v>
      </c>
      <c r="N275" s="2884" t="s">
        <v>7824</v>
      </c>
      <c r="Q275" s="3145" t="s">
        <v>7281</v>
      </c>
    </row>
    <row r="276" spans="1:35" s="2167" customFormat="1" ht="58.5" customHeight="1">
      <c r="A276" s="3278"/>
      <c r="B276" s="3478" t="str">
        <f>TEXT(LEFT(L276,10),"0000000000")</f>
        <v>2000003530</v>
      </c>
      <c r="C276" s="1895" t="s">
        <v>3980</v>
      </c>
      <c r="D276" s="3479">
        <v>12900</v>
      </c>
      <c r="E276" s="2114" t="s">
        <v>7815</v>
      </c>
      <c r="F276" s="1895" t="s">
        <v>15</v>
      </c>
      <c r="G276" s="2114"/>
      <c r="H276" s="3520"/>
      <c r="I276" s="109" t="s">
        <v>7802</v>
      </c>
      <c r="J276" s="2114" t="s">
        <v>49</v>
      </c>
      <c r="K276" s="2114" t="s">
        <v>1163</v>
      </c>
      <c r="L276" s="3581" t="s">
        <v>7825</v>
      </c>
      <c r="M276" s="2500">
        <v>2700</v>
      </c>
      <c r="N276" s="2446" t="s">
        <v>7233</v>
      </c>
      <c r="O276" s="1895"/>
      <c r="P276" s="2501"/>
      <c r="Q276" s="3482" t="s">
        <v>7539</v>
      </c>
    </row>
    <row r="277" spans="1:35" ht="58.5" customHeight="1">
      <c r="B277" s="2884" t="str">
        <f>TEXT(LEFT(L277,10),"0000000000")</f>
        <v>2000003563</v>
      </c>
      <c r="C277" s="102" t="s">
        <v>3980</v>
      </c>
      <c r="D277" s="3479"/>
      <c r="E277" s="2114"/>
      <c r="F277" s="102" t="s">
        <v>15</v>
      </c>
      <c r="I277" s="109" t="s">
        <v>7254</v>
      </c>
      <c r="J277" s="109" t="s">
        <v>49</v>
      </c>
      <c r="K277" s="109" t="s">
        <v>50</v>
      </c>
      <c r="L277" s="143" t="s">
        <v>7826</v>
      </c>
      <c r="M277" s="2216">
        <v>1640</v>
      </c>
      <c r="N277" s="109" t="s">
        <v>7827</v>
      </c>
      <c r="Q277" s="3145" t="s">
        <v>7539</v>
      </c>
    </row>
    <row r="278" spans="1:35" ht="58.5" customHeight="1">
      <c r="B278" s="2884" t="str">
        <f>TEXT(LEFT(L278,10),"0000000000")</f>
        <v>2000003564</v>
      </c>
      <c r="C278" s="102" t="s">
        <v>3980</v>
      </c>
      <c r="F278" s="102" t="s">
        <v>15</v>
      </c>
      <c r="I278" s="109" t="s">
        <v>7745</v>
      </c>
      <c r="J278" s="109" t="s">
        <v>49</v>
      </c>
      <c r="K278" s="109" t="s">
        <v>50</v>
      </c>
      <c r="L278" s="143" t="s">
        <v>7828</v>
      </c>
      <c r="M278" s="2216">
        <v>1500</v>
      </c>
      <c r="N278" s="3468" t="s">
        <v>7829</v>
      </c>
      <c r="Q278" s="3145" t="s">
        <v>7539</v>
      </c>
    </row>
    <row r="279" spans="1:35" ht="58.5" customHeight="1">
      <c r="B279" s="2884" t="str">
        <f>TEXT(LEFT(L279,10),"0000000000")</f>
        <v>2000003567</v>
      </c>
      <c r="C279" s="102" t="s">
        <v>3980</v>
      </c>
      <c r="D279" s="104"/>
      <c r="F279" s="102" t="s">
        <v>15</v>
      </c>
      <c r="I279" s="109" t="s">
        <v>7238</v>
      </c>
      <c r="J279" s="2898" t="s">
        <v>49</v>
      </c>
      <c r="K279" s="2114" t="s">
        <v>1163</v>
      </c>
      <c r="L279" s="696" t="s">
        <v>7830</v>
      </c>
      <c r="M279" s="2644">
        <v>3000</v>
      </c>
      <c r="N279" s="109" t="s">
        <v>7831</v>
      </c>
      <c r="P279" s="2389" t="s">
        <v>7234</v>
      </c>
      <c r="Q279" s="3145" t="s">
        <v>7673</v>
      </c>
    </row>
    <row r="280" spans="1:35" ht="58.5" customHeight="1">
      <c r="B280" s="2884" t="str">
        <f>TEXT(LEFT(L280,10),"0000000000")</f>
        <v>2000003569</v>
      </c>
      <c r="C280" s="102" t="s">
        <v>3980</v>
      </c>
      <c r="D280" s="104"/>
      <c r="F280" s="102" t="s">
        <v>15</v>
      </c>
      <c r="I280" s="109" t="s">
        <v>7238</v>
      </c>
      <c r="J280" s="2898" t="s">
        <v>49</v>
      </c>
      <c r="K280" s="2114" t="s">
        <v>1163</v>
      </c>
      <c r="L280" s="696" t="s">
        <v>7832</v>
      </c>
      <c r="M280" s="2644">
        <v>1000</v>
      </c>
      <c r="N280" s="109" t="s">
        <v>7726</v>
      </c>
      <c r="P280" s="2389" t="s">
        <v>7234</v>
      </c>
      <c r="Q280" s="3145" t="s">
        <v>7673</v>
      </c>
    </row>
    <row r="281" spans="1:35" ht="58.5" customHeight="1">
      <c r="B281" s="2884" t="str">
        <f t="shared" ref="B281" si="1">TEXT(LEFT(L281,10),"0000000000")</f>
        <v>2000003559</v>
      </c>
      <c r="C281" s="102" t="s">
        <v>3980</v>
      </c>
      <c r="D281" s="104"/>
      <c r="F281" s="102" t="s">
        <v>15</v>
      </c>
      <c r="I281" s="109" t="s">
        <v>7238</v>
      </c>
      <c r="J281" s="2898" t="s">
        <v>49</v>
      </c>
      <c r="K281" s="2114" t="s">
        <v>1163</v>
      </c>
      <c r="L281" s="3582" t="s">
        <v>7833</v>
      </c>
      <c r="M281" s="3556">
        <v>250</v>
      </c>
      <c r="N281" s="2446" t="s">
        <v>7834</v>
      </c>
      <c r="P281" s="2389" t="s">
        <v>7234</v>
      </c>
      <c r="Q281" s="3145" t="s">
        <v>7673</v>
      </c>
    </row>
    <row r="282" spans="1:35" s="2783" customFormat="1" ht="58.5" customHeight="1">
      <c r="A282" s="3574"/>
      <c r="B282" s="3520" t="str">
        <f>TEXT(LEFT(L282,10),"0000000000")</f>
        <v>2000003590</v>
      </c>
      <c r="C282" s="102" t="s">
        <v>3980</v>
      </c>
      <c r="D282" s="3575"/>
      <c r="E282" s="1216"/>
      <c r="F282" s="2542" t="s">
        <v>15</v>
      </c>
      <c r="G282" s="1216"/>
      <c r="H282" s="1216"/>
      <c r="I282" s="3576" t="s">
        <v>7254</v>
      </c>
      <c r="J282" s="1216" t="s">
        <v>49</v>
      </c>
      <c r="K282" s="1216" t="s">
        <v>1163</v>
      </c>
      <c r="L282" s="3577" t="s">
        <v>7835</v>
      </c>
      <c r="M282" s="2785">
        <v>500</v>
      </c>
      <c r="N282" s="1216" t="s">
        <v>7590</v>
      </c>
      <c r="O282" s="2542"/>
      <c r="P282" s="2501"/>
      <c r="Q282" s="3482" t="s">
        <v>7539</v>
      </c>
    </row>
    <row r="283" spans="1:35" ht="58.5" customHeight="1">
      <c r="B283" s="2884" t="str">
        <f>TEXT(LEFT(L283,10),"0000000000")</f>
        <v>spot check</v>
      </c>
      <c r="C283" s="102" t="s">
        <v>3980</v>
      </c>
      <c r="D283" s="104"/>
      <c r="F283" s="102" t="s">
        <v>15</v>
      </c>
      <c r="J283" s="2898" t="s">
        <v>49</v>
      </c>
      <c r="K283" s="2114" t="s">
        <v>1163</v>
      </c>
      <c r="L283" s="696" t="s">
        <v>7836</v>
      </c>
      <c r="M283" s="3556">
        <v>2310</v>
      </c>
      <c r="N283" s="109"/>
      <c r="Q283" s="3145" t="s">
        <v>7539</v>
      </c>
    </row>
    <row r="284" spans="1:35" s="2167" customFormat="1" ht="58.5" customHeight="1">
      <c r="A284" s="3278"/>
      <c r="B284" s="3478" t="str">
        <f t="shared" ref="B284" si="2">TEXT(LEFT(L284,10),"0000000000")</f>
        <v>2000003559</v>
      </c>
      <c r="C284" s="1895" t="s">
        <v>7837</v>
      </c>
      <c r="D284" s="3557">
        <v>10750</v>
      </c>
      <c r="E284" s="2114" t="s">
        <v>7687</v>
      </c>
      <c r="F284" s="1895" t="s">
        <v>19</v>
      </c>
      <c r="G284" s="2114"/>
      <c r="H284" s="2114"/>
      <c r="I284" s="2114" t="s">
        <v>7238</v>
      </c>
      <c r="J284" s="3480" t="s">
        <v>49</v>
      </c>
      <c r="K284" s="2114" t="s">
        <v>1163</v>
      </c>
      <c r="L284" s="3572" t="s">
        <v>7833</v>
      </c>
      <c r="M284" s="3573">
        <v>10750</v>
      </c>
      <c r="N284" s="1216" t="s">
        <v>7834</v>
      </c>
      <c r="O284" s="1895"/>
      <c r="P284" s="2501" t="s">
        <v>7234</v>
      </c>
      <c r="Q284" s="3482" t="s">
        <v>7673</v>
      </c>
    </row>
    <row r="285" spans="1:35" ht="58.5" customHeight="1">
      <c r="A285" s="3465"/>
      <c r="B285" s="3428" t="str">
        <f>TEXT(LEFT(L285,10),"0000000000")</f>
        <v>2200002236</v>
      </c>
      <c r="C285" s="3427"/>
      <c r="D285" s="3466"/>
      <c r="E285" s="3462"/>
      <c r="F285" s="3427"/>
      <c r="G285" s="3462"/>
      <c r="H285" s="3462"/>
      <c r="I285" s="3428" t="s">
        <v>7254</v>
      </c>
      <c r="J285" s="3427" t="s">
        <v>49</v>
      </c>
      <c r="K285" s="3448" t="s">
        <v>148</v>
      </c>
      <c r="L285" s="3429" t="s">
        <v>7838</v>
      </c>
      <c r="M285" s="3430">
        <v>1727</v>
      </c>
      <c r="N285" s="3529" t="s">
        <v>7839</v>
      </c>
      <c r="O285" s="2794"/>
      <c r="P285" s="3449" t="s">
        <v>7682</v>
      </c>
      <c r="Q285" s="3431" t="s">
        <v>7673</v>
      </c>
      <c r="R285" s="3432"/>
      <c r="S285" s="3432"/>
      <c r="T285" s="3432"/>
      <c r="U285" s="3432"/>
      <c r="V285" s="3432"/>
      <c r="W285" s="3346"/>
      <c r="X285" s="3346"/>
      <c r="Y285" s="3346"/>
      <c r="Z285" s="3346"/>
      <c r="AA285" s="3346"/>
      <c r="AB285" s="3346"/>
      <c r="AC285" s="3346"/>
      <c r="AD285" s="3346"/>
      <c r="AE285" s="3346"/>
      <c r="AF285" s="3346"/>
      <c r="AG285" s="3346"/>
      <c r="AH285" s="3346"/>
      <c r="AI285" s="3346"/>
    </row>
    <row r="286" spans="1:35" s="3180" customFormat="1" ht="58.5" customHeight="1">
      <c r="A286" s="3562"/>
      <c r="B286" s="3174" t="str">
        <f>TEXT(LEFT(L286,10),"0000000000")</f>
        <v>2000003607</v>
      </c>
      <c r="C286" s="3563" t="s">
        <v>2493</v>
      </c>
      <c r="D286" s="3564"/>
      <c r="E286" s="3550"/>
      <c r="F286" s="3563"/>
      <c r="G286" s="3550"/>
      <c r="H286" s="3550"/>
      <c r="I286" s="3550"/>
      <c r="J286" s="3550" t="s">
        <v>49</v>
      </c>
      <c r="K286" s="3550" t="s">
        <v>259</v>
      </c>
      <c r="L286" s="3565" t="s">
        <v>7840</v>
      </c>
      <c r="M286" s="3566">
        <v>1008</v>
      </c>
      <c r="N286" s="3550" t="s">
        <v>7841</v>
      </c>
      <c r="O286" s="3563"/>
      <c r="P286" s="3567" t="s">
        <v>7682</v>
      </c>
      <c r="Q286" s="3568" t="s">
        <v>7673</v>
      </c>
    </row>
    <row r="287" spans="1:35" s="3180" customFormat="1" ht="58.5" customHeight="1">
      <c r="A287" s="3562"/>
      <c r="B287" s="3174" t="str">
        <f>TEXT(LEFT(L287,10),"0000000000")</f>
        <v>2000003608</v>
      </c>
      <c r="C287" s="3563" t="s">
        <v>2493</v>
      </c>
      <c r="D287" s="3564"/>
      <c r="E287" s="3550"/>
      <c r="F287" s="3563"/>
      <c r="G287" s="3550"/>
      <c r="H287" s="3550"/>
      <c r="I287" s="3550"/>
      <c r="J287" s="3550" t="s">
        <v>49</v>
      </c>
      <c r="K287" s="3550" t="s">
        <v>259</v>
      </c>
      <c r="L287" s="3569" t="s">
        <v>7842</v>
      </c>
      <c r="M287" s="3566">
        <v>2072</v>
      </c>
      <c r="N287" s="3550" t="s">
        <v>7843</v>
      </c>
      <c r="O287" s="3563"/>
      <c r="P287" s="3567" t="s">
        <v>7682</v>
      </c>
      <c r="Q287" s="3568" t="s">
        <v>7673</v>
      </c>
    </row>
    <row r="288" spans="1:35" ht="58.5" customHeight="1">
      <c r="B288" s="2884" t="str">
        <f t="shared" ref="B288" si="3">TEXT(LEFT(L288,10),"0000000000")</f>
        <v/>
      </c>
      <c r="C288" s="102" t="s">
        <v>3300</v>
      </c>
      <c r="D288" s="2513">
        <v>10500</v>
      </c>
      <c r="E288" s="109" t="s">
        <v>7687</v>
      </c>
      <c r="F288" s="102" t="s">
        <v>15</v>
      </c>
      <c r="J288" s="2898" t="s">
        <v>49</v>
      </c>
      <c r="K288" s="109" t="s">
        <v>7844</v>
      </c>
      <c r="M288" s="2216">
        <v>10500</v>
      </c>
    </row>
    <row r="289" spans="1:35" ht="78.75" customHeight="1">
      <c r="A289" s="3277"/>
      <c r="B289" s="2884" t="str">
        <f>TEXT(LEFT(L289,10),"0000000000")</f>
        <v>2000003472</v>
      </c>
      <c r="G289" s="2884"/>
      <c r="H289" s="2884"/>
      <c r="I289" s="3504" t="s">
        <v>7254</v>
      </c>
      <c r="J289" s="2898" t="s">
        <v>49</v>
      </c>
      <c r="K289" s="3505" t="s">
        <v>90</v>
      </c>
      <c r="L289" s="3506" t="s">
        <v>7845</v>
      </c>
      <c r="M289" s="3521">
        <v>1350</v>
      </c>
      <c r="N289" s="2884" t="s">
        <v>7846</v>
      </c>
      <c r="O289" s="2898"/>
      <c r="P289" s="3461" t="s">
        <v>7405</v>
      </c>
      <c r="Q289" s="3482" t="s">
        <v>7539</v>
      </c>
      <c r="W289" s="2167"/>
      <c r="X289" s="2167"/>
      <c r="Y289" s="2167"/>
      <c r="Z289" s="2167"/>
      <c r="AA289" s="2167"/>
      <c r="AB289" s="2167"/>
      <c r="AC289" s="2167"/>
      <c r="AD289" s="2167"/>
      <c r="AE289" s="2167"/>
      <c r="AF289" s="2167"/>
      <c r="AG289" s="2167"/>
      <c r="AH289" s="2167"/>
      <c r="AI289" s="2167"/>
    </row>
  </sheetData>
  <autoFilter ref="A3:AI204" xr:uid="{DD385387-0778-406B-BE47-1387A6C4D5B5}"/>
  <mergeCells count="22">
    <mergeCell ref="A63:A64"/>
    <mergeCell ref="A51:A53"/>
    <mergeCell ref="A57:A60"/>
    <mergeCell ref="A1:Q1"/>
    <mergeCell ref="A2:C2"/>
    <mergeCell ref="A61:A62"/>
    <mergeCell ref="S2:V2"/>
    <mergeCell ref="A4:A14"/>
    <mergeCell ref="A15:A29"/>
    <mergeCell ref="A30:A41"/>
    <mergeCell ref="A42:A49"/>
    <mergeCell ref="A79:A81"/>
    <mergeCell ref="A65:A66"/>
    <mergeCell ref="A68:A70"/>
    <mergeCell ref="A72:A74"/>
    <mergeCell ref="A75:A76"/>
    <mergeCell ref="A77:A78"/>
    <mergeCell ref="A142:A147"/>
    <mergeCell ref="A139:A141"/>
    <mergeCell ref="A129:A138"/>
    <mergeCell ref="A83:A92"/>
    <mergeCell ref="A93:A101"/>
  </mergeCells>
  <conditionalFormatting sqref="B4:B14">
    <cfRule type="duplicateValues" dxfId="356" priority="38"/>
    <cfRule type="duplicateValues" dxfId="355" priority="39"/>
    <cfRule type="duplicateValues" dxfId="354" priority="40"/>
    <cfRule type="duplicateValues" dxfId="353" priority="41"/>
    <cfRule type="duplicateValues" dxfId="352" priority="42"/>
    <cfRule type="duplicateValues" dxfId="351" priority="43"/>
    <cfRule type="duplicateValues" dxfId="350" priority="44"/>
    <cfRule type="duplicateValues" dxfId="349" priority="45"/>
    <cfRule type="duplicateValues" dxfId="348" priority="46"/>
  </conditionalFormatting>
  <conditionalFormatting sqref="B6">
    <cfRule type="duplicateValues" dxfId="347" priority="34"/>
    <cfRule type="duplicateValues" dxfId="346" priority="35"/>
    <cfRule type="duplicateValues" dxfId="345" priority="36"/>
    <cfRule type="duplicateValues" dxfId="344" priority="37"/>
  </conditionalFormatting>
  <conditionalFormatting sqref="B56">
    <cfRule type="duplicateValues" dxfId="343" priority="69"/>
    <cfRule type="duplicateValues" dxfId="342" priority="70"/>
    <cfRule type="duplicateValues" dxfId="341" priority="71"/>
    <cfRule type="duplicateValues" dxfId="340" priority="72"/>
    <cfRule type="duplicateValues" dxfId="339" priority="77"/>
  </conditionalFormatting>
  <conditionalFormatting sqref="B60">
    <cfRule type="duplicateValues" dxfId="338" priority="56"/>
    <cfRule type="duplicateValues" dxfId="337" priority="57"/>
    <cfRule type="duplicateValues" dxfId="336" priority="58"/>
    <cfRule type="duplicateValues" dxfId="335" priority="59"/>
    <cfRule type="duplicateValues" dxfId="334" priority="60"/>
    <cfRule type="duplicateValues" dxfId="333" priority="61"/>
    <cfRule type="duplicateValues" dxfId="332" priority="62"/>
    <cfRule type="duplicateValues" dxfId="331" priority="63"/>
    <cfRule type="duplicateValues" dxfId="330" priority="64"/>
    <cfRule type="duplicateValues" dxfId="329" priority="65"/>
    <cfRule type="duplicateValues" dxfId="328" priority="66"/>
    <cfRule type="duplicateValues" dxfId="327" priority="67"/>
    <cfRule type="duplicateValues" dxfId="326" priority="68"/>
  </conditionalFormatting>
  <conditionalFormatting sqref="L118">
    <cfRule type="duplicateValues" dxfId="325" priority="17"/>
    <cfRule type="duplicateValues" dxfId="324" priority="18"/>
    <cfRule type="duplicateValues" dxfId="323" priority="19"/>
    <cfRule type="duplicateValues" dxfId="322" priority="20"/>
    <cfRule type="duplicateValues" dxfId="321" priority="21"/>
  </conditionalFormatting>
  <conditionalFormatting sqref="S42">
    <cfRule type="duplicateValues" dxfId="320" priority="268"/>
    <cfRule type="duplicateValues" dxfId="319" priority="269"/>
    <cfRule type="duplicateValues" dxfId="318" priority="270"/>
    <cfRule type="duplicateValues" dxfId="317" priority="271"/>
  </conditionalFormatting>
  <conditionalFormatting sqref="S50">
    <cfRule type="duplicateValues" dxfId="316" priority="30"/>
    <cfRule type="duplicateValues" dxfId="315" priority="31"/>
    <cfRule type="duplicateValues" dxfId="314" priority="32"/>
    <cfRule type="duplicateValues" dxfId="313" priority="33"/>
  </conditionalFormatting>
  <conditionalFormatting sqref="S55">
    <cfRule type="duplicateValues" dxfId="312" priority="153"/>
    <cfRule type="duplicateValues" dxfId="311" priority="154"/>
    <cfRule type="duplicateValues" dxfId="310" priority="155"/>
    <cfRule type="duplicateValues" dxfId="309" priority="156"/>
  </conditionalFormatting>
  <conditionalFormatting sqref="S61">
    <cfRule type="duplicateValues" dxfId="308" priority="174"/>
    <cfRule type="duplicateValues" dxfId="307" priority="175"/>
    <cfRule type="duplicateValues" dxfId="306" priority="176"/>
    <cfRule type="duplicateValues" dxfId="305" priority="177"/>
  </conditionalFormatting>
  <conditionalFormatting sqref="L287">
    <cfRule type="containsText" dxfId="304" priority="6" operator="containsText" text="Chưa chốt cơ cấu">
      <formula>NOT(ISERROR(SEARCH("Chưa chốt cơ cấu",L287)))</formula>
    </cfRule>
  </conditionalFormatting>
  <conditionalFormatting sqref="L258">
    <cfRule type="containsText" dxfId="303" priority="5" operator="containsText" text="Chưa chốt cơ cấu">
      <formula>NOT(ISERROR(SEARCH("Chưa chốt cơ cấu",L258)))</formula>
    </cfRule>
  </conditionalFormatting>
  <conditionalFormatting sqref="B285:B1048576 B57:B59 B15:B55 B1:B3 B61:B278">
    <cfRule type="duplicateValues" dxfId="302" priority="40570"/>
  </conditionalFormatting>
  <conditionalFormatting sqref="B284">
    <cfRule type="duplicateValues" dxfId="301" priority="4"/>
  </conditionalFormatting>
  <conditionalFormatting sqref="B279:B280 B283">
    <cfRule type="duplicateValues" dxfId="300" priority="40575"/>
  </conditionalFormatting>
  <conditionalFormatting sqref="B281">
    <cfRule type="duplicateValues" dxfId="299" priority="2"/>
  </conditionalFormatting>
  <conditionalFormatting sqref="B282">
    <cfRule type="duplicateValues" dxfId="298" priority="1"/>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07" activePane="bottomRight" state="frozen"/>
      <selection pane="bottomRight" activeCell="B200" sqref="B200"/>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784" t="s">
        <v>7847</v>
      </c>
      <c r="B1" s="3785"/>
      <c r="C1" s="3785"/>
      <c r="D1" s="3785"/>
      <c r="E1" s="3785"/>
      <c r="F1" s="3785"/>
      <c r="G1" s="3785"/>
      <c r="H1" s="3785"/>
      <c r="I1" s="3785"/>
      <c r="J1" s="3785"/>
      <c r="K1" s="3785"/>
      <c r="L1" s="3785"/>
      <c r="M1" s="3785"/>
      <c r="N1" s="3785"/>
      <c r="O1" s="3785"/>
      <c r="P1" s="3785"/>
      <c r="Q1" s="3714"/>
    </row>
    <row r="2" spans="1:35" s="2709" customFormat="1" ht="58.5" customHeight="1">
      <c r="A2" s="3786" t="s">
        <v>5192</v>
      </c>
      <c r="B2" s="3787"/>
      <c r="C2" s="3787"/>
      <c r="D2" s="3044">
        <f>SUBTOTAL(9,D4:D2695)</f>
        <v>537510</v>
      </c>
      <c r="E2" s="2887"/>
      <c r="F2" s="2885"/>
      <c r="G2" s="2886" t="s">
        <v>5193</v>
      </c>
      <c r="H2" s="2886"/>
      <c r="I2" s="2887"/>
      <c r="J2" s="2887"/>
      <c r="K2" s="2888"/>
      <c r="L2" s="2889">
        <f ca="1">TODAY()</f>
        <v>45982</v>
      </c>
      <c r="M2" s="3044">
        <f>SUBTOTAL(9,M4:M2695)</f>
        <v>538446</v>
      </c>
      <c r="N2" s="2890" t="s">
        <v>7219</v>
      </c>
      <c r="O2" s="2999"/>
      <c r="P2" s="2926"/>
      <c r="Q2" s="3315" t="s">
        <v>0</v>
      </c>
      <c r="R2" s="3"/>
      <c r="S2" s="3788" t="s">
        <v>7220</v>
      </c>
      <c r="T2" s="3788"/>
      <c r="U2" s="3788"/>
      <c r="V2" s="3788"/>
      <c r="W2" s="3"/>
      <c r="X2" s="3"/>
      <c r="Y2" s="3"/>
      <c r="Z2" s="3"/>
      <c r="AA2" s="3"/>
    </row>
    <row r="3" spans="1:35" s="2709" customFormat="1" ht="58.5"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7848</v>
      </c>
      <c r="O3" s="3141" t="s">
        <v>5204</v>
      </c>
      <c r="P3" s="3142" t="s">
        <v>42</v>
      </c>
      <c r="Q3" s="3316" t="s">
        <v>5205</v>
      </c>
      <c r="R3" s="2709" t="s">
        <v>7227</v>
      </c>
      <c r="S3" s="2705" t="s">
        <v>5207</v>
      </c>
      <c r="T3" s="2705" t="s">
        <v>7228</v>
      </c>
      <c r="U3" s="2705" t="s">
        <v>7229</v>
      </c>
      <c r="V3" s="2705" t="s">
        <v>7230</v>
      </c>
    </row>
    <row r="4" spans="1:35" s="2150" customFormat="1" ht="58.5" customHeight="1">
      <c r="A4" s="3702">
        <v>1</v>
      </c>
      <c r="B4" s="3190" t="str">
        <f t="shared" ref="B4:B35" si="0">TEXT(LEFT(L4,10),"0000000000")</f>
        <v>2200002207</v>
      </c>
      <c r="C4" s="1902" t="s">
        <v>7849</v>
      </c>
      <c r="D4" s="2607">
        <v>2950</v>
      </c>
      <c r="E4" s="1902" t="s">
        <v>7850</v>
      </c>
      <c r="F4" s="1902" t="s">
        <v>18</v>
      </c>
      <c r="G4" s="1921" t="s">
        <v>7851</v>
      </c>
      <c r="H4" s="1921" t="s">
        <v>7852</v>
      </c>
      <c r="I4" s="2279" t="s">
        <v>7254</v>
      </c>
      <c r="J4" s="1902" t="s">
        <v>49</v>
      </c>
      <c r="K4" s="1921" t="s">
        <v>126</v>
      </c>
      <c r="L4" s="1862" t="s">
        <v>7853</v>
      </c>
      <c r="M4" s="3041">
        <v>1311</v>
      </c>
      <c r="N4" s="2907" t="s">
        <v>7854</v>
      </c>
      <c r="O4" s="1902"/>
      <c r="P4" s="1745"/>
      <c r="Q4" s="3233">
        <v>1</v>
      </c>
    </row>
    <row r="5" spans="1:35" s="1548" customFormat="1" ht="58.5" customHeight="1">
      <c r="A5" s="3702"/>
      <c r="B5" s="3190" t="str">
        <f t="shared" si="0"/>
        <v>2200002208</v>
      </c>
      <c r="C5" s="1493" t="s">
        <v>118</v>
      </c>
      <c r="D5" s="1494"/>
      <c r="E5" s="1902"/>
      <c r="F5" s="1493" t="s">
        <v>18</v>
      </c>
      <c r="G5" s="1495"/>
      <c r="H5" s="1495"/>
      <c r="I5" s="1568" t="s">
        <v>7254</v>
      </c>
      <c r="J5" s="1493" t="s">
        <v>49</v>
      </c>
      <c r="K5" s="1495" t="s">
        <v>126</v>
      </c>
      <c r="L5" s="1496" t="s">
        <v>7855</v>
      </c>
      <c r="M5" s="3037">
        <v>1485</v>
      </c>
      <c r="N5" s="2907" t="s">
        <v>7856</v>
      </c>
      <c r="O5" s="1493"/>
      <c r="P5" s="2590"/>
      <c r="Q5" s="3233">
        <v>1</v>
      </c>
    </row>
    <row r="6" spans="1:35" s="1467" customFormat="1" ht="58.5" customHeight="1">
      <c r="A6" s="3702"/>
      <c r="B6" s="3190" t="str">
        <f t="shared" si="0"/>
        <v>2200002197</v>
      </c>
      <c r="C6" s="1493" t="s">
        <v>118</v>
      </c>
      <c r="D6" s="2607"/>
      <c r="E6" s="1921"/>
      <c r="F6" s="1493" t="s">
        <v>18</v>
      </c>
      <c r="G6" s="1495"/>
      <c r="H6" s="1495"/>
      <c r="I6" s="1568" t="s">
        <v>7254</v>
      </c>
      <c r="J6" s="1495" t="s">
        <v>1637</v>
      </c>
      <c r="K6" s="1495" t="s">
        <v>126</v>
      </c>
      <c r="L6" s="1547" t="s">
        <v>7857</v>
      </c>
      <c r="M6" s="3037">
        <v>154</v>
      </c>
      <c r="N6" s="2196" t="s">
        <v>7854</v>
      </c>
      <c r="O6" s="1493"/>
      <c r="P6" s="1548"/>
      <c r="Q6" s="3233">
        <v>1</v>
      </c>
      <c r="R6" s="1748">
        <v>3</v>
      </c>
    </row>
    <row r="7" spans="1:35" s="2150" customFormat="1" ht="58.5" customHeight="1">
      <c r="A7" s="3789">
        <v>2</v>
      </c>
      <c r="B7" s="3190" t="str">
        <f t="shared" si="0"/>
        <v>2400001285</v>
      </c>
      <c r="C7" s="3019" t="s">
        <v>7858</v>
      </c>
      <c r="D7" s="3210">
        <v>3000</v>
      </c>
      <c r="E7" s="3021" t="s">
        <v>7859</v>
      </c>
      <c r="F7" s="3019" t="s">
        <v>3444</v>
      </c>
      <c r="G7" s="3021" t="s">
        <v>7860</v>
      </c>
      <c r="H7" s="3238" t="s">
        <v>7861</v>
      </c>
      <c r="I7" s="3021" t="s">
        <v>7862</v>
      </c>
      <c r="J7" s="3019" t="s">
        <v>49</v>
      </c>
      <c r="K7" s="3021" t="s">
        <v>6121</v>
      </c>
      <c r="L7" s="2904" t="s">
        <v>7863</v>
      </c>
      <c r="M7" s="3036">
        <v>1000</v>
      </c>
      <c r="N7" s="2196" t="s">
        <v>6577</v>
      </c>
      <c r="O7" s="3019"/>
      <c r="P7" s="3023"/>
      <c r="Q7" s="3233">
        <v>1</v>
      </c>
    </row>
    <row r="8" spans="1:35" s="1548" customFormat="1" ht="58.5" customHeight="1">
      <c r="A8" s="3789"/>
      <c r="B8" s="3190" t="str">
        <f t="shared" si="0"/>
        <v>2400001286</v>
      </c>
      <c r="C8" s="3009" t="s">
        <v>3882</v>
      </c>
      <c r="D8" s="3211"/>
      <c r="E8" s="3021"/>
      <c r="F8" s="3009" t="s">
        <v>3444</v>
      </c>
      <c r="G8" s="3007"/>
      <c r="H8" s="3007"/>
      <c r="I8" s="3021" t="s">
        <v>7862</v>
      </c>
      <c r="J8" s="3009" t="s">
        <v>49</v>
      </c>
      <c r="K8" s="3007" t="s">
        <v>6121</v>
      </c>
      <c r="L8" s="2878" t="s">
        <v>7864</v>
      </c>
      <c r="M8" s="3040">
        <v>1000</v>
      </c>
      <c r="N8" s="2196" t="s">
        <v>6577</v>
      </c>
      <c r="O8" s="3019"/>
      <c r="P8" s="3023"/>
      <c r="Q8" s="3233">
        <v>1</v>
      </c>
      <c r="R8" s="2150"/>
      <c r="S8" s="2150"/>
      <c r="T8" s="2150"/>
      <c r="U8" s="2150"/>
      <c r="V8" s="2150"/>
      <c r="W8" s="2150"/>
      <c r="X8" s="2150"/>
      <c r="Y8" s="2150"/>
      <c r="Z8" s="2150"/>
      <c r="AA8" s="2150"/>
      <c r="AB8" s="2150"/>
    </row>
    <row r="9" spans="1:35" s="1548" customFormat="1" ht="58.5" customHeight="1">
      <c r="A9" s="3789"/>
      <c r="B9" s="3190" t="str">
        <f t="shared" si="0"/>
        <v>2400001287</v>
      </c>
      <c r="C9" s="3009" t="s">
        <v>3882</v>
      </c>
      <c r="D9" s="3211"/>
      <c r="E9" s="3021"/>
      <c r="F9" s="3009" t="s">
        <v>3444</v>
      </c>
      <c r="G9" s="3007"/>
      <c r="H9" s="3007"/>
      <c r="I9" s="3021" t="s">
        <v>7862</v>
      </c>
      <c r="J9" s="3009" t="s">
        <v>49</v>
      </c>
      <c r="K9" s="3007" t="s">
        <v>6121</v>
      </c>
      <c r="L9" s="2878" t="s">
        <v>7865</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783">
        <v>3</v>
      </c>
      <c r="B10" s="3190" t="str">
        <f t="shared" si="0"/>
        <v>2200002220</v>
      </c>
      <c r="C10" s="3019" t="s">
        <v>3448</v>
      </c>
      <c r="D10" s="3210">
        <v>3700</v>
      </c>
      <c r="E10" s="3021" t="s">
        <v>7866</v>
      </c>
      <c r="F10" s="3009" t="s">
        <v>19</v>
      </c>
      <c r="G10" s="3021"/>
      <c r="H10" s="3021"/>
      <c r="I10" s="3007" t="s">
        <v>7254</v>
      </c>
      <c r="J10" s="3009" t="s">
        <v>49</v>
      </c>
      <c r="K10" s="3007" t="s">
        <v>126</v>
      </c>
      <c r="L10" s="2878" t="s">
        <v>7867</v>
      </c>
      <c r="M10" s="3040">
        <v>458</v>
      </c>
      <c r="N10" s="2907" t="s">
        <v>7469</v>
      </c>
      <c r="O10" s="3019"/>
      <c r="P10" s="3207"/>
      <c r="Q10" s="3307">
        <v>1</v>
      </c>
    </row>
    <row r="11" spans="1:35" s="1467" customFormat="1" ht="58.5" customHeight="1">
      <c r="A11" s="3783"/>
      <c r="B11" s="3190" t="str">
        <f t="shared" si="0"/>
        <v>2200002221</v>
      </c>
      <c r="C11" s="3009" t="s">
        <v>3448</v>
      </c>
      <c r="D11" s="3211"/>
      <c r="E11" s="3021"/>
      <c r="F11" s="3009" t="s">
        <v>19</v>
      </c>
      <c r="G11" s="3007"/>
      <c r="H11" s="3007"/>
      <c r="I11" s="1495" t="s">
        <v>7254</v>
      </c>
      <c r="J11" s="1495" t="s">
        <v>49</v>
      </c>
      <c r="K11" s="3007" t="s">
        <v>126</v>
      </c>
      <c r="L11" s="2878" t="s">
        <v>7868</v>
      </c>
      <c r="M11" s="3040">
        <v>3242</v>
      </c>
      <c r="N11" s="2907" t="s">
        <v>7869</v>
      </c>
      <c r="O11" s="3009"/>
      <c r="P11" s="3010"/>
      <c r="Q11" s="3307" t="s">
        <v>7261</v>
      </c>
      <c r="AD11" s="1548"/>
      <c r="AE11" s="1548"/>
      <c r="AF11" s="1548"/>
      <c r="AG11" s="1548"/>
      <c r="AH11" s="1548"/>
    </row>
    <row r="12" spans="1:35" s="2150" customFormat="1" ht="58.5" customHeight="1">
      <c r="A12" s="3724">
        <v>4</v>
      </c>
      <c r="B12" s="3190" t="str">
        <f t="shared" si="0"/>
        <v>2000003344</v>
      </c>
      <c r="C12" s="3019" t="s">
        <v>81</v>
      </c>
      <c r="D12" s="1494">
        <v>4620</v>
      </c>
      <c r="E12" s="1921" t="s">
        <v>7850</v>
      </c>
      <c r="F12" s="1493" t="s">
        <v>16</v>
      </c>
      <c r="G12" s="1495" t="s">
        <v>7870</v>
      </c>
      <c r="H12" s="1748" t="s">
        <v>7871</v>
      </c>
      <c r="I12" s="3058" t="s">
        <v>7254</v>
      </c>
      <c r="J12" s="3009" t="s">
        <v>49</v>
      </c>
      <c r="K12" s="1921" t="s">
        <v>101</v>
      </c>
      <c r="L12" s="2162" t="s">
        <v>7872</v>
      </c>
      <c r="M12" s="3067">
        <v>1450</v>
      </c>
      <c r="N12" s="2907" t="s">
        <v>7280</v>
      </c>
      <c r="O12" s="1493"/>
      <c r="P12" s="2590"/>
      <c r="Q12" s="3233" t="s">
        <v>7261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24"/>
      <c r="B13" s="3190" t="str">
        <f t="shared" si="0"/>
        <v>2000003341</v>
      </c>
      <c r="C13" s="3009" t="s">
        <v>81</v>
      </c>
      <c r="D13" s="1494"/>
      <c r="E13" s="1921"/>
      <c r="F13" s="1493" t="s">
        <v>16</v>
      </c>
      <c r="G13" s="1495"/>
      <c r="H13" s="1495"/>
      <c r="I13" s="3058" t="s">
        <v>7254</v>
      </c>
      <c r="J13" s="3009" t="s">
        <v>49</v>
      </c>
      <c r="K13" s="1495" t="s">
        <v>101</v>
      </c>
      <c r="L13" s="3234" t="s">
        <v>7873</v>
      </c>
      <c r="M13" s="3213">
        <v>850</v>
      </c>
      <c r="N13" s="2907" t="s">
        <v>7874</v>
      </c>
      <c r="O13" s="1493"/>
      <c r="P13" s="2590"/>
      <c r="Q13" s="3235" t="s">
        <v>7261</v>
      </c>
      <c r="R13" s="1559"/>
      <c r="S13" s="1559"/>
      <c r="T13" s="1559"/>
      <c r="U13" s="1559"/>
      <c r="V13" s="1559"/>
      <c r="AD13" s="1467"/>
      <c r="AE13" s="1467"/>
      <c r="AF13" s="1467"/>
      <c r="AG13" s="1467"/>
      <c r="AH13" s="1467"/>
      <c r="AI13" s="1467"/>
    </row>
    <row r="14" spans="1:35" s="2150" customFormat="1" ht="58.5" customHeight="1">
      <c r="A14" s="3724"/>
      <c r="B14" s="3190" t="str">
        <f t="shared" si="0"/>
        <v>2000003372</v>
      </c>
      <c r="C14" s="3009" t="s">
        <v>81</v>
      </c>
      <c r="D14" s="3211"/>
      <c r="E14" s="3007"/>
      <c r="F14" s="1493" t="s">
        <v>16</v>
      </c>
      <c r="G14" s="3007"/>
      <c r="H14" s="3007"/>
      <c r="I14" s="3058" t="s">
        <v>7254</v>
      </c>
      <c r="J14" s="3009" t="s">
        <v>49</v>
      </c>
      <c r="K14" s="3007" t="s">
        <v>101</v>
      </c>
      <c r="L14" s="3236" t="s">
        <v>7875</v>
      </c>
      <c r="M14" s="3237">
        <v>400</v>
      </c>
      <c r="N14" s="2907" t="s">
        <v>5376</v>
      </c>
      <c r="O14" s="3019"/>
      <c r="P14" s="3207"/>
      <c r="Q14" s="3307">
        <v>1</v>
      </c>
    </row>
    <row r="15" spans="1:35" s="2150" customFormat="1" ht="58.5" customHeight="1">
      <c r="A15" s="3724"/>
      <c r="B15" s="3190" t="str">
        <f t="shared" si="0"/>
        <v>2000003389</v>
      </c>
      <c r="C15" s="3009" t="s">
        <v>81</v>
      </c>
      <c r="D15" s="3211"/>
      <c r="E15" s="3007"/>
      <c r="F15" s="1493" t="s">
        <v>16</v>
      </c>
      <c r="G15" s="3007"/>
      <c r="H15" s="3007"/>
      <c r="I15" s="3058" t="s">
        <v>7254</v>
      </c>
      <c r="J15" s="3009" t="s">
        <v>49</v>
      </c>
      <c r="K15" s="3007" t="s">
        <v>101</v>
      </c>
      <c r="L15" s="3236" t="s">
        <v>7876</v>
      </c>
      <c r="M15" s="3237">
        <v>1400</v>
      </c>
      <c r="N15" s="2907" t="s">
        <v>7322</v>
      </c>
      <c r="O15" s="3019"/>
      <c r="P15" s="3207"/>
      <c r="Q15" s="3307">
        <v>1</v>
      </c>
    </row>
    <row r="16" spans="1:35" s="2150" customFormat="1" ht="58.5" customHeight="1">
      <c r="A16" s="3724"/>
      <c r="B16" s="3190" t="str">
        <f t="shared" si="0"/>
        <v>2000003390</v>
      </c>
      <c r="C16" s="3009" t="s">
        <v>81</v>
      </c>
      <c r="D16" s="3211"/>
      <c r="E16" s="3007"/>
      <c r="F16" s="1493" t="s">
        <v>16</v>
      </c>
      <c r="G16" s="3007"/>
      <c r="H16" s="3007"/>
      <c r="I16" s="3058" t="s">
        <v>7254</v>
      </c>
      <c r="J16" s="3009" t="s">
        <v>49</v>
      </c>
      <c r="K16" s="3007" t="s">
        <v>101</v>
      </c>
      <c r="L16" s="3236" t="s">
        <v>7877</v>
      </c>
      <c r="M16" s="3237">
        <v>520</v>
      </c>
      <c r="N16" s="2907" t="s">
        <v>5376</v>
      </c>
      <c r="O16" s="3019"/>
      <c r="P16" s="3207"/>
      <c r="Q16" s="3307">
        <v>1</v>
      </c>
    </row>
    <row r="17" spans="1:34" s="2150" customFormat="1" ht="58.5" customHeight="1">
      <c r="A17" s="3789">
        <v>5</v>
      </c>
      <c r="B17" s="3190" t="str">
        <f t="shared" si="0"/>
        <v>2200002214</v>
      </c>
      <c r="C17" s="1921" t="s">
        <v>3579</v>
      </c>
      <c r="D17" s="3239">
        <v>4300</v>
      </c>
      <c r="E17" s="3021" t="s">
        <v>7878</v>
      </c>
      <c r="F17" s="1902" t="s">
        <v>20</v>
      </c>
      <c r="G17" s="3021" t="s">
        <v>7851</v>
      </c>
      <c r="H17" s="3021" t="s">
        <v>7879</v>
      </c>
      <c r="I17" s="1495" t="s">
        <v>7880</v>
      </c>
      <c r="J17" s="1902" t="s">
        <v>49</v>
      </c>
      <c r="K17" s="2187" t="s">
        <v>984</v>
      </c>
      <c r="L17" s="1862" t="s">
        <v>7881</v>
      </c>
      <c r="M17" s="2583">
        <v>2400</v>
      </c>
      <c r="N17" s="2907" t="s">
        <v>7882</v>
      </c>
      <c r="O17" s="3019"/>
      <c r="P17" s="3023"/>
      <c r="Q17" s="3307">
        <v>1</v>
      </c>
      <c r="R17" s="2643"/>
      <c r="S17" s="2643"/>
      <c r="T17" s="2643"/>
      <c r="U17" s="2643"/>
      <c r="V17" s="2643"/>
      <c r="W17" s="2643"/>
      <c r="X17" s="2643"/>
      <c r="Y17" s="2643"/>
      <c r="Z17" s="2643"/>
      <c r="AA17" s="2643"/>
      <c r="AB17" s="2643"/>
      <c r="AC17" s="2643"/>
    </row>
    <row r="18" spans="1:34" s="1548" customFormat="1" ht="58.5" customHeight="1">
      <c r="A18" s="3789"/>
      <c r="B18" s="3190" t="str">
        <f t="shared" si="0"/>
        <v>2000003349</v>
      </c>
      <c r="C18" s="3288" t="s">
        <v>3579</v>
      </c>
      <c r="D18" s="3241"/>
      <c r="E18" s="3007"/>
      <c r="F18" s="1493" t="s">
        <v>20</v>
      </c>
      <c r="G18" s="3007"/>
      <c r="H18" s="3007"/>
      <c r="I18" s="3058" t="s">
        <v>7254</v>
      </c>
      <c r="J18" s="1902" t="s">
        <v>49</v>
      </c>
      <c r="K18" s="2187" t="s">
        <v>984</v>
      </c>
      <c r="L18" s="3242" t="s">
        <v>7883</v>
      </c>
      <c r="M18" s="3040">
        <v>1000</v>
      </c>
      <c r="N18" s="2907" t="s">
        <v>7280</v>
      </c>
      <c r="O18" s="3009"/>
      <c r="P18" s="3010"/>
      <c r="Q18" s="3307">
        <v>1</v>
      </c>
      <c r="R18" s="1467"/>
      <c r="S18" s="1467"/>
      <c r="T18" s="1467"/>
      <c r="U18" s="1467"/>
      <c r="V18" s="1467"/>
      <c r="W18" s="1467"/>
      <c r="X18" s="1467"/>
      <c r="Y18" s="1467"/>
      <c r="Z18" s="1467"/>
      <c r="AA18" s="1467"/>
      <c r="AB18" s="1467"/>
      <c r="AC18" s="1467"/>
    </row>
    <row r="19" spans="1:34" s="1548" customFormat="1" ht="58.5" customHeight="1">
      <c r="A19" s="3789"/>
      <c r="B19" s="3190" t="str">
        <f t="shared" si="0"/>
        <v>2000003379</v>
      </c>
      <c r="C19" s="3288" t="s">
        <v>3579</v>
      </c>
      <c r="D19" s="1668"/>
      <c r="E19" s="1495"/>
      <c r="F19" s="1493" t="s">
        <v>20</v>
      </c>
      <c r="G19" s="1495"/>
      <c r="H19" s="1495"/>
      <c r="I19" s="3058" t="s">
        <v>7254</v>
      </c>
      <c r="J19" s="1902" t="s">
        <v>49</v>
      </c>
      <c r="K19" s="2187" t="s">
        <v>984</v>
      </c>
      <c r="L19" s="1600" t="s">
        <v>7884</v>
      </c>
      <c r="M19" s="2357">
        <v>400</v>
      </c>
      <c r="N19" s="2907" t="s">
        <v>7233</v>
      </c>
      <c r="O19" s="1493"/>
      <c r="P19" s="1859"/>
      <c r="Q19" s="3307">
        <v>1</v>
      </c>
      <c r="R19" s="1852"/>
    </row>
    <row r="20" spans="1:34" s="1467" customFormat="1" ht="58.5" customHeight="1">
      <c r="A20" s="3789"/>
      <c r="B20" s="3190" t="str">
        <f t="shared" si="0"/>
        <v>2200002215</v>
      </c>
      <c r="C20" s="3288" t="s">
        <v>3579</v>
      </c>
      <c r="D20" s="1668"/>
      <c r="E20" s="1495"/>
      <c r="F20" s="1493" t="s">
        <v>20</v>
      </c>
      <c r="G20" s="1495"/>
      <c r="H20" s="1495"/>
      <c r="I20" s="1495" t="s">
        <v>7880</v>
      </c>
      <c r="J20" s="1902" t="s">
        <v>49</v>
      </c>
      <c r="K20" s="2187" t="s">
        <v>984</v>
      </c>
      <c r="L20" s="1600" t="s">
        <v>7885</v>
      </c>
      <c r="M20" s="2357">
        <v>211</v>
      </c>
      <c r="N20" s="2907" t="s">
        <v>7886</v>
      </c>
      <c r="O20" s="1493"/>
      <c r="P20" s="1859"/>
      <c r="Q20" s="3307" t="s">
        <v>7261</v>
      </c>
      <c r="R20" s="1852"/>
    </row>
    <row r="21" spans="1:34" s="1467" customFormat="1" ht="58.5" customHeight="1">
      <c r="A21" s="3789"/>
      <c r="B21" s="3190" t="str">
        <f t="shared" si="0"/>
        <v>2200002150</v>
      </c>
      <c r="C21" s="3288" t="s">
        <v>3579</v>
      </c>
      <c r="D21" s="1668"/>
      <c r="E21" s="1495"/>
      <c r="F21" s="1493" t="s">
        <v>20</v>
      </c>
      <c r="G21" s="1495"/>
      <c r="H21" s="1495"/>
      <c r="I21" s="1495" t="s">
        <v>7880</v>
      </c>
      <c r="J21" s="1902" t="s">
        <v>49</v>
      </c>
      <c r="K21" s="2187" t="s">
        <v>984</v>
      </c>
      <c r="L21" s="2875" t="s">
        <v>7887</v>
      </c>
      <c r="M21" s="3243">
        <v>285</v>
      </c>
      <c r="N21" s="2907" t="s">
        <v>7888</v>
      </c>
      <c r="O21" s="1493"/>
      <c r="P21" s="1859"/>
      <c r="Q21" s="3307" t="s">
        <v>7261</v>
      </c>
      <c r="R21" s="1852"/>
    </row>
    <row r="22" spans="1:34" s="2643" customFormat="1" ht="58.5" customHeight="1">
      <c r="A22" s="3702">
        <v>6</v>
      </c>
      <c r="B22" s="3190" t="str">
        <f t="shared" si="0"/>
        <v>2000003339</v>
      </c>
      <c r="C22" s="3019" t="s">
        <v>5563</v>
      </c>
      <c r="D22" s="3210">
        <v>4200</v>
      </c>
      <c r="E22" s="3021" t="s">
        <v>7866</v>
      </c>
      <c r="F22" s="1902" t="s">
        <v>17</v>
      </c>
      <c r="G22" s="3027" t="s">
        <v>7889</v>
      </c>
      <c r="H22" s="3021" t="s">
        <v>7890</v>
      </c>
      <c r="I22" s="1921" t="s">
        <v>7254</v>
      </c>
      <c r="J22" s="1921" t="s">
        <v>49</v>
      </c>
      <c r="K22" s="3021" t="s">
        <v>101</v>
      </c>
      <c r="L22" s="2904" t="s">
        <v>7891</v>
      </c>
      <c r="M22" s="3036">
        <v>737</v>
      </c>
      <c r="N22" s="2907" t="s">
        <v>6170</v>
      </c>
      <c r="O22" s="3019"/>
      <c r="P22" s="3019"/>
      <c r="Q22" s="3307" t="s">
        <v>7261</v>
      </c>
      <c r="R22" s="3229"/>
    </row>
    <row r="23" spans="1:34" s="1467" customFormat="1" ht="58.5" customHeight="1">
      <c r="A23" s="3702"/>
      <c r="B23" s="3190" t="str">
        <f t="shared" si="0"/>
        <v>2000003373</v>
      </c>
      <c r="C23" s="3009" t="s">
        <v>5563</v>
      </c>
      <c r="D23" s="3211"/>
      <c r="E23" s="3021"/>
      <c r="F23" s="1493" t="s">
        <v>17</v>
      </c>
      <c r="G23" s="3008"/>
      <c r="H23" s="3007"/>
      <c r="I23" s="1495" t="s">
        <v>7254</v>
      </c>
      <c r="J23" s="3019" t="s">
        <v>49</v>
      </c>
      <c r="K23" s="3021" t="s">
        <v>101</v>
      </c>
      <c r="L23" s="3230" t="s">
        <v>7892</v>
      </c>
      <c r="M23" s="3231">
        <v>2000</v>
      </c>
      <c r="N23" s="2907" t="s">
        <v>6170</v>
      </c>
      <c r="O23" s="3009"/>
      <c r="P23" s="3009"/>
      <c r="Q23" s="3307" t="s">
        <v>7261</v>
      </c>
      <c r="R23" s="3232"/>
    </row>
    <row r="24" spans="1:34" s="1467" customFormat="1" ht="67.5" customHeight="1">
      <c r="A24" s="3702"/>
      <c r="B24" s="3190" t="str">
        <f t="shared" si="0"/>
        <v>2200002221</v>
      </c>
      <c r="C24" s="3009" t="s">
        <v>5563</v>
      </c>
      <c r="D24" s="3211"/>
      <c r="E24" s="3021"/>
      <c r="F24" s="1493" t="s">
        <v>17</v>
      </c>
      <c r="G24" s="3008"/>
      <c r="H24" s="3007"/>
      <c r="I24" s="3007" t="s">
        <v>7254</v>
      </c>
      <c r="J24" s="3009" t="s">
        <v>49</v>
      </c>
      <c r="K24" s="3007" t="s">
        <v>126</v>
      </c>
      <c r="L24" s="2878" t="s">
        <v>7893</v>
      </c>
      <c r="M24" s="3040">
        <v>1450</v>
      </c>
      <c r="N24" s="2907" t="s">
        <v>7869</v>
      </c>
      <c r="O24" s="3009"/>
      <c r="P24" s="3009"/>
      <c r="Q24" s="3307" t="s">
        <v>7261</v>
      </c>
      <c r="R24" s="3232"/>
    </row>
    <row r="25" spans="1:34" s="2643" customFormat="1" ht="58.5" customHeight="1">
      <c r="A25" s="3702">
        <v>7</v>
      </c>
      <c r="B25" s="3190" t="str">
        <f t="shared" si="0"/>
        <v>2000003368</v>
      </c>
      <c r="C25" s="3019" t="s">
        <v>7894</v>
      </c>
      <c r="D25" s="2607">
        <v>3250</v>
      </c>
      <c r="E25" s="3021" t="s">
        <v>7895</v>
      </c>
      <c r="F25" s="3019" t="s">
        <v>19</v>
      </c>
      <c r="G25" s="1921" t="s">
        <v>7896</v>
      </c>
      <c r="H25" s="3270" t="s">
        <v>7897</v>
      </c>
      <c r="I25" s="1921" t="s">
        <v>7254</v>
      </c>
      <c r="J25" s="1902" t="s">
        <v>49</v>
      </c>
      <c r="K25" s="3153" t="s">
        <v>5384</v>
      </c>
      <c r="L25" s="3271" t="s">
        <v>7898</v>
      </c>
      <c r="M25" s="3036">
        <v>1284</v>
      </c>
      <c r="N25" s="2907" t="s">
        <v>7899</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02"/>
      <c r="B26" s="3190" t="str">
        <f t="shared" si="0"/>
        <v>2000003188</v>
      </c>
      <c r="C26" s="3009" t="s">
        <v>7894</v>
      </c>
      <c r="D26" s="1826"/>
      <c r="E26" s="3021"/>
      <c r="F26" s="3009" t="s">
        <v>19</v>
      </c>
      <c r="G26" s="1495"/>
      <c r="H26" s="1495"/>
      <c r="I26" s="1495" t="s">
        <v>7254</v>
      </c>
      <c r="J26" s="1493" t="s">
        <v>49</v>
      </c>
      <c r="K26" s="1495" t="s">
        <v>5384</v>
      </c>
      <c r="L26" s="2878" t="s">
        <v>7900</v>
      </c>
      <c r="M26" s="3037">
        <v>1800</v>
      </c>
      <c r="N26" s="2907" t="s">
        <v>7901</v>
      </c>
      <c r="O26" s="1493">
        <v>1700</v>
      </c>
      <c r="P26" s="2590"/>
      <c r="Q26" s="3233">
        <v>1</v>
      </c>
      <c r="R26" s="1790"/>
      <c r="S26" s="1790"/>
    </row>
    <row r="27" spans="1:34" s="1548" customFormat="1" ht="58.5" customHeight="1">
      <c r="A27" s="3702"/>
      <c r="B27" s="3190" t="str">
        <f t="shared" si="0"/>
        <v>2000003186</v>
      </c>
      <c r="C27" s="3009" t="s">
        <v>7894</v>
      </c>
      <c r="D27" s="1826"/>
      <c r="E27" s="3021"/>
      <c r="F27" s="3009" t="s">
        <v>19</v>
      </c>
      <c r="G27" s="1495"/>
      <c r="H27" s="1495"/>
      <c r="I27" s="1495" t="s">
        <v>7254</v>
      </c>
      <c r="J27" s="1493" t="s">
        <v>49</v>
      </c>
      <c r="K27" s="1495" t="s">
        <v>5384</v>
      </c>
      <c r="L27" s="2878" t="s">
        <v>7902</v>
      </c>
      <c r="M27" s="3037">
        <v>100</v>
      </c>
      <c r="N27" s="2907" t="s">
        <v>7233</v>
      </c>
      <c r="O27" s="3009"/>
      <c r="P27" s="2590"/>
      <c r="Q27" s="3233">
        <v>1</v>
      </c>
      <c r="R27" s="1790"/>
      <c r="S27" s="1790"/>
      <c r="T27" s="1493"/>
      <c r="U27" s="1493"/>
      <c r="V27" s="1493"/>
    </row>
    <row r="28" spans="1:34" s="1467" customFormat="1" ht="58.5" customHeight="1">
      <c r="A28" s="3702"/>
      <c r="B28" s="3190" t="str">
        <f t="shared" si="0"/>
        <v>2000003254</v>
      </c>
      <c r="C28" s="3009" t="s">
        <v>7894</v>
      </c>
      <c r="D28" s="1494"/>
      <c r="E28" s="3021"/>
      <c r="F28" s="3009" t="s">
        <v>19</v>
      </c>
      <c r="G28" s="1495"/>
      <c r="H28" s="1495"/>
      <c r="I28" s="1495" t="s">
        <v>7254</v>
      </c>
      <c r="J28" s="1493" t="s">
        <v>49</v>
      </c>
      <c r="K28" s="1495" t="s">
        <v>5384</v>
      </c>
      <c r="L28" s="3234" t="s">
        <v>7903</v>
      </c>
      <c r="M28" s="3037">
        <v>131</v>
      </c>
      <c r="N28" s="2907" t="s">
        <v>7233</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3483</v>
      </c>
      <c r="D29" s="3211">
        <v>4000</v>
      </c>
      <c r="E29" s="3021" t="s">
        <v>7866</v>
      </c>
      <c r="F29" s="3009" t="s">
        <v>17</v>
      </c>
      <c r="G29" s="3007" t="s">
        <v>7904</v>
      </c>
      <c r="H29" s="3007"/>
      <c r="I29" s="1495" t="s">
        <v>7254</v>
      </c>
      <c r="J29" s="3009" t="s">
        <v>49</v>
      </c>
      <c r="K29" s="3007" t="s">
        <v>278</v>
      </c>
      <c r="L29" s="2878" t="s">
        <v>7905</v>
      </c>
      <c r="M29" s="3218">
        <v>4000</v>
      </c>
      <c r="N29" s="2907" t="s">
        <v>6577</v>
      </c>
      <c r="O29" s="3009">
        <v>1000</v>
      </c>
      <c r="P29" s="3219"/>
      <c r="Q29" s="3307">
        <v>1</v>
      </c>
    </row>
    <row r="30" spans="1:34" s="2150" customFormat="1" ht="70.5" customHeight="1">
      <c r="A30" s="3783">
        <v>9</v>
      </c>
      <c r="B30" s="3190" t="str">
        <f t="shared" si="0"/>
        <v>2000003378</v>
      </c>
      <c r="C30" s="3019" t="s">
        <v>3518</v>
      </c>
      <c r="D30" s="3210">
        <v>9280</v>
      </c>
      <c r="E30" s="3021" t="s">
        <v>7906</v>
      </c>
      <c r="F30" s="3019" t="s">
        <v>13</v>
      </c>
      <c r="G30" s="1921" t="s">
        <v>7907</v>
      </c>
      <c r="H30" s="1921" t="s">
        <v>7852</v>
      </c>
      <c r="I30" s="3021" t="s">
        <v>7254</v>
      </c>
      <c r="J30" s="3019" t="s">
        <v>49</v>
      </c>
      <c r="K30" s="3021" t="s">
        <v>90</v>
      </c>
      <c r="L30" s="3230" t="s">
        <v>7908</v>
      </c>
      <c r="M30" s="3273">
        <v>375</v>
      </c>
      <c r="N30" s="2196" t="s">
        <v>6577</v>
      </c>
      <c r="O30" s="3019"/>
      <c r="P30" s="3207"/>
      <c r="Q30" s="3307">
        <v>1</v>
      </c>
    </row>
    <row r="31" spans="1:34" s="1467" customFormat="1" ht="58.5" customHeight="1">
      <c r="A31" s="3783"/>
      <c r="B31" s="3190" t="str">
        <f t="shared" si="0"/>
        <v>2000003375</v>
      </c>
      <c r="C31" s="3009" t="s">
        <v>3518</v>
      </c>
      <c r="D31" s="3211"/>
      <c r="E31" s="3021"/>
      <c r="F31" s="3009" t="s">
        <v>13</v>
      </c>
      <c r="G31" s="3007"/>
      <c r="H31" s="3007"/>
      <c r="I31" s="3021" t="s">
        <v>7254</v>
      </c>
      <c r="J31" s="1493" t="s">
        <v>49</v>
      </c>
      <c r="K31" s="3156" t="s">
        <v>90</v>
      </c>
      <c r="L31" s="3214" t="s">
        <v>7909</v>
      </c>
      <c r="M31" s="3040">
        <v>1044</v>
      </c>
      <c r="N31" s="2907" t="s">
        <v>7280</v>
      </c>
      <c r="O31" s="3009"/>
      <c r="P31" s="3010"/>
      <c r="Q31" s="3233">
        <v>1</v>
      </c>
    </row>
    <row r="32" spans="1:34" s="2150" customFormat="1" ht="58.5" customHeight="1">
      <c r="A32" s="3783"/>
      <c r="B32" s="3190" t="str">
        <f t="shared" si="0"/>
        <v>2000003413</v>
      </c>
      <c r="C32" s="3009" t="s">
        <v>3518</v>
      </c>
      <c r="D32" s="3210"/>
      <c r="E32" s="3021"/>
      <c r="F32" s="3009" t="s">
        <v>13</v>
      </c>
      <c r="G32" s="3021"/>
      <c r="H32" s="3021"/>
      <c r="I32" s="3021" t="s">
        <v>7254</v>
      </c>
      <c r="J32" s="1902" t="s">
        <v>49</v>
      </c>
      <c r="K32" s="3153" t="s">
        <v>90</v>
      </c>
      <c r="L32" s="3187" t="s">
        <v>7910</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5" customHeight="1">
      <c r="A33" s="3783"/>
      <c r="B33" s="3190" t="str">
        <f t="shared" si="0"/>
        <v>2000003386</v>
      </c>
      <c r="C33" s="3009" t="s">
        <v>3518</v>
      </c>
      <c r="D33" s="2757"/>
      <c r="F33" s="3009" t="s">
        <v>13</v>
      </c>
      <c r="H33" s="3007"/>
      <c r="I33" s="3276" t="s">
        <v>7254</v>
      </c>
      <c r="J33" s="3009" t="s">
        <v>49</v>
      </c>
      <c r="K33" s="3007" t="s">
        <v>90</v>
      </c>
      <c r="L33" s="2878" t="s">
        <v>7911</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5" customHeight="1">
      <c r="A34" s="3783"/>
      <c r="B34" s="3190" t="str">
        <f t="shared" si="0"/>
        <v>2000003369</v>
      </c>
      <c r="C34" s="3009" t="s">
        <v>7912</v>
      </c>
      <c r="D34" s="1494"/>
      <c r="E34" s="1495"/>
      <c r="F34" s="3009" t="s">
        <v>13</v>
      </c>
      <c r="G34" s="1495"/>
      <c r="H34" s="1495"/>
      <c r="I34" s="1624" t="s">
        <v>7254</v>
      </c>
      <c r="J34" s="1493" t="s">
        <v>49</v>
      </c>
      <c r="K34" s="1495" t="s">
        <v>148</v>
      </c>
      <c r="L34" s="1547" t="s">
        <v>7913</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5" customHeight="1">
      <c r="A35" s="3783"/>
      <c r="B35" s="3190" t="str">
        <f t="shared" si="0"/>
        <v>2000003309</v>
      </c>
      <c r="C35" s="3009" t="s">
        <v>7912</v>
      </c>
      <c r="D35" s="3211"/>
      <c r="E35" s="3021"/>
      <c r="F35" s="3009" t="s">
        <v>13</v>
      </c>
      <c r="G35" s="3007"/>
      <c r="H35" s="3007"/>
      <c r="I35" s="3007" t="s">
        <v>7254</v>
      </c>
      <c r="J35" s="3009" t="s">
        <v>49</v>
      </c>
      <c r="K35" s="3007" t="s">
        <v>148</v>
      </c>
      <c r="L35" s="2878" t="s">
        <v>7914</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5" customHeight="1">
      <c r="A36" s="3783">
        <v>10</v>
      </c>
      <c r="B36" s="3190" t="str">
        <f t="shared" ref="B36:B67" si="1">TEXT(LEFT(L36,10),"0000000000")</f>
        <v>2000003364</v>
      </c>
      <c r="C36" s="3019" t="s">
        <v>3300</v>
      </c>
      <c r="D36" s="2607">
        <v>10500</v>
      </c>
      <c r="E36" s="3021" t="s">
        <v>7915</v>
      </c>
      <c r="F36" s="3019" t="s">
        <v>15</v>
      </c>
      <c r="G36" s="1921" t="s">
        <v>7916</v>
      </c>
      <c r="H36" s="1921" t="s">
        <v>7917</v>
      </c>
      <c r="I36" s="1921" t="s">
        <v>7254</v>
      </c>
      <c r="J36" s="3019" t="s">
        <v>49</v>
      </c>
      <c r="K36" s="1921" t="s">
        <v>148</v>
      </c>
      <c r="L36" s="2194" t="s">
        <v>7918</v>
      </c>
      <c r="M36" s="3041">
        <v>2040</v>
      </c>
      <c r="N36" s="2907" t="s">
        <v>7280</v>
      </c>
      <c r="O36" s="1902"/>
      <c r="P36" s="1745"/>
      <c r="Q36" s="3233">
        <v>1</v>
      </c>
      <c r="R36" s="2643"/>
      <c r="S36" s="2643"/>
      <c r="T36" s="2643"/>
      <c r="U36" s="2643"/>
      <c r="V36" s="2643"/>
    </row>
    <row r="37" spans="1:35" s="1548" customFormat="1" ht="58.5" customHeight="1">
      <c r="A37" s="3783"/>
      <c r="B37" s="3190" t="str">
        <f t="shared" si="1"/>
        <v>2000003308</v>
      </c>
      <c r="C37" s="3009" t="s">
        <v>3300</v>
      </c>
      <c r="D37" s="3211"/>
      <c r="E37" s="3021"/>
      <c r="F37" s="3009" t="s">
        <v>15</v>
      </c>
      <c r="G37" s="3007"/>
      <c r="H37" s="3007"/>
      <c r="I37" s="3007" t="s">
        <v>7254</v>
      </c>
      <c r="J37" s="3009" t="s">
        <v>49</v>
      </c>
      <c r="K37" s="3007" t="s">
        <v>148</v>
      </c>
      <c r="L37" s="2878" t="s">
        <v>7919</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5" customHeight="1">
      <c r="A38" s="3783"/>
      <c r="B38" s="3190" t="str">
        <f t="shared" si="1"/>
        <v>2000003307</v>
      </c>
      <c r="C38" s="3009" t="s">
        <v>3300</v>
      </c>
      <c r="D38" s="3211"/>
      <c r="E38" s="3021"/>
      <c r="F38" s="3009" t="s">
        <v>15</v>
      </c>
      <c r="G38" s="3007"/>
      <c r="H38" s="3007"/>
      <c r="I38" s="3007" t="s">
        <v>7254</v>
      </c>
      <c r="J38" s="3009" t="s">
        <v>49</v>
      </c>
      <c r="K38" s="3007" t="s">
        <v>148</v>
      </c>
      <c r="L38" s="2878" t="s">
        <v>7920</v>
      </c>
      <c r="M38" s="3040">
        <v>2375</v>
      </c>
      <c r="N38" s="2907" t="s">
        <v>7379</v>
      </c>
      <c r="O38" s="3009"/>
      <c r="P38" s="3009"/>
      <c r="Q38" s="1748">
        <v>1</v>
      </c>
      <c r="R38" s="3045"/>
    </row>
    <row r="39" spans="1:35" s="1467" customFormat="1" ht="58.5" customHeight="1">
      <c r="A39" s="3783"/>
      <c r="B39" s="3190" t="str">
        <f t="shared" si="1"/>
        <v>2000003369</v>
      </c>
      <c r="C39" s="3009" t="s">
        <v>3300</v>
      </c>
      <c r="D39" s="1494"/>
      <c r="E39" s="1495"/>
      <c r="F39" s="3009" t="s">
        <v>15</v>
      </c>
      <c r="G39" s="1495"/>
      <c r="H39" s="1495"/>
      <c r="I39" s="1624" t="s">
        <v>7254</v>
      </c>
      <c r="J39" s="1493" t="s">
        <v>49</v>
      </c>
      <c r="K39" s="1495" t="s">
        <v>148</v>
      </c>
      <c r="L39" s="1547" t="s">
        <v>7921</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5" customHeight="1">
      <c r="A40" s="3783"/>
      <c r="B40" s="3190" t="str">
        <f t="shared" si="1"/>
        <v>2000003240</v>
      </c>
      <c r="C40" s="3009" t="s">
        <v>3300</v>
      </c>
      <c r="D40" s="2607"/>
      <c r="E40" s="1921"/>
      <c r="F40" s="3009" t="s">
        <v>15</v>
      </c>
      <c r="G40" s="1921"/>
      <c r="H40" s="1921"/>
      <c r="I40" s="3095" t="s">
        <v>7254</v>
      </c>
      <c r="J40" s="1902" t="s">
        <v>49</v>
      </c>
      <c r="K40" s="1921" t="s">
        <v>4370</v>
      </c>
      <c r="L40" s="2904" t="s">
        <v>7922</v>
      </c>
      <c r="M40" s="3041">
        <v>170</v>
      </c>
      <c r="N40" s="2196" t="s">
        <v>6577</v>
      </c>
      <c r="O40" s="3009"/>
      <c r="P40" s="3121"/>
      <c r="Q40" s="3307" t="s">
        <v>7261</v>
      </c>
      <c r="R40" s="1467"/>
      <c r="S40" s="1467"/>
      <c r="T40" s="1467"/>
      <c r="U40" s="1467"/>
      <c r="V40" s="1467"/>
      <c r="W40" s="1467"/>
      <c r="X40" s="1467"/>
      <c r="Y40" s="1467"/>
      <c r="Z40" s="1467"/>
      <c r="AA40" s="1467"/>
      <c r="AB40" s="1467"/>
      <c r="AC40" s="1467"/>
    </row>
    <row r="41" spans="1:35" s="1548" customFormat="1" ht="58.5" customHeight="1">
      <c r="A41" s="3783"/>
      <c r="B41" s="3190" t="str">
        <f t="shared" si="1"/>
        <v>2000003242</v>
      </c>
      <c r="C41" s="3009" t="s">
        <v>3300</v>
      </c>
      <c r="D41" s="1494"/>
      <c r="E41" s="1921"/>
      <c r="F41" s="3009" t="s">
        <v>15</v>
      </c>
      <c r="G41" s="1495"/>
      <c r="H41" s="1495"/>
      <c r="I41" s="1495" t="s">
        <v>7254</v>
      </c>
      <c r="J41" s="1493" t="s">
        <v>49</v>
      </c>
      <c r="K41" s="1495" t="s">
        <v>4370</v>
      </c>
      <c r="L41" s="2878" t="s">
        <v>7923</v>
      </c>
      <c r="M41" s="3037">
        <v>620</v>
      </c>
      <c r="N41" s="2196" t="s">
        <v>6577</v>
      </c>
      <c r="O41" s="3009"/>
      <c r="P41" s="3121"/>
      <c r="Q41" s="3307" t="s">
        <v>7261</v>
      </c>
      <c r="R41" s="1467"/>
      <c r="S41" s="1467"/>
      <c r="T41" s="1467"/>
      <c r="U41" s="1467"/>
      <c r="V41" s="1467"/>
      <c r="W41" s="1467"/>
      <c r="X41" s="1467"/>
      <c r="Y41" s="1467"/>
      <c r="Z41" s="1467"/>
      <c r="AA41" s="1467"/>
      <c r="AB41" s="1467"/>
      <c r="AC41" s="1467"/>
    </row>
    <row r="42" spans="1:35" s="2643" customFormat="1" ht="58.5" customHeight="1">
      <c r="A42" s="3770">
        <v>11</v>
      </c>
      <c r="B42" s="3259" t="str">
        <f t="shared" si="1"/>
        <v>2200002219</v>
      </c>
      <c r="C42" s="3262" t="s">
        <v>218</v>
      </c>
      <c r="D42" s="3210">
        <v>11900</v>
      </c>
      <c r="E42" s="3274" t="s">
        <v>7915</v>
      </c>
      <c r="F42" s="3019" t="s">
        <v>13</v>
      </c>
      <c r="G42" s="1921" t="s">
        <v>7924</v>
      </c>
      <c r="H42" s="1921" t="s">
        <v>7925</v>
      </c>
      <c r="I42" s="3095" t="s">
        <v>7254</v>
      </c>
      <c r="J42" s="1902" t="s">
        <v>49</v>
      </c>
      <c r="K42" s="1921" t="s">
        <v>1163</v>
      </c>
      <c r="L42" s="3187" t="s">
        <v>7926</v>
      </c>
      <c r="M42" s="3040">
        <v>258</v>
      </c>
      <c r="N42" s="3021" t="s">
        <v>7886</v>
      </c>
      <c r="O42" s="1902"/>
      <c r="P42" s="1911"/>
      <c r="Q42" s="3317" t="s">
        <v>7261</v>
      </c>
      <c r="R42" s="2263"/>
    </row>
    <row r="43" spans="1:35" s="2643" customFormat="1" ht="58.5" customHeight="1">
      <c r="A43" s="3771"/>
      <c r="B43" s="3259" t="str">
        <f t="shared" si="1"/>
        <v>2200002212</v>
      </c>
      <c r="C43" s="3007" t="s">
        <v>218</v>
      </c>
      <c r="D43" s="3241"/>
      <c r="E43" s="3007"/>
      <c r="F43" s="3009" t="s">
        <v>13</v>
      </c>
      <c r="G43" s="1495"/>
      <c r="H43" s="1495"/>
      <c r="I43" s="1495" t="s">
        <v>7880</v>
      </c>
      <c r="J43" s="1493" t="s">
        <v>49</v>
      </c>
      <c r="K43" s="1495" t="s">
        <v>1163</v>
      </c>
      <c r="L43" s="1600" t="s">
        <v>7927</v>
      </c>
      <c r="M43" s="2357">
        <v>1600</v>
      </c>
      <c r="N43" s="3021" t="s">
        <v>7280</v>
      </c>
      <c r="O43" s="1902"/>
      <c r="P43" s="1911"/>
      <c r="Q43" s="3317" t="s">
        <v>7261</v>
      </c>
      <c r="R43" s="2263"/>
    </row>
    <row r="44" spans="1:35" s="2643" customFormat="1" ht="58.5" customHeight="1">
      <c r="A44" s="3771"/>
      <c r="B44" s="3259" t="str">
        <f t="shared" si="1"/>
        <v>2000003355</v>
      </c>
      <c r="C44" s="3007" t="s">
        <v>218</v>
      </c>
      <c r="D44" s="3241"/>
      <c r="E44" s="3007"/>
      <c r="F44" s="3009" t="s">
        <v>13</v>
      </c>
      <c r="G44" s="1495"/>
      <c r="H44" s="1495"/>
      <c r="I44" s="1495" t="s">
        <v>7880</v>
      </c>
      <c r="J44" s="1493" t="s">
        <v>49</v>
      </c>
      <c r="K44" s="1495" t="s">
        <v>1163</v>
      </c>
      <c r="L44" s="3214" t="s">
        <v>7928</v>
      </c>
      <c r="M44" s="3040">
        <v>9200</v>
      </c>
      <c r="N44" s="3021" t="s">
        <v>7280</v>
      </c>
      <c r="O44" s="1493"/>
      <c r="P44" s="1547"/>
      <c r="Q44" s="3317" t="s">
        <v>7261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72"/>
      <c r="B45" s="3259" t="str">
        <f t="shared" si="1"/>
        <v>2000003387</v>
      </c>
      <c r="C45" s="3007" t="s">
        <v>218</v>
      </c>
      <c r="D45" s="3241"/>
      <c r="E45" s="3007"/>
      <c r="F45" s="3009" t="s">
        <v>13</v>
      </c>
      <c r="G45" s="1495"/>
      <c r="H45" s="1495"/>
      <c r="I45" s="3058" t="s">
        <v>7254</v>
      </c>
      <c r="J45" s="1493" t="s">
        <v>49</v>
      </c>
      <c r="K45" s="1495" t="s">
        <v>1163</v>
      </c>
      <c r="L45" s="3242" t="s">
        <v>7929</v>
      </c>
      <c r="M45" s="3218">
        <v>800</v>
      </c>
      <c r="N45" s="1921" t="s">
        <v>5376</v>
      </c>
      <c r="O45" s="1493"/>
      <c r="P45" s="1547"/>
      <c r="Q45" s="3317" t="s">
        <v>7261</v>
      </c>
      <c r="R45" s="1545"/>
    </row>
    <row r="46" spans="1:35" s="2122" customFormat="1" ht="58.5" customHeight="1">
      <c r="A46" s="3724">
        <v>12</v>
      </c>
      <c r="B46" s="3259" t="str">
        <f t="shared" si="1"/>
        <v>2000003311</v>
      </c>
      <c r="C46" s="3025" t="s">
        <v>5319</v>
      </c>
      <c r="D46" s="1868">
        <v>4350</v>
      </c>
      <c r="E46" s="2118" t="s">
        <v>7906</v>
      </c>
      <c r="F46" s="1630" t="s">
        <v>13</v>
      </c>
      <c r="G46" s="1851" t="s">
        <v>7930</v>
      </c>
      <c r="H46" s="3150" t="s">
        <v>7931</v>
      </c>
      <c r="I46" s="1851" t="s">
        <v>7254</v>
      </c>
      <c r="J46" s="3028" t="s">
        <v>49</v>
      </c>
      <c r="K46" s="1851" t="s">
        <v>101</v>
      </c>
      <c r="L46" s="1628" t="s">
        <v>7932</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5" customHeight="1">
      <c r="A47" s="3724"/>
      <c r="B47" s="3190" t="str">
        <f t="shared" si="1"/>
        <v>2200002221</v>
      </c>
      <c r="C47" s="3009" t="s">
        <v>5319</v>
      </c>
      <c r="D47" s="2483"/>
      <c r="E47" s="1495"/>
      <c r="F47" s="1493" t="s">
        <v>13</v>
      </c>
      <c r="G47" s="1495"/>
      <c r="H47" s="1495"/>
      <c r="I47" s="1495" t="s">
        <v>7254</v>
      </c>
      <c r="J47" s="1493" t="s">
        <v>49</v>
      </c>
      <c r="K47" s="1495" t="s">
        <v>126</v>
      </c>
      <c r="L47" s="2878" t="s">
        <v>7868</v>
      </c>
      <c r="M47" s="3218">
        <v>1405</v>
      </c>
      <c r="N47" s="2907" t="s">
        <v>7869</v>
      </c>
      <c r="O47" s="1493"/>
      <c r="P47" s="1843"/>
      <c r="Q47" s="3307" t="s">
        <v>7261</v>
      </c>
      <c r="R47" s="3053"/>
    </row>
    <row r="48" spans="1:35" s="2150" customFormat="1" ht="58.5" customHeight="1">
      <c r="A48" s="3217">
        <v>13</v>
      </c>
      <c r="B48" s="3190" t="str">
        <f t="shared" si="1"/>
        <v>2000003402</v>
      </c>
      <c r="C48" s="3019" t="s">
        <v>3483</v>
      </c>
      <c r="D48" s="3210">
        <v>4000</v>
      </c>
      <c r="E48" s="3021" t="s">
        <v>7895</v>
      </c>
      <c r="F48" s="3019" t="s">
        <v>17</v>
      </c>
      <c r="G48" s="3021" t="s">
        <v>7933</v>
      </c>
      <c r="H48" s="3021" t="s">
        <v>7934</v>
      </c>
      <c r="I48" s="3272" t="s">
        <v>7254</v>
      </c>
      <c r="J48" s="3019" t="s">
        <v>49</v>
      </c>
      <c r="K48" s="3021" t="s">
        <v>101</v>
      </c>
      <c r="L48" s="2904" t="s">
        <v>7935</v>
      </c>
      <c r="M48" s="3273">
        <v>4000</v>
      </c>
      <c r="N48" s="2907" t="s">
        <v>5376</v>
      </c>
      <c r="O48" s="3019"/>
      <c r="P48" s="3207"/>
      <c r="Q48" s="3307">
        <v>1</v>
      </c>
    </row>
    <row r="49" spans="1:29" s="1548" customFormat="1" ht="58.5" customHeight="1">
      <c r="A49" s="3783">
        <v>14</v>
      </c>
      <c r="B49" s="3190" t="str">
        <f t="shared" si="1"/>
        <v>2000003371</v>
      </c>
      <c r="C49" s="3019" t="s">
        <v>236</v>
      </c>
      <c r="D49" s="3210">
        <v>4000</v>
      </c>
      <c r="E49" s="3021" t="s">
        <v>7895</v>
      </c>
      <c r="F49" s="3019" t="s">
        <v>17</v>
      </c>
      <c r="G49" s="3021" t="s">
        <v>7907</v>
      </c>
      <c r="H49" s="3021" t="s">
        <v>7934</v>
      </c>
      <c r="I49" s="3065" t="s">
        <v>7254</v>
      </c>
      <c r="J49" s="3019" t="s">
        <v>49</v>
      </c>
      <c r="K49" s="3021" t="s">
        <v>101</v>
      </c>
      <c r="L49" s="3275" t="s">
        <v>7936</v>
      </c>
      <c r="M49" s="3231">
        <v>1000</v>
      </c>
      <c r="N49" s="2907" t="s">
        <v>5376</v>
      </c>
      <c r="O49" s="3009"/>
      <c r="P49" s="3219"/>
      <c r="Q49" s="3307">
        <v>1</v>
      </c>
    </row>
    <row r="50" spans="1:29" s="2150" customFormat="1" ht="58.5" customHeight="1">
      <c r="A50" s="3783"/>
      <c r="B50" s="3190" t="str">
        <f t="shared" si="1"/>
        <v>2000003372</v>
      </c>
      <c r="C50" s="3009" t="s">
        <v>236</v>
      </c>
      <c r="D50" s="3211"/>
      <c r="E50" s="3007"/>
      <c r="F50" s="3009" t="s">
        <v>17</v>
      </c>
      <c r="G50" s="3007"/>
      <c r="H50" s="3007"/>
      <c r="I50" s="3058" t="s">
        <v>7254</v>
      </c>
      <c r="J50" s="3009" t="s">
        <v>49</v>
      </c>
      <c r="K50" s="3007" t="s">
        <v>101</v>
      </c>
      <c r="L50" s="3236" t="s">
        <v>7875</v>
      </c>
      <c r="M50" s="3237">
        <v>1000</v>
      </c>
      <c r="N50" s="2907" t="s">
        <v>5376</v>
      </c>
      <c r="O50" s="3019"/>
      <c r="P50" s="3207"/>
      <c r="Q50" s="3307">
        <v>1</v>
      </c>
    </row>
    <row r="51" spans="1:29" s="2150" customFormat="1" ht="58.5" customHeight="1">
      <c r="A51" s="3783"/>
      <c r="B51" s="3190" t="str">
        <f t="shared" si="1"/>
        <v>2000003389</v>
      </c>
      <c r="C51" s="3009" t="s">
        <v>236</v>
      </c>
      <c r="D51" s="3211"/>
      <c r="E51" s="3007"/>
      <c r="F51" s="3009" t="s">
        <v>17</v>
      </c>
      <c r="G51" s="3007"/>
      <c r="H51" s="3007"/>
      <c r="I51" s="3058" t="s">
        <v>7254</v>
      </c>
      <c r="J51" s="3009" t="s">
        <v>49</v>
      </c>
      <c r="K51" s="3007" t="s">
        <v>101</v>
      </c>
      <c r="L51" s="3236" t="s">
        <v>7937</v>
      </c>
      <c r="M51" s="3237">
        <v>1700</v>
      </c>
      <c r="N51" s="2907" t="s">
        <v>7322</v>
      </c>
      <c r="O51" s="3019"/>
      <c r="P51" s="3207"/>
      <c r="Q51" s="3307">
        <v>1</v>
      </c>
    </row>
    <row r="52" spans="1:29" s="2150" customFormat="1" ht="58.5" customHeight="1">
      <c r="A52" s="3783"/>
      <c r="B52" s="3190" t="str">
        <f t="shared" si="1"/>
        <v>2000003390</v>
      </c>
      <c r="C52" s="3009" t="s">
        <v>236</v>
      </c>
      <c r="D52" s="3211"/>
      <c r="E52" s="3007"/>
      <c r="F52" s="3009" t="s">
        <v>17</v>
      </c>
      <c r="G52" s="3007"/>
      <c r="H52" s="3007"/>
      <c r="I52" s="3058" t="s">
        <v>7254</v>
      </c>
      <c r="J52" s="3009" t="s">
        <v>49</v>
      </c>
      <c r="K52" s="3007" t="s">
        <v>101</v>
      </c>
      <c r="L52" s="3236" t="s">
        <v>7938</v>
      </c>
      <c r="M52" s="3237">
        <v>480</v>
      </c>
      <c r="N52" s="2907" t="s">
        <v>7415</v>
      </c>
      <c r="O52" s="3019"/>
      <c r="P52" s="3207"/>
      <c r="Q52" s="3307">
        <v>1</v>
      </c>
    </row>
    <row r="53" spans="1:29" s="2150" customFormat="1" ht="58.5" customHeight="1">
      <c r="A53" s="3783">
        <v>15</v>
      </c>
      <c r="B53" s="3190" t="str">
        <f t="shared" si="1"/>
        <v>2000003383</v>
      </c>
      <c r="C53" s="3286" t="s">
        <v>3140</v>
      </c>
      <c r="D53" s="3287">
        <v>9800</v>
      </c>
      <c r="E53" s="3021" t="s">
        <v>7939</v>
      </c>
      <c r="F53" s="3019" t="s">
        <v>16</v>
      </c>
      <c r="G53" s="3021" t="s">
        <v>7940</v>
      </c>
      <c r="H53" s="3026" t="s">
        <v>7941</v>
      </c>
      <c r="I53" s="3007" t="s">
        <v>7254</v>
      </c>
      <c r="J53" s="3019" t="s">
        <v>49</v>
      </c>
      <c r="K53" s="3021" t="s">
        <v>50</v>
      </c>
      <c r="L53" s="3207" t="s">
        <v>7942</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5" customHeight="1">
      <c r="A54" s="3783"/>
      <c r="B54" s="3190" t="str">
        <f t="shared" si="1"/>
        <v>2000003391</v>
      </c>
      <c r="C54" s="3288" t="s">
        <v>3140</v>
      </c>
      <c r="D54" s="3289"/>
      <c r="E54" s="3021" t="s">
        <v>7939</v>
      </c>
      <c r="F54" s="3283" t="s">
        <v>16</v>
      </c>
      <c r="G54" s="3122"/>
      <c r="H54" s="3122"/>
      <c r="I54" s="3122" t="s">
        <v>7254</v>
      </c>
      <c r="J54" s="1782" t="s">
        <v>49</v>
      </c>
      <c r="K54" s="3122" t="s">
        <v>1163</v>
      </c>
      <c r="L54" s="3234" t="s">
        <v>7943</v>
      </c>
      <c r="M54" s="3290">
        <v>4000</v>
      </c>
      <c r="N54" s="2907" t="s">
        <v>5376</v>
      </c>
      <c r="O54" s="3281"/>
      <c r="P54" s="1784"/>
      <c r="Q54" s="3285" t="s">
        <v>7261</v>
      </c>
    </row>
    <row r="55" spans="1:29" s="2676" customFormat="1" ht="58.5" customHeight="1">
      <c r="A55" s="3782">
        <v>16</v>
      </c>
      <c r="B55" s="3279" t="str">
        <f t="shared" si="1"/>
        <v>2000003404</v>
      </c>
      <c r="C55" s="2180" t="s">
        <v>3345</v>
      </c>
      <c r="D55" s="2664">
        <v>8850</v>
      </c>
      <c r="E55" s="2180" t="s">
        <v>7944</v>
      </c>
      <c r="F55" s="2667" t="s">
        <v>20</v>
      </c>
      <c r="G55" s="3280" t="s">
        <v>7945</v>
      </c>
      <c r="H55" s="2180" t="s">
        <v>7861</v>
      </c>
      <c r="I55" s="1560" t="s">
        <v>7254</v>
      </c>
      <c r="J55" s="3281" t="s">
        <v>49</v>
      </c>
      <c r="K55" s="3102" t="s">
        <v>1163</v>
      </c>
      <c r="L55" s="1862" t="s">
        <v>7946</v>
      </c>
      <c r="M55" s="2665">
        <v>3570</v>
      </c>
      <c r="N55" s="2907" t="s">
        <v>7947</v>
      </c>
      <c r="O55" s="2667"/>
      <c r="P55" s="2666"/>
      <c r="Q55" s="3285" t="s">
        <v>7261</v>
      </c>
      <c r="R55" s="2660"/>
      <c r="S55" s="2660"/>
      <c r="T55" s="2660"/>
      <c r="U55" s="2660"/>
      <c r="V55" s="2660"/>
      <c r="W55" s="2660"/>
      <c r="X55" s="2660"/>
      <c r="Y55" s="2660"/>
      <c r="Z55" s="2660"/>
      <c r="AA55" s="2660"/>
    </row>
    <row r="56" spans="1:29" s="1785" customFormat="1" ht="58.5" customHeight="1">
      <c r="A56" s="3782"/>
      <c r="B56" s="3282" t="str">
        <f t="shared" si="1"/>
        <v>2000003435</v>
      </c>
      <c r="C56" s="1780" t="s">
        <v>3345</v>
      </c>
      <c r="D56" s="1783"/>
      <c r="E56" s="1780"/>
      <c r="F56" s="1782" t="s">
        <v>20</v>
      </c>
      <c r="G56" s="1748"/>
      <c r="H56" s="1780"/>
      <c r="I56" s="1560" t="s">
        <v>7254</v>
      </c>
      <c r="J56" s="3283" t="s">
        <v>49</v>
      </c>
      <c r="K56" s="3122" t="s">
        <v>1163</v>
      </c>
      <c r="L56" s="1496" t="s">
        <v>7948</v>
      </c>
      <c r="M56" s="3284">
        <v>5280</v>
      </c>
      <c r="N56" s="2907" t="s">
        <v>7280</v>
      </c>
      <c r="O56" s="1782"/>
      <c r="P56" s="1784"/>
      <c r="Q56" s="3285" t="s">
        <v>7261</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3931</v>
      </c>
      <c r="D57" s="3211">
        <v>4300</v>
      </c>
      <c r="E57" s="3007" t="s">
        <v>7949</v>
      </c>
      <c r="F57" s="3009" t="s">
        <v>18</v>
      </c>
      <c r="G57" s="3007" t="s">
        <v>7950</v>
      </c>
      <c r="H57" s="3007" t="s">
        <v>7951</v>
      </c>
      <c r="I57" s="3296" t="s">
        <v>7254</v>
      </c>
      <c r="J57" s="3009" t="s">
        <v>49</v>
      </c>
      <c r="K57" s="3007" t="s">
        <v>101</v>
      </c>
      <c r="L57" s="2878" t="s">
        <v>7935</v>
      </c>
      <c r="M57" s="3218">
        <v>4300</v>
      </c>
      <c r="N57" s="2907" t="s">
        <v>5376</v>
      </c>
      <c r="O57" s="3009"/>
      <c r="P57" s="3219"/>
      <c r="Q57" s="3307">
        <v>1</v>
      </c>
    </row>
    <row r="58" spans="1:29" s="1548" customFormat="1" ht="70.5" customHeight="1">
      <c r="A58" s="3783">
        <v>18</v>
      </c>
      <c r="B58" s="3190" t="str">
        <f t="shared" si="1"/>
        <v>2000003380</v>
      </c>
      <c r="C58" s="3019" t="s">
        <v>4808</v>
      </c>
      <c r="D58" s="3211">
        <v>5820</v>
      </c>
      <c r="E58" s="3007" t="s">
        <v>7952</v>
      </c>
      <c r="F58" s="3009" t="s">
        <v>16</v>
      </c>
      <c r="G58" s="3007" t="s">
        <v>7953</v>
      </c>
      <c r="H58" s="3007" t="s">
        <v>7861</v>
      </c>
      <c r="I58" s="3007" t="s">
        <v>7254</v>
      </c>
      <c r="J58" s="3009" t="s">
        <v>49</v>
      </c>
      <c r="K58" s="3007" t="s">
        <v>278</v>
      </c>
      <c r="L58" s="2878" t="s">
        <v>7954</v>
      </c>
      <c r="M58" s="3218">
        <v>800</v>
      </c>
      <c r="N58" s="2196" t="s">
        <v>6577</v>
      </c>
      <c r="O58" s="3009"/>
      <c r="P58" s="3219"/>
      <c r="Q58" s="3307">
        <v>1</v>
      </c>
    </row>
    <row r="59" spans="1:29" s="1548" customFormat="1" ht="58.5" customHeight="1">
      <c r="A59" s="3783"/>
      <c r="B59" s="3291" t="str">
        <f t="shared" si="1"/>
        <v>2000003381</v>
      </c>
      <c r="C59" s="3009" t="s">
        <v>4808</v>
      </c>
      <c r="D59" s="3211"/>
      <c r="E59" s="3007"/>
      <c r="F59" s="3009" t="s">
        <v>16</v>
      </c>
      <c r="G59" s="3007"/>
      <c r="H59" s="3007"/>
      <c r="I59" s="3007" t="s">
        <v>7254</v>
      </c>
      <c r="J59" s="3009" t="s">
        <v>49</v>
      </c>
      <c r="K59" s="3007" t="s">
        <v>278</v>
      </c>
      <c r="L59" s="2878" t="s">
        <v>7955</v>
      </c>
      <c r="M59" s="3218">
        <v>5483</v>
      </c>
      <c r="N59" s="3016" t="s">
        <v>7280</v>
      </c>
      <c r="O59" s="3009"/>
      <c r="P59" s="3219"/>
      <c r="Q59" s="3307">
        <v>1</v>
      </c>
    </row>
    <row r="60" spans="1:29" s="2150" customFormat="1" ht="58.5" customHeight="1">
      <c r="A60" s="2436">
        <v>19</v>
      </c>
      <c r="B60" s="3190" t="str">
        <f t="shared" si="1"/>
        <v>2200002232</v>
      </c>
      <c r="C60" s="1902" t="s">
        <v>98</v>
      </c>
      <c r="D60" s="2179">
        <v>3720</v>
      </c>
      <c r="E60" s="1902" t="s">
        <v>7956</v>
      </c>
      <c r="F60" s="1902" t="s">
        <v>18</v>
      </c>
      <c r="G60" s="1921" t="s">
        <v>7957</v>
      </c>
      <c r="H60" s="3021" t="s">
        <v>7958</v>
      </c>
      <c r="I60" s="1921" t="s">
        <v>7254</v>
      </c>
      <c r="J60" s="1902" t="s">
        <v>49</v>
      </c>
      <c r="K60" s="1921" t="s">
        <v>126</v>
      </c>
      <c r="L60" s="3196" t="s">
        <v>7959</v>
      </c>
      <c r="M60" s="3079">
        <v>3720</v>
      </c>
      <c r="N60" s="2907" t="s">
        <v>7280</v>
      </c>
      <c r="O60" s="2429"/>
      <c r="P60" s="1745"/>
      <c r="Q60" s="3307" t="s">
        <v>7261</v>
      </c>
      <c r="AC60" s="2643"/>
    </row>
    <row r="61" spans="1:29" s="2643" customFormat="1" ht="58.5" customHeight="1">
      <c r="A61" s="3783">
        <v>20</v>
      </c>
      <c r="B61" s="3259" t="str">
        <f t="shared" si="1"/>
        <v>2000003405</v>
      </c>
      <c r="C61" s="3021" t="s">
        <v>7548</v>
      </c>
      <c r="D61" s="3297">
        <v>10650</v>
      </c>
      <c r="E61" s="3027" t="s">
        <v>7895</v>
      </c>
      <c r="F61" s="3168" t="s">
        <v>15</v>
      </c>
      <c r="G61" s="3021" t="s">
        <v>7960</v>
      </c>
      <c r="H61" s="2261" t="s">
        <v>7861</v>
      </c>
      <c r="I61" s="1543" t="s">
        <v>7254</v>
      </c>
      <c r="J61" s="3168" t="s">
        <v>49</v>
      </c>
      <c r="K61" s="2187" t="s">
        <v>1163</v>
      </c>
      <c r="L61" s="1862" t="s">
        <v>7961</v>
      </c>
      <c r="M61" s="3284">
        <v>2950</v>
      </c>
      <c r="N61" s="2907" t="s">
        <v>7280</v>
      </c>
      <c r="O61" s="2263"/>
      <c r="P61" s="2565"/>
      <c r="Q61" s="3319" t="s">
        <v>7261</v>
      </c>
      <c r="R61" s="2626"/>
    </row>
    <row r="62" spans="1:29" s="2643" customFormat="1" ht="58.5" customHeight="1">
      <c r="A62" s="3783"/>
      <c r="B62" s="3259" t="str">
        <f t="shared" si="1"/>
        <v>2000003346</v>
      </c>
      <c r="C62" s="3007" t="s">
        <v>7548</v>
      </c>
      <c r="D62" s="3297"/>
      <c r="E62" s="3027"/>
      <c r="F62" s="3009" t="s">
        <v>15</v>
      </c>
      <c r="G62" s="2187"/>
      <c r="H62" s="2187"/>
      <c r="I62" s="1543" t="s">
        <v>7254</v>
      </c>
      <c r="J62" s="3009" t="s">
        <v>49</v>
      </c>
      <c r="K62" s="2187" t="s">
        <v>1163</v>
      </c>
      <c r="L62" s="3214" t="s">
        <v>7962</v>
      </c>
      <c r="M62" s="3040">
        <v>700</v>
      </c>
      <c r="N62" s="2196" t="s">
        <v>6577</v>
      </c>
      <c r="O62" s="2263"/>
      <c r="P62" s="2565"/>
      <c r="Q62" s="3320" t="s">
        <v>7261</v>
      </c>
      <c r="R62" s="2626"/>
    </row>
    <row r="63" spans="1:29" s="2150" customFormat="1" ht="58.5" customHeight="1">
      <c r="A63" s="3783"/>
      <c r="B63" s="3190" t="str">
        <f t="shared" si="1"/>
        <v>2000003357</v>
      </c>
      <c r="C63" s="3292" t="s">
        <v>7548</v>
      </c>
      <c r="D63" s="3210"/>
      <c r="E63" s="3021"/>
      <c r="F63" s="3009" t="s">
        <v>15</v>
      </c>
      <c r="G63" s="1921"/>
      <c r="H63" s="1921"/>
      <c r="I63" s="1543" t="s">
        <v>7254</v>
      </c>
      <c r="J63" s="3009" t="s">
        <v>49</v>
      </c>
      <c r="K63" s="2187" t="s">
        <v>1163</v>
      </c>
      <c r="L63" s="3214" t="s">
        <v>7963</v>
      </c>
      <c r="M63" s="3298">
        <v>7000</v>
      </c>
      <c r="N63" s="2907" t="s">
        <v>6577</v>
      </c>
      <c r="O63" s="1902"/>
      <c r="P63" s="1775"/>
      <c r="Q63" s="3320" t="s">
        <v>7261</v>
      </c>
      <c r="R63" s="2429"/>
    </row>
    <row r="64" spans="1:29" s="2150" customFormat="1" ht="58.5" customHeight="1">
      <c r="A64" s="3777">
        <v>21</v>
      </c>
      <c r="B64" s="3021" t="str">
        <f t="shared" si="1"/>
        <v>2200002162</v>
      </c>
      <c r="C64" s="3240" t="s">
        <v>7501</v>
      </c>
      <c r="D64" s="3210">
        <v>10750</v>
      </c>
      <c r="E64" s="3021" t="s">
        <v>7850</v>
      </c>
      <c r="F64" s="3019" t="s">
        <v>15</v>
      </c>
      <c r="G64" s="3021" t="s">
        <v>7964</v>
      </c>
      <c r="H64" s="3026" t="s">
        <v>7965</v>
      </c>
      <c r="I64" s="1921" t="s">
        <v>7880</v>
      </c>
      <c r="J64" s="1902" t="s">
        <v>49</v>
      </c>
      <c r="K64" s="3102" t="s">
        <v>984</v>
      </c>
      <c r="L64" s="3119" t="s">
        <v>7966</v>
      </c>
      <c r="M64" s="3040">
        <v>8372</v>
      </c>
      <c r="N64" s="2907" t="s">
        <v>7280</v>
      </c>
      <c r="O64" s="3019"/>
      <c r="P64" s="3207"/>
      <c r="Q64" s="3320" t="s">
        <v>7261</v>
      </c>
    </row>
    <row r="65" spans="1:35" s="2643" customFormat="1" ht="58.5" customHeight="1">
      <c r="A65" s="3778"/>
      <c r="B65" s="3007" t="str">
        <f t="shared" si="1"/>
        <v>2000003395</v>
      </c>
      <c r="C65" s="3292" t="s">
        <v>7501</v>
      </c>
      <c r="D65" s="3211"/>
      <c r="E65" s="3007"/>
      <c r="F65" s="3028" t="s">
        <v>15</v>
      </c>
      <c r="G65" s="3007"/>
      <c r="H65" s="3007"/>
      <c r="I65" s="1543" t="s">
        <v>7254</v>
      </c>
      <c r="J65" s="3009" t="s">
        <v>49</v>
      </c>
      <c r="K65" s="1495" t="s">
        <v>984</v>
      </c>
      <c r="L65" s="1496" t="s">
        <v>7967</v>
      </c>
      <c r="M65" s="3284">
        <v>850</v>
      </c>
      <c r="N65" s="2907" t="s">
        <v>6577</v>
      </c>
      <c r="O65" s="3009"/>
      <c r="P65" s="3219"/>
      <c r="Q65" s="3320" t="s">
        <v>7261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78"/>
      <c r="B66" s="3021" t="str">
        <f t="shared" si="1"/>
        <v>2200002199</v>
      </c>
      <c r="C66" s="3292" t="s">
        <v>7501</v>
      </c>
      <c r="D66" s="3293"/>
      <c r="E66" s="3150"/>
      <c r="F66" s="3028" t="s">
        <v>15</v>
      </c>
      <c r="G66" s="3150"/>
      <c r="H66" s="3150"/>
      <c r="I66" s="2187"/>
      <c r="J66" s="3009" t="s">
        <v>49</v>
      </c>
      <c r="K66" s="1495" t="s">
        <v>984</v>
      </c>
      <c r="L66" s="2878" t="s">
        <v>7968</v>
      </c>
      <c r="M66" s="3218">
        <v>200</v>
      </c>
      <c r="N66" s="3294" t="s">
        <v>7886</v>
      </c>
      <c r="O66" s="3025"/>
      <c r="P66" s="3295"/>
      <c r="Q66" s="3320" t="s">
        <v>7261</v>
      </c>
    </row>
    <row r="67" spans="1:35" s="2643" customFormat="1" ht="58.5" customHeight="1">
      <c r="A67" s="3778"/>
      <c r="B67" s="3021" t="str">
        <f t="shared" si="1"/>
        <v>2200002213</v>
      </c>
      <c r="C67" s="3292" t="s">
        <v>7501</v>
      </c>
      <c r="D67" s="3293"/>
      <c r="E67" s="3150"/>
      <c r="F67" s="3028" t="s">
        <v>15</v>
      </c>
      <c r="G67" s="3150"/>
      <c r="H67" s="3150"/>
      <c r="I67" s="1543" t="s">
        <v>7880</v>
      </c>
      <c r="J67" s="3009" t="s">
        <v>49</v>
      </c>
      <c r="K67" s="1495" t="s">
        <v>984</v>
      </c>
      <c r="L67" s="1497" t="s">
        <v>7969</v>
      </c>
      <c r="M67" s="2361">
        <v>165</v>
      </c>
      <c r="N67" s="3294" t="s">
        <v>7469</v>
      </c>
      <c r="O67" s="3025"/>
      <c r="P67" s="3295"/>
      <c r="Q67" s="3320" t="s">
        <v>7261</v>
      </c>
    </row>
    <row r="68" spans="1:35" s="2643" customFormat="1" ht="58.5" customHeight="1">
      <c r="A68" s="3778"/>
      <c r="B68" s="3021" t="str">
        <f t="shared" ref="B68:B99" si="2">TEXT(LEFT(L68,10),"0000000000")</f>
        <v>2200002219</v>
      </c>
      <c r="C68" s="3292" t="s">
        <v>7501</v>
      </c>
      <c r="D68" s="3210"/>
      <c r="E68" s="3021"/>
      <c r="F68" s="3028" t="s">
        <v>15</v>
      </c>
      <c r="G68" s="3021"/>
      <c r="H68" s="3021"/>
      <c r="I68" s="1543" t="s">
        <v>7880</v>
      </c>
      <c r="J68" s="3009" t="s">
        <v>49</v>
      </c>
      <c r="K68" s="1495" t="s">
        <v>984</v>
      </c>
      <c r="L68" s="3214" t="s">
        <v>7970</v>
      </c>
      <c r="M68" s="3040">
        <v>1050</v>
      </c>
      <c r="N68" s="2907" t="s">
        <v>7886</v>
      </c>
      <c r="O68" s="3019"/>
      <c r="P68" s="3207"/>
      <c r="Q68" s="3320" t="s">
        <v>7261</v>
      </c>
    </row>
    <row r="69" spans="1:35" s="2643" customFormat="1" ht="58.5" customHeight="1">
      <c r="A69" s="3779"/>
      <c r="B69" s="3021" t="str">
        <f t="shared" si="2"/>
        <v>2200002218</v>
      </c>
      <c r="C69" s="3292" t="s">
        <v>7501</v>
      </c>
      <c r="D69" s="3210"/>
      <c r="E69" s="3021"/>
      <c r="F69" s="3028" t="s">
        <v>15</v>
      </c>
      <c r="G69" s="3021"/>
      <c r="H69" s="3021"/>
      <c r="I69" s="1543" t="s">
        <v>7880</v>
      </c>
      <c r="J69" s="3009" t="s">
        <v>49</v>
      </c>
      <c r="K69" s="1495" t="s">
        <v>984</v>
      </c>
      <c r="L69" s="3214" t="s">
        <v>7971</v>
      </c>
      <c r="M69" s="3040">
        <v>113</v>
      </c>
      <c r="N69" s="2907" t="s">
        <v>7469</v>
      </c>
      <c r="O69" s="3019"/>
      <c r="P69" s="3207"/>
      <c r="Q69" s="3320" t="s">
        <v>7261</v>
      </c>
    </row>
    <row r="70" spans="1:35" s="1548" customFormat="1" ht="58.5" customHeight="1">
      <c r="A70" s="3770">
        <v>22</v>
      </c>
      <c r="B70" s="3291" t="str">
        <f t="shared" si="2"/>
        <v>2000003431</v>
      </c>
      <c r="C70" s="3019" t="s">
        <v>6836</v>
      </c>
      <c r="D70" s="3210">
        <v>10675</v>
      </c>
      <c r="E70" s="3021" t="s">
        <v>7952</v>
      </c>
      <c r="F70" s="3009" t="s">
        <v>15</v>
      </c>
      <c r="G70" s="3007" t="s">
        <v>7972</v>
      </c>
      <c r="H70" s="3007" t="s">
        <v>7973</v>
      </c>
      <c r="I70" s="3007" t="s">
        <v>7974</v>
      </c>
      <c r="J70" s="3009" t="s">
        <v>49</v>
      </c>
      <c r="K70" s="3007" t="s">
        <v>90</v>
      </c>
      <c r="L70" s="2878" t="s">
        <v>7975</v>
      </c>
      <c r="M70" s="3218">
        <v>3000</v>
      </c>
      <c r="N70" s="2907" t="s">
        <v>7976</v>
      </c>
      <c r="O70" s="3009"/>
      <c r="P70" s="3219"/>
      <c r="Q70" s="3307" t="s">
        <v>7261</v>
      </c>
    </row>
    <row r="71" spans="1:35" s="1548" customFormat="1" ht="58.5" customHeight="1">
      <c r="A71" s="3771"/>
      <c r="B71" s="3190" t="str">
        <f t="shared" si="2"/>
        <v>2000003353</v>
      </c>
      <c r="C71" s="3009" t="s">
        <v>6836</v>
      </c>
      <c r="D71" s="2550"/>
      <c r="E71" s="3021"/>
      <c r="F71" s="3009" t="s">
        <v>15</v>
      </c>
      <c r="G71" s="3007"/>
      <c r="H71" s="3007"/>
      <c r="I71" s="3058">
        <v>45698</v>
      </c>
      <c r="J71" s="3009" t="s">
        <v>49</v>
      </c>
      <c r="K71" s="3007" t="s">
        <v>90</v>
      </c>
      <c r="L71" s="2878" t="s">
        <v>7977</v>
      </c>
      <c r="M71" s="3040">
        <v>2000</v>
      </c>
      <c r="N71" s="2907" t="s">
        <v>7280</v>
      </c>
      <c r="O71" s="3009"/>
      <c r="P71" s="3306"/>
      <c r="Q71" s="3307">
        <v>1</v>
      </c>
      <c r="R71" s="1467"/>
      <c r="S71" s="1467"/>
      <c r="T71" s="1467"/>
      <c r="U71" s="1467"/>
      <c r="V71" s="1467"/>
      <c r="W71" s="1467"/>
      <c r="X71" s="1467"/>
      <c r="Y71" s="1467"/>
      <c r="Z71" s="1467"/>
      <c r="AA71" s="1467"/>
      <c r="AB71" s="1467"/>
      <c r="AC71" s="1467"/>
    </row>
    <row r="72" spans="1:35" s="1467" customFormat="1" ht="58.5" customHeight="1">
      <c r="A72" s="3771"/>
      <c r="B72" s="3190" t="str">
        <f t="shared" si="2"/>
        <v>2000003416</v>
      </c>
      <c r="C72" s="3009" t="s">
        <v>6836</v>
      </c>
      <c r="D72" s="1494"/>
      <c r="E72" s="1495"/>
      <c r="F72" s="3009" t="s">
        <v>15</v>
      </c>
      <c r="G72" s="1495"/>
      <c r="H72" s="1495"/>
      <c r="I72" s="1624" t="s">
        <v>7254</v>
      </c>
      <c r="J72" s="1493" t="s">
        <v>49</v>
      </c>
      <c r="K72" s="1495" t="s">
        <v>90</v>
      </c>
      <c r="L72" s="1600" t="s">
        <v>7978</v>
      </c>
      <c r="M72" s="2357">
        <v>319</v>
      </c>
      <c r="N72" s="2907" t="s">
        <v>6577</v>
      </c>
      <c r="O72" s="1493"/>
      <c r="P72" s="1859"/>
      <c r="Q72" s="3307" t="s">
        <v>7261</v>
      </c>
      <c r="R72" s="1548"/>
      <c r="S72" s="1548"/>
      <c r="T72" s="1548"/>
      <c r="U72" s="1548"/>
      <c r="V72" s="1548"/>
      <c r="W72" s="1548"/>
      <c r="X72" s="1548"/>
      <c r="Y72" s="1548"/>
      <c r="Z72" s="1548"/>
      <c r="AA72" s="1548"/>
    </row>
    <row r="73" spans="1:35" s="2150" customFormat="1" ht="58.5" customHeight="1">
      <c r="A73" s="3771"/>
      <c r="B73" s="3190" t="str">
        <f t="shared" si="2"/>
        <v>2000003414</v>
      </c>
      <c r="C73" s="3009" t="s">
        <v>6836</v>
      </c>
      <c r="D73" s="3210"/>
      <c r="E73" s="3021"/>
      <c r="F73" s="3009" t="s">
        <v>15</v>
      </c>
      <c r="G73" s="3021"/>
      <c r="H73" s="3021"/>
      <c r="I73" s="3065">
        <v>45698</v>
      </c>
      <c r="J73" s="1902" t="s">
        <v>49</v>
      </c>
      <c r="K73" s="3153" t="s">
        <v>90</v>
      </c>
      <c r="L73" s="3187" t="s">
        <v>7979</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5" customHeight="1">
      <c r="A74" s="3772"/>
      <c r="B74" s="3190" t="str">
        <f t="shared" si="2"/>
        <v>2200002229</v>
      </c>
      <c r="C74" s="3009" t="s">
        <v>6836</v>
      </c>
      <c r="D74" s="3210"/>
      <c r="E74" s="3021"/>
      <c r="F74" s="3009" t="s">
        <v>15</v>
      </c>
      <c r="G74" s="3021"/>
      <c r="H74" s="3021"/>
      <c r="I74" s="3058" t="s">
        <v>7254</v>
      </c>
      <c r="J74" s="1902" t="s">
        <v>49</v>
      </c>
      <c r="K74" s="3153" t="s">
        <v>90</v>
      </c>
      <c r="L74" s="3215" t="s">
        <v>7980</v>
      </c>
      <c r="M74" s="3036">
        <v>1875</v>
      </c>
      <c r="N74" s="2907" t="s">
        <v>6577</v>
      </c>
      <c r="O74" s="3019"/>
      <c r="P74" s="3023"/>
      <c r="Q74" s="3307" t="s">
        <v>7261</v>
      </c>
      <c r="R74" s="2643"/>
      <c r="S74" s="2643"/>
      <c r="T74" s="2643"/>
      <c r="U74" s="2643"/>
      <c r="V74" s="2643"/>
      <c r="W74" s="2643"/>
      <c r="X74" s="2643"/>
      <c r="Y74" s="2643"/>
      <c r="Z74" s="2643"/>
      <c r="AA74" s="2643"/>
      <c r="AB74" s="2643"/>
      <c r="AC74" s="2643"/>
    </row>
    <row r="75" spans="1:35" s="1548" customFormat="1" ht="58.5" customHeight="1">
      <c r="A75" s="3770">
        <v>23</v>
      </c>
      <c r="B75" s="3291" t="str">
        <f t="shared" si="2"/>
        <v>2000003371</v>
      </c>
      <c r="C75" s="3019" t="s">
        <v>4852</v>
      </c>
      <c r="D75" s="3210">
        <v>4350</v>
      </c>
      <c r="E75" s="3021" t="s">
        <v>7981</v>
      </c>
      <c r="F75" s="3009" t="s">
        <v>13</v>
      </c>
      <c r="G75" s="3007" t="s">
        <v>7982</v>
      </c>
      <c r="H75" s="3007" t="s">
        <v>7983</v>
      </c>
      <c r="I75" s="3058" t="s">
        <v>7254</v>
      </c>
      <c r="J75" s="3009" t="s">
        <v>49</v>
      </c>
      <c r="K75" s="3007" t="s">
        <v>101</v>
      </c>
      <c r="L75" s="3236" t="s">
        <v>7984</v>
      </c>
      <c r="M75" s="3237">
        <v>750</v>
      </c>
      <c r="N75" s="2196" t="s">
        <v>7976</v>
      </c>
      <c r="O75" s="3009"/>
      <c r="P75" s="3219"/>
      <c r="Q75" s="3307">
        <v>1</v>
      </c>
    </row>
    <row r="76" spans="1:35" s="1548" customFormat="1" ht="58.5" customHeight="1">
      <c r="A76" s="3771"/>
      <c r="B76" s="3291" t="str">
        <f t="shared" si="2"/>
        <v>2000003434</v>
      </c>
      <c r="C76" s="3009" t="s">
        <v>4852</v>
      </c>
      <c r="D76" s="3210"/>
      <c r="E76" s="3021"/>
      <c r="F76" s="3009" t="s">
        <v>13</v>
      </c>
      <c r="G76" s="3007"/>
      <c r="H76" s="3007"/>
      <c r="I76" s="3058" t="s">
        <v>7254</v>
      </c>
      <c r="J76" s="3009" t="s">
        <v>49</v>
      </c>
      <c r="K76" s="3007" t="s">
        <v>101</v>
      </c>
      <c r="L76" s="3236" t="s">
        <v>7985</v>
      </c>
      <c r="M76" s="3237">
        <v>200</v>
      </c>
      <c r="N76" s="2196" t="s">
        <v>7976</v>
      </c>
      <c r="O76" s="3009"/>
      <c r="P76" s="3219"/>
      <c r="Q76" s="3307" t="s">
        <v>7261</v>
      </c>
    </row>
    <row r="77" spans="1:35" s="2150" customFormat="1" ht="58.5" customHeight="1">
      <c r="A77" s="3771"/>
      <c r="B77" s="3190" t="str">
        <f t="shared" si="2"/>
        <v>2000003388</v>
      </c>
      <c r="C77" s="3009" t="s">
        <v>4852</v>
      </c>
      <c r="D77" s="3211"/>
      <c r="E77" s="3007"/>
      <c r="F77" s="3009" t="s">
        <v>13</v>
      </c>
      <c r="G77" s="3007"/>
      <c r="H77" s="3007"/>
      <c r="I77" s="3058" t="s">
        <v>7254</v>
      </c>
      <c r="J77" s="3009" t="s">
        <v>49</v>
      </c>
      <c r="K77" s="3007" t="s">
        <v>101</v>
      </c>
      <c r="L77" s="3236" t="s">
        <v>7986</v>
      </c>
      <c r="M77" s="3237">
        <v>3250</v>
      </c>
      <c r="N77" s="2196" t="s">
        <v>7976</v>
      </c>
      <c r="O77" s="3019"/>
      <c r="P77" s="3207"/>
      <c r="Q77" s="3307">
        <v>1</v>
      </c>
    </row>
    <row r="78" spans="1:35" s="2643" customFormat="1" ht="58.5" customHeight="1">
      <c r="A78" s="3772"/>
      <c r="B78" s="3190" t="str">
        <f t="shared" si="2"/>
        <v>2200002230</v>
      </c>
      <c r="C78" s="3009" t="s">
        <v>4852</v>
      </c>
      <c r="D78" s="2607"/>
      <c r="E78" s="1902"/>
      <c r="F78" s="3009" t="s">
        <v>13</v>
      </c>
      <c r="G78" s="1921"/>
      <c r="H78" s="1921"/>
      <c r="I78" s="1568" t="s">
        <v>7254</v>
      </c>
      <c r="J78" s="1493" t="s">
        <v>49</v>
      </c>
      <c r="K78" s="1495" t="s">
        <v>101</v>
      </c>
      <c r="L78" s="3091" t="s">
        <v>7987</v>
      </c>
      <c r="M78" s="3037">
        <v>150</v>
      </c>
      <c r="N78" s="2196" t="s">
        <v>7854</v>
      </c>
      <c r="O78" s="1902"/>
      <c r="P78" s="1745"/>
      <c r="Q78" s="3233" t="s">
        <v>7261</v>
      </c>
    </row>
    <row r="79" spans="1:35" s="2150" customFormat="1" ht="58.5" customHeight="1">
      <c r="A79" s="3697">
        <v>24</v>
      </c>
      <c r="B79" s="3190" t="str">
        <f t="shared" si="2"/>
        <v>2200002207</v>
      </c>
      <c r="C79" s="1902" t="s">
        <v>6985</v>
      </c>
      <c r="D79" s="2607">
        <v>3780</v>
      </c>
      <c r="E79" s="1902" t="s">
        <v>7952</v>
      </c>
      <c r="F79" s="1902" t="s">
        <v>17</v>
      </c>
      <c r="G79" s="1921" t="s">
        <v>7988</v>
      </c>
      <c r="H79" s="3007" t="s">
        <v>7861</v>
      </c>
      <c r="I79" s="1568" t="s">
        <v>7254</v>
      </c>
      <c r="J79" s="1493" t="s">
        <v>49</v>
      </c>
      <c r="K79" s="1495" t="s">
        <v>126</v>
      </c>
      <c r="L79" s="3091" t="s">
        <v>7989</v>
      </c>
      <c r="M79" s="3041">
        <v>290</v>
      </c>
      <c r="N79" s="2907" t="s">
        <v>7854</v>
      </c>
      <c r="O79" s="1902">
        <v>25</v>
      </c>
      <c r="P79" s="1745"/>
      <c r="Q79" s="3233">
        <v>1</v>
      </c>
    </row>
    <row r="80" spans="1:35" s="2643" customFormat="1" ht="58.5" customHeight="1">
      <c r="A80" s="3698"/>
      <c r="B80" s="3190" t="str">
        <f t="shared" si="2"/>
        <v>2200002229</v>
      </c>
      <c r="C80" s="1493" t="s">
        <v>6985</v>
      </c>
      <c r="D80" s="2607"/>
      <c r="E80" s="1902"/>
      <c r="F80" s="1493" t="s">
        <v>17</v>
      </c>
      <c r="G80" s="1921"/>
      <c r="H80" s="1921"/>
      <c r="I80" s="1568" t="s">
        <v>7254</v>
      </c>
      <c r="J80" s="1493" t="s">
        <v>49</v>
      </c>
      <c r="K80" s="1495" t="s">
        <v>126</v>
      </c>
      <c r="L80" s="3081" t="s">
        <v>7990</v>
      </c>
      <c r="M80" s="3041">
        <v>550</v>
      </c>
      <c r="N80" s="2907" t="s">
        <v>7854</v>
      </c>
      <c r="O80" s="1902"/>
      <c r="P80" s="1745"/>
      <c r="Q80" s="3233" t="s">
        <v>7261</v>
      </c>
    </row>
    <row r="81" spans="1:29" s="2643" customFormat="1" ht="58.5" customHeight="1">
      <c r="A81" s="3698"/>
      <c r="B81" s="3190" t="str">
        <f t="shared" si="2"/>
        <v>2200002228</v>
      </c>
      <c r="C81" s="1493" t="s">
        <v>6985</v>
      </c>
      <c r="D81" s="2607"/>
      <c r="E81" s="1902"/>
      <c r="F81" s="1493" t="s">
        <v>17</v>
      </c>
      <c r="G81" s="1921"/>
      <c r="H81" s="1921"/>
      <c r="I81" s="1568" t="s">
        <v>7254</v>
      </c>
      <c r="J81" s="1493" t="s">
        <v>49</v>
      </c>
      <c r="K81" s="1495" t="s">
        <v>126</v>
      </c>
      <c r="L81" s="3091" t="s">
        <v>7991</v>
      </c>
      <c r="M81" s="3041">
        <v>226</v>
      </c>
      <c r="N81" s="2907" t="s">
        <v>7992</v>
      </c>
      <c r="O81" s="1902"/>
      <c r="P81" s="1745"/>
      <c r="Q81" s="3233" t="s">
        <v>7261</v>
      </c>
    </row>
    <row r="82" spans="1:29" s="1548" customFormat="1" ht="58.5" customHeight="1">
      <c r="A82" s="3698"/>
      <c r="B82" s="3190" t="str">
        <f t="shared" si="2"/>
        <v>2000003400</v>
      </c>
      <c r="C82" s="1493" t="s">
        <v>6985</v>
      </c>
      <c r="F82" s="1493" t="s">
        <v>17</v>
      </c>
      <c r="G82" s="3007"/>
      <c r="H82" s="3007"/>
      <c r="I82" s="3007" t="s">
        <v>7993</v>
      </c>
      <c r="J82" s="3009" t="s">
        <v>49</v>
      </c>
      <c r="K82" s="3007" t="s">
        <v>101</v>
      </c>
      <c r="L82" s="2878" t="s">
        <v>7994</v>
      </c>
      <c r="M82" s="3218">
        <v>60</v>
      </c>
      <c r="N82" s="2196" t="s">
        <v>7976</v>
      </c>
      <c r="O82" s="3009"/>
      <c r="P82" s="3219"/>
      <c r="Q82" s="3307" t="s">
        <v>7261</v>
      </c>
    </row>
    <row r="83" spans="1:29" s="1548" customFormat="1" ht="58.5" customHeight="1">
      <c r="A83" s="3698"/>
      <c r="B83" s="3190" t="str">
        <f t="shared" si="2"/>
        <v>2000003401</v>
      </c>
      <c r="C83" s="1493" t="s">
        <v>6985</v>
      </c>
      <c r="D83" s="3211"/>
      <c r="E83" s="3007"/>
      <c r="F83" s="1493" t="s">
        <v>17</v>
      </c>
      <c r="G83" s="3007"/>
      <c r="H83" s="3007"/>
      <c r="I83" s="3007" t="s">
        <v>7993</v>
      </c>
      <c r="J83" s="3009" t="s">
        <v>49</v>
      </c>
      <c r="K83" s="3007" t="s">
        <v>101</v>
      </c>
      <c r="L83" s="3242" t="s">
        <v>7995</v>
      </c>
      <c r="M83" s="3218">
        <v>200</v>
      </c>
      <c r="N83" s="2196" t="s">
        <v>7976</v>
      </c>
      <c r="O83" s="3009"/>
      <c r="P83" s="3219"/>
      <c r="Q83" s="3307" t="s">
        <v>7261</v>
      </c>
    </row>
    <row r="84" spans="1:29" s="1548" customFormat="1" ht="58.5" customHeight="1">
      <c r="A84" s="3698"/>
      <c r="B84" s="3190" t="str">
        <f t="shared" si="2"/>
        <v>2000003402</v>
      </c>
      <c r="C84" s="1493" t="s">
        <v>6985</v>
      </c>
      <c r="D84" s="1494"/>
      <c r="E84" s="1495"/>
      <c r="F84" s="1493" t="s">
        <v>17</v>
      </c>
      <c r="G84" s="3007"/>
      <c r="H84" s="3007"/>
      <c r="I84" s="3296" t="s">
        <v>7254</v>
      </c>
      <c r="J84" s="3009" t="s">
        <v>49</v>
      </c>
      <c r="K84" s="3007" t="s">
        <v>101</v>
      </c>
      <c r="L84" s="2878" t="s">
        <v>7935</v>
      </c>
      <c r="M84" s="3299">
        <v>1874</v>
      </c>
      <c r="N84" s="2907" t="s">
        <v>5376</v>
      </c>
      <c r="O84" s="3009"/>
      <c r="P84" s="3219"/>
      <c r="Q84" s="3307" t="s">
        <v>7261</v>
      </c>
    </row>
    <row r="85" spans="1:29" s="2643" customFormat="1" ht="58.5" customHeight="1">
      <c r="A85" s="3698"/>
      <c r="B85" s="3190" t="str">
        <f t="shared" si="2"/>
        <v>2200002206</v>
      </c>
      <c r="C85" s="1493" t="s">
        <v>6985</v>
      </c>
      <c r="D85" s="2607"/>
      <c r="E85" s="1902"/>
      <c r="F85" s="1493" t="s">
        <v>17</v>
      </c>
      <c r="G85" s="1921"/>
      <c r="H85" s="1921"/>
      <c r="I85" s="1568" t="s">
        <v>7254</v>
      </c>
      <c r="J85" s="1493" t="s">
        <v>49</v>
      </c>
      <c r="K85" s="1495" t="s">
        <v>101</v>
      </c>
      <c r="L85" s="1496" t="s">
        <v>7996</v>
      </c>
      <c r="M85" s="3037">
        <v>93</v>
      </c>
      <c r="N85" s="2196" t="s">
        <v>7854</v>
      </c>
      <c r="O85" s="1902"/>
      <c r="P85" s="1745"/>
      <c r="Q85" s="3233" t="s">
        <v>7261</v>
      </c>
    </row>
    <row r="86" spans="1:29" s="2643" customFormat="1" ht="58.5" customHeight="1">
      <c r="A86" s="3698"/>
      <c r="B86" s="3190" t="str">
        <f t="shared" si="2"/>
        <v>2200002235</v>
      </c>
      <c r="C86" s="1493" t="s">
        <v>6985</v>
      </c>
      <c r="D86" s="2607"/>
      <c r="E86" s="1902"/>
      <c r="F86" s="1493" t="s">
        <v>17</v>
      </c>
      <c r="G86" s="1921"/>
      <c r="H86" s="1921"/>
      <c r="I86" s="1568" t="s">
        <v>7254</v>
      </c>
      <c r="J86" s="1493" t="s">
        <v>49</v>
      </c>
      <c r="K86" s="1495" t="s">
        <v>101</v>
      </c>
      <c r="L86" s="1496" t="s">
        <v>7997</v>
      </c>
      <c r="M86" s="3037">
        <v>90</v>
      </c>
      <c r="N86" s="2907" t="s">
        <v>5376</v>
      </c>
      <c r="O86" s="1902"/>
      <c r="P86" s="1745"/>
      <c r="Q86" s="3233" t="s">
        <v>7261</v>
      </c>
    </row>
    <row r="87" spans="1:29" s="2643" customFormat="1" ht="58.5" customHeight="1">
      <c r="A87" s="3699"/>
      <c r="B87" s="3190" t="str">
        <f t="shared" si="2"/>
        <v>2200002230</v>
      </c>
      <c r="C87" s="1493" t="s">
        <v>6985</v>
      </c>
      <c r="D87" s="2607"/>
      <c r="E87" s="1902"/>
      <c r="F87" s="1493" t="s">
        <v>17</v>
      </c>
      <c r="G87" s="1921"/>
      <c r="H87" s="1921"/>
      <c r="I87" s="1568" t="s">
        <v>7254</v>
      </c>
      <c r="J87" s="1493" t="s">
        <v>49</v>
      </c>
      <c r="K87" s="1495" t="s">
        <v>101</v>
      </c>
      <c r="L87" s="1496" t="s">
        <v>7998</v>
      </c>
      <c r="M87" s="3037">
        <v>514</v>
      </c>
      <c r="N87" s="2196" t="s">
        <v>7854</v>
      </c>
      <c r="O87" s="1902"/>
      <c r="P87" s="1745"/>
      <c r="Q87" s="3233" t="s">
        <v>7261</v>
      </c>
    </row>
    <row r="88" spans="1:29" s="2643" customFormat="1" ht="58.5" customHeight="1">
      <c r="A88" s="3770">
        <v>25</v>
      </c>
      <c r="B88" s="3190" t="str">
        <f t="shared" si="2"/>
        <v>2000003397</v>
      </c>
      <c r="C88" s="3019" t="s">
        <v>3134</v>
      </c>
      <c r="D88" s="2607">
        <v>18500</v>
      </c>
      <c r="E88" s="1921" t="s">
        <v>7956</v>
      </c>
      <c r="F88" s="3009" t="s">
        <v>15</v>
      </c>
      <c r="G88" s="1921" t="s">
        <v>7999</v>
      </c>
      <c r="H88" s="1921" t="s">
        <v>8000</v>
      </c>
      <c r="I88" s="3007" t="s">
        <v>7254</v>
      </c>
      <c r="J88" s="3009" t="s">
        <v>49</v>
      </c>
      <c r="K88" s="1921" t="s">
        <v>148</v>
      </c>
      <c r="L88" s="2904" t="s">
        <v>8001</v>
      </c>
      <c r="M88" s="2583">
        <v>300</v>
      </c>
      <c r="N88" s="2196" t="s">
        <v>7976</v>
      </c>
      <c r="O88" s="1902"/>
      <c r="P88" s="1859"/>
      <c r="Q88" s="3307" t="s">
        <v>7281</v>
      </c>
      <c r="R88" s="1790"/>
      <c r="S88" s="2150"/>
      <c r="T88" s="2150"/>
      <c r="U88" s="2150"/>
      <c r="V88" s="2150"/>
      <c r="W88" s="2150"/>
      <c r="X88" s="2150"/>
      <c r="Y88" s="2150"/>
      <c r="Z88" s="2150"/>
      <c r="AA88" s="2150"/>
    </row>
    <row r="89" spans="1:29" s="1548" customFormat="1" ht="58.5" customHeight="1">
      <c r="A89" s="3771"/>
      <c r="B89" s="3190" t="str">
        <f t="shared" si="2"/>
        <v>2000003359</v>
      </c>
      <c r="C89" s="3009" t="s">
        <v>3134</v>
      </c>
      <c r="D89" s="1494"/>
      <c r="E89" s="1495"/>
      <c r="F89" s="3009" t="s">
        <v>15</v>
      </c>
      <c r="G89" s="1495"/>
      <c r="H89" s="1495"/>
      <c r="I89" s="3058" t="s">
        <v>7254</v>
      </c>
      <c r="J89" s="3009" t="s">
        <v>49</v>
      </c>
      <c r="K89" s="3007" t="s">
        <v>148</v>
      </c>
      <c r="L89" s="2878" t="s">
        <v>8002</v>
      </c>
      <c r="M89" s="2357">
        <v>1500</v>
      </c>
      <c r="N89" s="2196" t="s">
        <v>7976</v>
      </c>
      <c r="O89" s="1493"/>
      <c r="P89" s="1859"/>
      <c r="Q89" s="3307" t="s">
        <v>7281</v>
      </c>
    </row>
    <row r="90" spans="1:29" s="1548" customFormat="1" ht="58.5" customHeight="1">
      <c r="A90" s="3771"/>
      <c r="B90" s="3190" t="str">
        <f t="shared" si="2"/>
        <v>2000003358</v>
      </c>
      <c r="C90" s="3009" t="s">
        <v>3134</v>
      </c>
      <c r="D90" s="3211"/>
      <c r="E90" s="3007"/>
      <c r="F90" s="3009" t="s">
        <v>15</v>
      </c>
      <c r="G90" s="3007"/>
      <c r="H90" s="3007"/>
      <c r="I90" s="3058" t="s">
        <v>7254</v>
      </c>
      <c r="J90" s="3009" t="s">
        <v>49</v>
      </c>
      <c r="K90" s="3007" t="s">
        <v>148</v>
      </c>
      <c r="L90" s="3091" t="s">
        <v>8003</v>
      </c>
      <c r="M90" s="3218">
        <v>3500</v>
      </c>
      <c r="N90" s="2907" t="s">
        <v>7280</v>
      </c>
      <c r="O90" s="3009">
        <v>3731</v>
      </c>
      <c r="P90" s="3219"/>
      <c r="Q90" s="3307" t="s">
        <v>7281</v>
      </c>
    </row>
    <row r="91" spans="1:29" s="1548" customFormat="1" ht="58.5" customHeight="1">
      <c r="A91" s="3771"/>
      <c r="B91" s="3190" t="str">
        <f t="shared" si="2"/>
        <v>2000003322</v>
      </c>
      <c r="C91" s="3009" t="s">
        <v>3134</v>
      </c>
      <c r="D91" s="2757"/>
      <c r="E91" s="3021"/>
      <c r="F91" s="3009" t="s">
        <v>15</v>
      </c>
      <c r="G91" s="3007"/>
      <c r="H91" s="3007"/>
      <c r="I91" s="3007" t="s">
        <v>7254</v>
      </c>
      <c r="J91" s="3009" t="s">
        <v>49</v>
      </c>
      <c r="K91" s="3007" t="s">
        <v>148</v>
      </c>
      <c r="L91" s="2878" t="s">
        <v>8004</v>
      </c>
      <c r="M91" s="3040">
        <v>1000</v>
      </c>
      <c r="N91" s="2907" t="s">
        <v>7280</v>
      </c>
      <c r="O91" s="3009"/>
      <c r="P91" s="3010"/>
      <c r="Q91" s="3307" t="s">
        <v>7281</v>
      </c>
      <c r="R91" s="1467"/>
      <c r="S91" s="1467"/>
      <c r="T91" s="1467"/>
      <c r="U91" s="1467"/>
      <c r="V91" s="1467"/>
      <c r="W91" s="1467"/>
      <c r="X91" s="1467"/>
      <c r="Y91" s="1467"/>
      <c r="Z91" s="1467"/>
      <c r="AA91" s="1467"/>
      <c r="AB91" s="1467"/>
      <c r="AC91" s="1467"/>
    </row>
    <row r="92" spans="1:29" s="1467" customFormat="1" ht="58.5" customHeight="1">
      <c r="A92" s="3771"/>
      <c r="B92" s="3190" t="str">
        <f t="shared" si="2"/>
        <v>2000003367</v>
      </c>
      <c r="C92" s="3009" t="s">
        <v>3134</v>
      </c>
      <c r="D92" s="1494"/>
      <c r="E92" s="1921" t="s">
        <v>7956</v>
      </c>
      <c r="F92" s="3009" t="s">
        <v>15</v>
      </c>
      <c r="G92" s="1495"/>
      <c r="H92" s="1495"/>
      <c r="I92" s="3007" t="s">
        <v>7254</v>
      </c>
      <c r="J92" s="3009" t="s">
        <v>49</v>
      </c>
      <c r="K92" s="3266" t="s">
        <v>8005</v>
      </c>
      <c r="L92" s="3056" t="s">
        <v>8006</v>
      </c>
      <c r="M92" s="2357">
        <v>263</v>
      </c>
      <c r="N92" s="2907" t="s">
        <v>7280</v>
      </c>
      <c r="O92" s="1493"/>
      <c r="P92" s="1859"/>
      <c r="Q92" s="3320" t="s">
        <v>7281</v>
      </c>
      <c r="R92" s="1548"/>
      <c r="S92" s="1548"/>
      <c r="T92" s="1548"/>
      <c r="U92" s="1548"/>
      <c r="V92" s="1548"/>
      <c r="W92" s="1548"/>
      <c r="X92" s="1548"/>
      <c r="Y92" s="1548"/>
      <c r="Z92" s="1548"/>
      <c r="AA92" s="1548"/>
    </row>
    <row r="93" spans="1:29" s="2150" customFormat="1" ht="58.5" customHeight="1">
      <c r="A93" s="3771"/>
      <c r="B93" s="3190" t="str">
        <f t="shared" si="2"/>
        <v>2200002236</v>
      </c>
      <c r="C93" s="3009" t="s">
        <v>3134</v>
      </c>
      <c r="D93" s="3337"/>
      <c r="E93" s="1909" t="s">
        <v>7956</v>
      </c>
      <c r="F93" s="3009" t="s">
        <v>15</v>
      </c>
      <c r="G93" s="1909"/>
      <c r="H93" s="1909"/>
      <c r="I93" s="3007" t="s">
        <v>7254</v>
      </c>
      <c r="J93" s="3009" t="s">
        <v>49</v>
      </c>
      <c r="K93" s="1921" t="s">
        <v>148</v>
      </c>
      <c r="L93" s="1547" t="s">
        <v>8007</v>
      </c>
      <c r="M93" s="2357">
        <v>8000</v>
      </c>
      <c r="N93" s="2196" t="s">
        <v>7976</v>
      </c>
      <c r="O93" s="2429"/>
      <c r="P93" s="3338"/>
      <c r="Q93" s="3307" t="s">
        <v>7281</v>
      </c>
    </row>
    <row r="94" spans="1:29" s="2150" customFormat="1" ht="58.5" customHeight="1">
      <c r="A94" s="3771"/>
      <c r="B94" s="3190" t="str">
        <f t="shared" si="2"/>
        <v>2000003421</v>
      </c>
      <c r="C94" s="3009" t="s">
        <v>3134</v>
      </c>
      <c r="D94" s="3211"/>
      <c r="E94" s="3007"/>
      <c r="F94" s="3009" t="s">
        <v>15</v>
      </c>
      <c r="G94" s="3007"/>
      <c r="H94" s="3007"/>
      <c r="I94" s="3058" t="s">
        <v>7254</v>
      </c>
      <c r="J94" s="3009" t="s">
        <v>49</v>
      </c>
      <c r="K94" s="3007" t="s">
        <v>90</v>
      </c>
      <c r="L94" s="2878" t="s">
        <v>8008</v>
      </c>
      <c r="M94" s="3218">
        <v>200</v>
      </c>
      <c r="N94" s="2907" t="s">
        <v>7280</v>
      </c>
      <c r="O94" s="3019"/>
      <c r="P94" s="3207"/>
      <c r="Q94" s="3307" t="s">
        <v>7281</v>
      </c>
    </row>
    <row r="95" spans="1:29" s="2150" customFormat="1" ht="58.5" customHeight="1">
      <c r="A95" s="3772"/>
      <c r="B95" s="3190" t="str">
        <f t="shared" si="2"/>
        <v>2000003419</v>
      </c>
      <c r="C95" s="3009" t="s">
        <v>3134</v>
      </c>
      <c r="D95" s="3211"/>
      <c r="E95" s="3007"/>
      <c r="F95" s="3009" t="s">
        <v>15</v>
      </c>
      <c r="G95" s="3007"/>
      <c r="H95" s="3007"/>
      <c r="I95" s="3058" t="s">
        <v>7254</v>
      </c>
      <c r="J95" s="3009" t="s">
        <v>49</v>
      </c>
      <c r="K95" s="3007" t="s">
        <v>90</v>
      </c>
      <c r="L95" s="2878" t="s">
        <v>8009</v>
      </c>
      <c r="M95" s="3218">
        <v>3440</v>
      </c>
      <c r="N95" s="2907" t="s">
        <v>7280</v>
      </c>
      <c r="O95" s="3019"/>
      <c r="P95" s="3207"/>
      <c r="Q95" s="3307" t="s">
        <v>7281</v>
      </c>
    </row>
    <row r="96" spans="1:29" s="2643" customFormat="1" ht="58.5" customHeight="1">
      <c r="A96" s="3783">
        <v>26</v>
      </c>
      <c r="B96" s="3190" t="str">
        <f t="shared" si="2"/>
        <v>2200002193</v>
      </c>
      <c r="C96" s="3240" t="s">
        <v>137</v>
      </c>
      <c r="D96" s="2480">
        <v>11650</v>
      </c>
      <c r="E96" s="1921" t="s">
        <v>8010</v>
      </c>
      <c r="F96" s="3019" t="s">
        <v>18</v>
      </c>
      <c r="G96" s="1921" t="s">
        <v>8011</v>
      </c>
      <c r="H96" s="1921" t="s">
        <v>8012</v>
      </c>
      <c r="I96" s="1921" t="s">
        <v>7880</v>
      </c>
      <c r="J96" s="1902" t="s">
        <v>49</v>
      </c>
      <c r="K96" s="1921" t="s">
        <v>1163</v>
      </c>
      <c r="L96" s="1862" t="s">
        <v>8013</v>
      </c>
      <c r="M96" s="3041">
        <v>9150</v>
      </c>
      <c r="N96" s="2196" t="s">
        <v>7976</v>
      </c>
      <c r="O96" s="1902"/>
      <c r="P96" s="1862"/>
      <c r="Q96" s="3307" t="s">
        <v>7261</v>
      </c>
      <c r="R96" s="3300"/>
    </row>
    <row r="97" spans="1:29" s="1559" customFormat="1" ht="58.5" customHeight="1">
      <c r="A97" s="3783"/>
      <c r="B97" s="3024" t="str">
        <f t="shared" si="2"/>
        <v>2200002192</v>
      </c>
      <c r="C97" s="3301" t="s">
        <v>137</v>
      </c>
      <c r="D97" s="3302"/>
      <c r="E97" s="3008"/>
      <c r="F97" s="3161" t="s">
        <v>18</v>
      </c>
      <c r="G97" s="3008"/>
      <c r="H97" s="3008"/>
      <c r="I97" s="1543" t="s">
        <v>7880</v>
      </c>
      <c r="J97" s="1545" t="s">
        <v>49</v>
      </c>
      <c r="K97" s="1543" t="s">
        <v>1163</v>
      </c>
      <c r="L97" s="3056" t="s">
        <v>8014</v>
      </c>
      <c r="M97" s="3303">
        <v>2500</v>
      </c>
      <c r="N97" s="3189" t="s">
        <v>7280</v>
      </c>
      <c r="O97" s="3161"/>
      <c r="P97" s="3304"/>
      <c r="Q97" s="3319">
        <v>1</v>
      </c>
      <c r="R97" s="1467"/>
      <c r="S97" s="1467"/>
      <c r="T97" s="1467"/>
      <c r="U97" s="1467"/>
      <c r="V97" s="1467"/>
      <c r="W97" s="1467"/>
      <c r="X97" s="1467"/>
      <c r="Y97" s="1467"/>
      <c r="Z97" s="1467"/>
      <c r="AA97" s="1467"/>
      <c r="AB97" s="1467"/>
      <c r="AC97" s="1467"/>
    </row>
    <row r="98" spans="1:29" s="2150" customFormat="1" ht="58.5" customHeight="1">
      <c r="A98" s="3770">
        <v>27</v>
      </c>
      <c r="B98" s="3190" t="str">
        <f t="shared" si="2"/>
        <v>2200002162</v>
      </c>
      <c r="C98" s="1902" t="s">
        <v>3424</v>
      </c>
      <c r="D98" s="2607">
        <v>8800</v>
      </c>
      <c r="E98" s="1921" t="s">
        <v>8015</v>
      </c>
      <c r="F98" s="1902" t="s">
        <v>15</v>
      </c>
      <c r="G98" s="1921" t="s">
        <v>8016</v>
      </c>
      <c r="H98" s="1921" t="s">
        <v>8017</v>
      </c>
      <c r="I98" s="1921" t="s">
        <v>7880</v>
      </c>
      <c r="J98" s="1902" t="s">
        <v>49</v>
      </c>
      <c r="K98" s="2187" t="s">
        <v>1163</v>
      </c>
      <c r="L98" s="3119" t="s">
        <v>7966</v>
      </c>
      <c r="M98" s="3163">
        <v>4820</v>
      </c>
      <c r="N98" s="2907" t="s">
        <v>8018</v>
      </c>
      <c r="O98" s="1902"/>
      <c r="P98" s="1911"/>
      <c r="Q98" s="3317" t="s">
        <v>7281</v>
      </c>
      <c r="R98" s="1902"/>
    </row>
    <row r="99" spans="1:29" s="2590" customFormat="1" ht="58.5" customHeight="1">
      <c r="A99" s="3771"/>
      <c r="B99" s="3190" t="str">
        <f t="shared" si="2"/>
        <v>2000003394</v>
      </c>
      <c r="C99" s="1493" t="s">
        <v>3424</v>
      </c>
      <c r="D99" s="2795"/>
      <c r="E99" s="1748"/>
      <c r="F99" s="1493" t="s">
        <v>15</v>
      </c>
      <c r="G99" s="1748"/>
      <c r="H99" s="1748"/>
      <c r="I99" s="1624" t="s">
        <v>7254</v>
      </c>
      <c r="J99" s="1493" t="s">
        <v>49</v>
      </c>
      <c r="K99" s="1543" t="s">
        <v>1163</v>
      </c>
      <c r="L99" s="1600" t="s">
        <v>8019</v>
      </c>
      <c r="M99" s="2646">
        <v>930</v>
      </c>
      <c r="N99" s="2196" t="s">
        <v>7976</v>
      </c>
      <c r="O99" s="1790"/>
      <c r="P99" s="2544"/>
      <c r="Q99" s="3319" t="s">
        <v>7281</v>
      </c>
      <c r="R99" s="1790"/>
    </row>
    <row r="100" spans="1:29" s="1467" customFormat="1" ht="58.5" customHeight="1">
      <c r="A100" s="3771"/>
      <c r="B100" s="3190" t="str">
        <f t="shared" ref="B100:B115" si="3">TEXT(LEFT(L100,10),"0000000000")</f>
        <v>2200002219</v>
      </c>
      <c r="C100" s="1493" t="s">
        <v>3424</v>
      </c>
      <c r="D100" s="3324"/>
      <c r="E100" s="3008"/>
      <c r="F100" s="1493" t="s">
        <v>15</v>
      </c>
      <c r="G100" s="1543"/>
      <c r="H100" s="1543"/>
      <c r="I100" s="1495" t="s">
        <v>7880</v>
      </c>
      <c r="J100" s="3161" t="s">
        <v>49</v>
      </c>
      <c r="K100" s="1543" t="s">
        <v>1163</v>
      </c>
      <c r="L100" s="3214" t="s">
        <v>8020</v>
      </c>
      <c r="M100" s="3040">
        <v>745</v>
      </c>
      <c r="N100" s="2907" t="s">
        <v>7886</v>
      </c>
      <c r="O100" s="1545"/>
      <c r="P100" s="1828"/>
      <c r="Q100" s="3321" t="s">
        <v>7281</v>
      </c>
      <c r="R100" s="1545"/>
    </row>
    <row r="101" spans="1:29" s="1467" customFormat="1" ht="58.5" customHeight="1">
      <c r="A101" s="3771"/>
      <c r="B101" s="3190" t="str">
        <f t="shared" si="3"/>
        <v>2200002222</v>
      </c>
      <c r="C101" s="1782" t="s">
        <v>3424</v>
      </c>
      <c r="D101" s="1494"/>
      <c r="E101" s="1495"/>
      <c r="F101" s="1782" t="s">
        <v>15</v>
      </c>
      <c r="G101" s="1495"/>
      <c r="H101" s="1495"/>
      <c r="I101" s="1495" t="s">
        <v>7880</v>
      </c>
      <c r="J101" s="3325" t="s">
        <v>49</v>
      </c>
      <c r="K101" s="1543" t="s">
        <v>1163</v>
      </c>
      <c r="L101" s="1600" t="s">
        <v>8021</v>
      </c>
      <c r="M101" s="2357">
        <v>332</v>
      </c>
      <c r="N101" s="2196" t="s">
        <v>7469</v>
      </c>
      <c r="O101" s="1493"/>
      <c r="P101" s="1859"/>
      <c r="Q101" s="3321" t="s">
        <v>7281</v>
      </c>
      <c r="R101" s="1548"/>
      <c r="S101" s="1548"/>
      <c r="T101" s="1548"/>
      <c r="U101" s="1548"/>
      <c r="V101" s="1548"/>
      <c r="W101" s="1548"/>
      <c r="X101" s="1548"/>
      <c r="Y101" s="1548"/>
      <c r="Z101" s="1548"/>
      <c r="AA101" s="1548"/>
    </row>
    <row r="102" spans="1:29" s="1467" customFormat="1" ht="58.5" customHeight="1">
      <c r="A102" s="3771"/>
      <c r="B102" s="3190" t="str">
        <f t="shared" si="3"/>
        <v>2200002223</v>
      </c>
      <c r="C102" s="1782" t="s">
        <v>3424</v>
      </c>
      <c r="D102" s="1494"/>
      <c r="E102" s="1495"/>
      <c r="F102" s="1782" t="s">
        <v>15</v>
      </c>
      <c r="G102" s="1495"/>
      <c r="H102" s="1495"/>
      <c r="I102" s="1495" t="s">
        <v>7880</v>
      </c>
      <c r="J102" s="3325" t="s">
        <v>49</v>
      </c>
      <c r="K102" s="1543" t="s">
        <v>1163</v>
      </c>
      <c r="L102" s="1600" t="s">
        <v>8022</v>
      </c>
      <c r="M102" s="2357">
        <v>810</v>
      </c>
      <c r="N102" s="2907" t="s">
        <v>7886</v>
      </c>
      <c r="O102" s="1493"/>
      <c r="P102" s="1859"/>
      <c r="Q102" s="3321" t="s">
        <v>7281</v>
      </c>
      <c r="R102" s="1548"/>
      <c r="S102" s="1548"/>
      <c r="T102" s="1548"/>
      <c r="U102" s="1548"/>
      <c r="V102" s="1548"/>
      <c r="W102" s="1548"/>
      <c r="X102" s="1548"/>
      <c r="Y102" s="1548"/>
      <c r="Z102" s="1548"/>
      <c r="AA102" s="1548"/>
    </row>
    <row r="103" spans="1:29" s="1467" customFormat="1" ht="58.5" customHeight="1">
      <c r="A103" s="3771"/>
      <c r="B103" s="3190" t="str">
        <f t="shared" si="3"/>
        <v>2200002224</v>
      </c>
      <c r="C103" s="1782" t="s">
        <v>3424</v>
      </c>
      <c r="D103" s="1494"/>
      <c r="E103" s="1495"/>
      <c r="F103" s="1782" t="s">
        <v>15</v>
      </c>
      <c r="G103" s="1495"/>
      <c r="H103" s="1495"/>
      <c r="I103" s="1495" t="s">
        <v>7880</v>
      </c>
      <c r="J103" s="3325" t="s">
        <v>49</v>
      </c>
      <c r="K103" s="1543" t="s">
        <v>1163</v>
      </c>
      <c r="L103" s="1600" t="s">
        <v>8023</v>
      </c>
      <c r="M103" s="2357">
        <v>125</v>
      </c>
      <c r="N103" s="2196" t="s">
        <v>7469</v>
      </c>
      <c r="O103" s="1493"/>
      <c r="P103" s="1859"/>
      <c r="Q103" s="3321" t="s">
        <v>7281</v>
      </c>
      <c r="R103" s="1548"/>
      <c r="S103" s="1548"/>
      <c r="T103" s="1548"/>
      <c r="U103" s="1548"/>
      <c r="V103" s="1548"/>
      <c r="W103" s="1548"/>
      <c r="X103" s="1548"/>
      <c r="Y103" s="1548"/>
      <c r="Z103" s="1548"/>
      <c r="AA103" s="1548"/>
    </row>
    <row r="104" spans="1:29" s="1467" customFormat="1" ht="58.5" customHeight="1">
      <c r="A104" s="3771"/>
      <c r="B104" s="3190" t="str">
        <f t="shared" si="3"/>
        <v>2200002225</v>
      </c>
      <c r="C104" s="1782" t="s">
        <v>3424</v>
      </c>
      <c r="D104" s="1494"/>
      <c r="E104" s="1495"/>
      <c r="F104" s="1782" t="s">
        <v>15</v>
      </c>
      <c r="G104" s="1495"/>
      <c r="H104" s="1495"/>
      <c r="I104" s="1495" t="s">
        <v>7880</v>
      </c>
      <c r="J104" s="3325" t="s">
        <v>49</v>
      </c>
      <c r="K104" s="1543" t="s">
        <v>1163</v>
      </c>
      <c r="L104" s="1600" t="s">
        <v>8024</v>
      </c>
      <c r="M104" s="2357">
        <v>366</v>
      </c>
      <c r="N104" s="2907" t="s">
        <v>7886</v>
      </c>
      <c r="O104" s="1493"/>
      <c r="P104" s="1859"/>
      <c r="Q104" s="3321" t="s">
        <v>7281</v>
      </c>
      <c r="R104" s="1548"/>
      <c r="S104" s="1548"/>
      <c r="T104" s="1548"/>
      <c r="U104" s="1548"/>
      <c r="V104" s="1548"/>
      <c r="W104" s="1548"/>
      <c r="X104" s="1548"/>
      <c r="Y104" s="1548"/>
      <c r="Z104" s="1548"/>
      <c r="AA104" s="1548"/>
    </row>
    <row r="105" spans="1:29" s="1467" customFormat="1" ht="58.5" customHeight="1">
      <c r="A105" s="3772"/>
      <c r="B105" s="3190" t="str">
        <f t="shared" si="3"/>
        <v>2200002150</v>
      </c>
      <c r="C105" s="1782" t="s">
        <v>3424</v>
      </c>
      <c r="D105" s="1668"/>
      <c r="E105" s="1495"/>
      <c r="F105" s="1782" t="s">
        <v>15</v>
      </c>
      <c r="G105" s="1495"/>
      <c r="H105" s="1495"/>
      <c r="I105" s="1495" t="s">
        <v>7880</v>
      </c>
      <c r="J105" s="1902" t="s">
        <v>49</v>
      </c>
      <c r="K105" s="1543" t="s">
        <v>1163</v>
      </c>
      <c r="L105" s="2875" t="s">
        <v>7887</v>
      </c>
      <c r="M105" s="3243">
        <v>670</v>
      </c>
      <c r="N105" s="2907" t="s">
        <v>7280</v>
      </c>
      <c r="O105" s="1493"/>
      <c r="P105" s="1859"/>
      <c r="Q105" s="3321" t="s">
        <v>7281</v>
      </c>
      <c r="R105" s="1852"/>
    </row>
    <row r="106" spans="1:29" s="2643" customFormat="1" ht="58.5" customHeight="1">
      <c r="A106" s="3777">
        <v>28</v>
      </c>
      <c r="B106" s="3190" t="str">
        <f t="shared" si="3"/>
        <v>2000003382</v>
      </c>
      <c r="C106" s="2667" t="s">
        <v>244</v>
      </c>
      <c r="D106" s="2767">
        <v>3750</v>
      </c>
      <c r="E106" s="1921" t="s">
        <v>8025</v>
      </c>
      <c r="F106" s="2667" t="s">
        <v>17</v>
      </c>
      <c r="G106" s="1921" t="s">
        <v>8026</v>
      </c>
      <c r="H106" s="1921"/>
      <c r="I106" s="1921" t="s">
        <v>6542</v>
      </c>
      <c r="J106" s="2667" t="s">
        <v>49</v>
      </c>
      <c r="K106" s="2187" t="s">
        <v>50</v>
      </c>
      <c r="L106" s="1862" t="s">
        <v>8027</v>
      </c>
      <c r="M106" s="2583">
        <v>1230</v>
      </c>
      <c r="N106" s="3189" t="s">
        <v>7280</v>
      </c>
      <c r="O106" s="1902"/>
      <c r="P106" s="1775"/>
      <c r="Q106" s="3321" t="s">
        <v>7281</v>
      </c>
      <c r="R106" s="2626"/>
    </row>
    <row r="107" spans="1:29" s="1467" customFormat="1" ht="58.5" customHeight="1">
      <c r="A107" s="3778"/>
      <c r="B107" s="3190" t="str">
        <f t="shared" si="3"/>
        <v>2200002246</v>
      </c>
      <c r="C107" s="1782" t="s">
        <v>244</v>
      </c>
      <c r="D107" s="1668"/>
      <c r="E107" s="1495"/>
      <c r="F107" s="1782" t="s">
        <v>17</v>
      </c>
      <c r="G107" s="1495"/>
      <c r="H107" s="1495"/>
      <c r="I107" s="1495" t="s">
        <v>6542</v>
      </c>
      <c r="J107" s="2667" t="s">
        <v>49</v>
      </c>
      <c r="K107" s="1543" t="s">
        <v>1163</v>
      </c>
      <c r="L107" s="2875" t="s">
        <v>8028</v>
      </c>
      <c r="M107" s="3243">
        <v>1982</v>
      </c>
      <c r="N107" s="2907" t="s">
        <v>7886</v>
      </c>
      <c r="O107" s="1493"/>
      <c r="P107" s="1859"/>
      <c r="Q107" s="3321" t="s">
        <v>7281</v>
      </c>
      <c r="R107" s="1852"/>
    </row>
    <row r="108" spans="1:29" s="1467" customFormat="1" ht="58.5" customHeight="1">
      <c r="A108" s="3778"/>
      <c r="B108" s="3190" t="str">
        <f t="shared" si="3"/>
        <v>2200002251</v>
      </c>
      <c r="C108" s="3305" t="s">
        <v>244</v>
      </c>
      <c r="D108" s="1668"/>
      <c r="E108" s="1495"/>
      <c r="F108" s="1782" t="s">
        <v>17</v>
      </c>
      <c r="G108" s="1495"/>
      <c r="H108" s="1495"/>
      <c r="I108" s="1495" t="s">
        <v>6542</v>
      </c>
      <c r="J108" s="2667" t="s">
        <v>49</v>
      </c>
      <c r="K108" s="1543" t="s">
        <v>1163</v>
      </c>
      <c r="L108" s="2875" t="s">
        <v>8029</v>
      </c>
      <c r="M108" s="3243">
        <v>228</v>
      </c>
      <c r="N108" s="2907" t="s">
        <v>7886</v>
      </c>
      <c r="O108" s="1493"/>
      <c r="P108" s="1859"/>
      <c r="Q108" s="3321" t="s">
        <v>7281</v>
      </c>
      <c r="R108" s="1852"/>
    </row>
    <row r="109" spans="1:29" s="1467" customFormat="1" ht="58.5" customHeight="1">
      <c r="A109" s="3778"/>
      <c r="B109" s="3190" t="str">
        <f t="shared" si="3"/>
        <v>2200002253</v>
      </c>
      <c r="C109" s="3305" t="s">
        <v>244</v>
      </c>
      <c r="D109" s="1668"/>
      <c r="E109" s="1495"/>
      <c r="F109" s="1782" t="s">
        <v>17</v>
      </c>
      <c r="G109" s="1495"/>
      <c r="H109" s="1495"/>
      <c r="I109" s="1495" t="s">
        <v>6542</v>
      </c>
      <c r="J109" s="2667" t="s">
        <v>49</v>
      </c>
      <c r="K109" s="1543" t="s">
        <v>1163</v>
      </c>
      <c r="L109" s="2875" t="s">
        <v>8030</v>
      </c>
      <c r="M109" s="3243">
        <v>176</v>
      </c>
      <c r="N109" s="2907" t="s">
        <v>7886</v>
      </c>
      <c r="O109" s="1493"/>
      <c r="P109" s="1859"/>
      <c r="Q109" s="3321" t="s">
        <v>7281</v>
      </c>
      <c r="R109" s="1852"/>
    </row>
    <row r="110" spans="1:29" s="1467" customFormat="1" ht="58.5" customHeight="1">
      <c r="A110" s="3779"/>
      <c r="B110" s="3190" t="str">
        <f t="shared" si="3"/>
        <v>2200002254</v>
      </c>
      <c r="C110" s="3305" t="s">
        <v>244</v>
      </c>
      <c r="D110" s="1668"/>
      <c r="E110" s="1495"/>
      <c r="F110" s="1782" t="s">
        <v>17</v>
      </c>
      <c r="G110" s="1495"/>
      <c r="H110" s="1495"/>
      <c r="I110" s="1495" t="s">
        <v>6542</v>
      </c>
      <c r="J110" s="2667" t="s">
        <v>49</v>
      </c>
      <c r="K110" s="1543" t="s">
        <v>1163</v>
      </c>
      <c r="L110" s="2875" t="s">
        <v>8031</v>
      </c>
      <c r="M110" s="3243">
        <v>134</v>
      </c>
      <c r="N110" s="2907" t="s">
        <v>7886</v>
      </c>
      <c r="O110" s="1493"/>
      <c r="P110" s="1859"/>
      <c r="Q110" s="3321" t="s">
        <v>7281</v>
      </c>
      <c r="R110" s="1852"/>
    </row>
    <row r="111" spans="1:29" s="1548" customFormat="1" ht="58.5" customHeight="1">
      <c r="A111" s="3790">
        <v>29</v>
      </c>
      <c r="B111" s="3190" t="str">
        <f t="shared" si="3"/>
        <v>2000003424</v>
      </c>
      <c r="C111" s="3019" t="s">
        <v>3300</v>
      </c>
      <c r="D111" s="1494">
        <v>10500</v>
      </c>
      <c r="E111" s="1495" t="s">
        <v>8032</v>
      </c>
      <c r="F111" s="3009" t="s">
        <v>15</v>
      </c>
      <c r="G111" s="1495" t="s">
        <v>8033</v>
      </c>
      <c r="H111" s="1495"/>
      <c r="I111" s="1495" t="s">
        <v>7254</v>
      </c>
      <c r="J111" s="3009" t="s">
        <v>49</v>
      </c>
      <c r="K111" s="3007" t="s">
        <v>5384</v>
      </c>
      <c r="L111" s="2878" t="s">
        <v>8034</v>
      </c>
      <c r="M111" s="3037">
        <f>7560-3360</f>
        <v>4200</v>
      </c>
      <c r="N111" s="2196" t="s">
        <v>7976</v>
      </c>
      <c r="O111" s="1493"/>
      <c r="P111" s="1547"/>
      <c r="Q111" s="3317" t="s">
        <v>7281</v>
      </c>
      <c r="R111" s="3226"/>
      <c r="S111" s="1474"/>
      <c r="T111" s="1474"/>
      <c r="U111" s="3227"/>
      <c r="V111" s="1634"/>
      <c r="W111" s="1474"/>
      <c r="X111" s="2024"/>
      <c r="Y111" s="2024"/>
      <c r="Z111" s="1493"/>
      <c r="AA111" s="1495"/>
      <c r="AB111" s="1551"/>
      <c r="AC111" s="3228"/>
    </row>
    <row r="112" spans="1:29" s="1548" customFormat="1" ht="58.5" customHeight="1">
      <c r="A112" s="3791"/>
      <c r="B112" s="3190" t="str">
        <f t="shared" si="3"/>
        <v>2000003425</v>
      </c>
      <c r="C112" s="3009" t="s">
        <v>3300</v>
      </c>
      <c r="D112" s="3313"/>
      <c r="E112" s="3155"/>
      <c r="F112" s="3009" t="s">
        <v>15</v>
      </c>
      <c r="G112" s="1495"/>
      <c r="H112" s="1495"/>
      <c r="I112" s="1495" t="s">
        <v>7254</v>
      </c>
      <c r="J112" s="3009" t="s">
        <v>49</v>
      </c>
      <c r="K112" s="3007" t="s">
        <v>5384</v>
      </c>
      <c r="L112" s="2878" t="s">
        <v>8035</v>
      </c>
      <c r="M112" s="3037">
        <v>3360</v>
      </c>
      <c r="N112" s="2196" t="s">
        <v>7976</v>
      </c>
      <c r="O112" s="1493"/>
      <c r="P112" s="1547"/>
      <c r="Q112" s="3317" t="s">
        <v>7281</v>
      </c>
      <c r="R112" s="3226"/>
      <c r="S112" s="1474"/>
      <c r="T112" s="1474"/>
      <c r="U112" s="3227"/>
      <c r="V112" s="1634"/>
      <c r="W112" s="1474"/>
      <c r="X112" s="2024"/>
      <c r="Y112" s="2024"/>
      <c r="Z112" s="1493"/>
      <c r="AA112" s="1495"/>
      <c r="AB112" s="1551"/>
      <c r="AC112" s="3228"/>
    </row>
    <row r="113" spans="1:35" s="2643" customFormat="1" ht="58.5" customHeight="1">
      <c r="A113" s="3791"/>
      <c r="B113" s="3190" t="str">
        <f t="shared" si="3"/>
        <v>2000003368</v>
      </c>
      <c r="C113" s="3009" t="s">
        <v>3300</v>
      </c>
      <c r="D113" s="2607"/>
      <c r="E113" s="3021"/>
      <c r="F113" s="3009" t="s">
        <v>15</v>
      </c>
      <c r="G113" s="1921"/>
      <c r="H113" s="3270"/>
      <c r="I113" s="1495" t="s">
        <v>7254</v>
      </c>
      <c r="J113" s="1493" t="s">
        <v>49</v>
      </c>
      <c r="K113" s="3156" t="s">
        <v>5384</v>
      </c>
      <c r="L113" s="3242" t="s">
        <v>8036</v>
      </c>
      <c r="M113" s="3040">
        <v>82</v>
      </c>
      <c r="N113" s="2907" t="s">
        <v>7899</v>
      </c>
      <c r="O113" s="1902"/>
      <c r="P113" s="1745"/>
      <c r="Q113" s="3233" t="s">
        <v>7281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91"/>
      <c r="B114" s="3021" t="str">
        <f t="shared" si="3"/>
        <v>2000003444</v>
      </c>
      <c r="C114" s="3009" t="s">
        <v>3300</v>
      </c>
      <c r="D114" s="1494"/>
      <c r="E114" s="1495"/>
      <c r="F114" s="3009" t="s">
        <v>15</v>
      </c>
      <c r="G114" s="1495"/>
      <c r="H114" s="1495"/>
      <c r="I114" s="1495" t="s">
        <v>7254</v>
      </c>
      <c r="J114" s="3009" t="s">
        <v>49</v>
      </c>
      <c r="K114" s="1495" t="s">
        <v>148</v>
      </c>
      <c r="L114" s="1547" t="s">
        <v>8037</v>
      </c>
      <c r="M114" s="3037">
        <v>2000</v>
      </c>
      <c r="N114" s="2196" t="s">
        <v>7976</v>
      </c>
      <c r="O114" s="1493"/>
      <c r="P114" s="1547"/>
      <c r="Q114" s="3317" t="s">
        <v>7281</v>
      </c>
      <c r="R114" s="3226"/>
      <c r="S114" s="1474"/>
      <c r="T114" s="1474"/>
      <c r="U114" s="3227"/>
      <c r="V114" s="1634"/>
      <c r="W114" s="1474"/>
      <c r="X114" s="2024"/>
      <c r="Y114" s="2024"/>
      <c r="Z114" s="1493"/>
      <c r="AA114" s="1495"/>
      <c r="AB114" s="1551"/>
      <c r="AC114" s="3228"/>
    </row>
    <row r="115" spans="1:35" s="1548" customFormat="1" ht="58.5" customHeight="1">
      <c r="A115" s="3792"/>
      <c r="B115" s="3027" t="str">
        <f t="shared" si="3"/>
        <v>2000003442</v>
      </c>
      <c r="C115" s="3161" t="s">
        <v>3300</v>
      </c>
      <c r="D115" s="2613"/>
      <c r="E115" s="1543"/>
      <c r="F115" s="3161" t="s">
        <v>15</v>
      </c>
      <c r="G115" s="1543"/>
      <c r="H115" s="1543"/>
      <c r="I115" s="1543" t="s">
        <v>7254</v>
      </c>
      <c r="J115" s="3161" t="s">
        <v>49</v>
      </c>
      <c r="K115" s="1543" t="s">
        <v>148</v>
      </c>
      <c r="L115" s="1828" t="s">
        <v>8038</v>
      </c>
      <c r="M115" s="3037">
        <v>1000</v>
      </c>
      <c r="N115" s="2196" t="s">
        <v>7976</v>
      </c>
      <c r="O115" s="1493"/>
      <c r="P115" s="1547"/>
      <c r="Q115" s="3317" t="s">
        <v>7281</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2937</v>
      </c>
      <c r="D116" s="3333"/>
      <c r="E116" s="3328"/>
      <c r="F116" s="3327"/>
      <c r="G116" s="3329"/>
      <c r="H116" s="3328"/>
      <c r="I116" s="3328" t="s">
        <v>6542</v>
      </c>
      <c r="J116" s="3334"/>
      <c r="K116" s="3334"/>
      <c r="L116" s="3336" t="s">
        <v>241</v>
      </c>
      <c r="R116" s="3331"/>
    </row>
    <row r="117" spans="1:35" s="2150" customFormat="1" ht="58.5" customHeight="1">
      <c r="A117" s="3770">
        <v>3</v>
      </c>
      <c r="B117" s="3150" t="str">
        <f t="shared" ref="B117:B148" si="4">TEXT(LEFT(L117,10),"0000000000")</f>
        <v>2000003443</v>
      </c>
      <c r="C117" s="3025" t="s">
        <v>8039</v>
      </c>
      <c r="D117" s="2585">
        <v>12270</v>
      </c>
      <c r="E117" s="2118" t="s">
        <v>8040</v>
      </c>
      <c r="F117" s="3025" t="s">
        <v>15</v>
      </c>
      <c r="G117" s="2118" t="s">
        <v>8041</v>
      </c>
      <c r="H117" s="2118"/>
      <c r="I117" s="1851" t="s">
        <v>7254</v>
      </c>
      <c r="J117" s="3025" t="s">
        <v>49</v>
      </c>
      <c r="K117" s="2118" t="s">
        <v>148</v>
      </c>
      <c r="L117" s="2402" t="s">
        <v>8042</v>
      </c>
      <c r="M117" s="3041">
        <v>2000</v>
      </c>
      <c r="N117" s="2196" t="s">
        <v>7976</v>
      </c>
      <c r="O117" s="1902"/>
      <c r="P117" s="1911">
        <v>1909</v>
      </c>
      <c r="Q117" s="3317" t="s">
        <v>7281</v>
      </c>
      <c r="R117" s="3309"/>
      <c r="S117" s="2659"/>
      <c r="T117" s="2659"/>
      <c r="U117" s="3310"/>
      <c r="V117" s="1904"/>
      <c r="W117" s="2659"/>
      <c r="X117" s="2424"/>
      <c r="Y117" s="2424"/>
      <c r="Z117" s="1902"/>
      <c r="AA117" s="1921"/>
      <c r="AB117" s="3311"/>
      <c r="AC117" s="3312"/>
    </row>
    <row r="118" spans="1:35" s="1548" customFormat="1" ht="58.5" customHeight="1">
      <c r="A118" s="3771"/>
      <c r="B118" s="3021" t="str">
        <f t="shared" si="4"/>
        <v>2000003445</v>
      </c>
      <c r="C118" s="3009" t="s">
        <v>8039</v>
      </c>
      <c r="D118" s="1494"/>
      <c r="E118" s="1495"/>
      <c r="F118" s="3009" t="s">
        <v>15</v>
      </c>
      <c r="G118" s="1495"/>
      <c r="H118" s="1495"/>
      <c r="I118" s="1495" t="s">
        <v>7254</v>
      </c>
      <c r="J118" s="3009" t="s">
        <v>49</v>
      </c>
      <c r="K118" s="1495" t="s">
        <v>148</v>
      </c>
      <c r="L118" s="1547" t="s">
        <v>8043</v>
      </c>
      <c r="M118" s="3037">
        <v>2000</v>
      </c>
      <c r="N118" s="2196" t="s">
        <v>7976</v>
      </c>
      <c r="O118" s="1493"/>
      <c r="P118" s="1547">
        <v>1841</v>
      </c>
      <c r="Q118" s="3317" t="s">
        <v>7281</v>
      </c>
      <c r="R118" s="3226"/>
      <c r="S118" s="1474"/>
      <c r="T118" s="1474"/>
      <c r="U118" s="3227"/>
      <c r="V118" s="1634"/>
      <c r="W118" s="1474"/>
      <c r="X118" s="2024"/>
      <c r="Y118" s="2024"/>
      <c r="Z118" s="1493"/>
      <c r="AA118" s="1495"/>
      <c r="AB118" s="1551"/>
      <c r="AC118" s="3228"/>
    </row>
    <row r="119" spans="1:35" s="1548" customFormat="1" ht="58.5" customHeight="1">
      <c r="A119" s="3771"/>
      <c r="B119" s="3021" t="str">
        <f t="shared" si="4"/>
        <v>2000003442</v>
      </c>
      <c r="C119" s="3009" t="s">
        <v>8039</v>
      </c>
      <c r="D119" s="1494"/>
      <c r="E119" s="1495"/>
      <c r="F119" s="3009" t="s">
        <v>15</v>
      </c>
      <c r="G119" s="1495"/>
      <c r="H119" s="1495"/>
      <c r="I119" s="1495" t="s">
        <v>7254</v>
      </c>
      <c r="J119" s="3009" t="s">
        <v>49</v>
      </c>
      <c r="K119" s="1495" t="s">
        <v>148</v>
      </c>
      <c r="L119" s="1600" t="s">
        <v>8044</v>
      </c>
      <c r="M119" s="3037">
        <v>1000</v>
      </c>
      <c r="N119" s="2196" t="s">
        <v>7976</v>
      </c>
      <c r="O119" s="1493"/>
      <c r="P119" s="1547"/>
      <c r="Q119" s="3317" t="s">
        <v>7281</v>
      </c>
      <c r="R119" s="3226"/>
      <c r="S119" s="1474"/>
      <c r="T119" s="1474"/>
      <c r="U119" s="3227"/>
      <c r="V119" s="1634"/>
      <c r="W119" s="1474"/>
      <c r="X119" s="2024"/>
      <c r="Y119" s="2024"/>
      <c r="Z119" s="1493"/>
      <c r="AA119" s="1495"/>
      <c r="AB119" s="1551"/>
      <c r="AC119" s="3228"/>
    </row>
    <row r="120" spans="1:35" s="2150" customFormat="1" ht="58.5" customHeight="1">
      <c r="A120" s="3772"/>
      <c r="B120" s="3021" t="str">
        <f t="shared" si="4"/>
        <v>2000003418</v>
      </c>
      <c r="C120" s="3009" t="s">
        <v>8039</v>
      </c>
      <c r="D120" s="3211"/>
      <c r="E120" s="3007"/>
      <c r="F120" s="3009" t="s">
        <v>15</v>
      </c>
      <c r="G120" s="3007"/>
      <c r="H120" s="3007"/>
      <c r="I120" s="3007" t="s">
        <v>7254</v>
      </c>
      <c r="J120" s="3009" t="s">
        <v>49</v>
      </c>
      <c r="K120" s="3007" t="s">
        <v>90</v>
      </c>
      <c r="L120" s="2878" t="s">
        <v>8045</v>
      </c>
      <c r="M120" s="3218">
        <v>7300</v>
      </c>
      <c r="N120" s="3189" t="s">
        <v>7280</v>
      </c>
      <c r="O120" s="3019"/>
      <c r="P120" s="3207"/>
      <c r="Q120" s="3307" t="s">
        <v>7281</v>
      </c>
    </row>
    <row r="121" spans="1:35" s="2150" customFormat="1" ht="58.5" customHeight="1">
      <c r="A121" s="3770">
        <v>31</v>
      </c>
      <c r="B121" s="3021" t="str">
        <f t="shared" si="4"/>
        <v>2000003418</v>
      </c>
      <c r="C121" s="3019" t="s">
        <v>8046</v>
      </c>
      <c r="D121" s="3211">
        <v>10600</v>
      </c>
      <c r="E121" s="3007" t="s">
        <v>8047</v>
      </c>
      <c r="F121" s="3009" t="s">
        <v>13</v>
      </c>
      <c r="G121" s="3007" t="s">
        <v>8048</v>
      </c>
      <c r="H121" s="3007"/>
      <c r="I121" s="3007" t="s">
        <v>7254</v>
      </c>
      <c r="J121" s="3009" t="s">
        <v>49</v>
      </c>
      <c r="K121" s="3007" t="s">
        <v>90</v>
      </c>
      <c r="L121" s="2878" t="s">
        <v>8049</v>
      </c>
      <c r="M121" s="3344">
        <f>9170-7300</f>
        <v>1870</v>
      </c>
      <c r="N121" s="3189" t="s">
        <v>7280</v>
      </c>
      <c r="O121" s="3019"/>
      <c r="P121" s="3207"/>
      <c r="Q121" s="3307" t="s">
        <v>7281</v>
      </c>
    </row>
    <row r="122" spans="1:35" s="1467" customFormat="1" ht="58.5" customHeight="1">
      <c r="A122" s="3771"/>
      <c r="B122" s="3021" t="str">
        <f t="shared" si="4"/>
        <v>2000003291</v>
      </c>
      <c r="C122" s="3009" t="s">
        <v>8046</v>
      </c>
      <c r="D122" s="1494"/>
      <c r="E122" s="1495"/>
      <c r="F122" s="3009" t="s">
        <v>13</v>
      </c>
      <c r="G122" s="1495"/>
      <c r="H122" s="1495"/>
      <c r="I122" s="3058" t="s">
        <v>7254</v>
      </c>
      <c r="J122" s="1495" t="s">
        <v>49</v>
      </c>
      <c r="K122" s="1495" t="s">
        <v>90</v>
      </c>
      <c r="L122" s="2878" t="s">
        <v>8050</v>
      </c>
      <c r="M122" s="3037">
        <v>1800</v>
      </c>
      <c r="N122" s="2196" t="s">
        <v>5376</v>
      </c>
      <c r="O122" s="1493"/>
      <c r="P122" s="2590"/>
      <c r="Q122" s="3307" t="s">
        <v>7281</v>
      </c>
      <c r="R122" s="2590"/>
      <c r="S122" s="1548"/>
      <c r="T122" s="1548"/>
      <c r="U122" s="1548"/>
      <c r="V122" s="1548"/>
      <c r="W122" s="1548"/>
    </row>
    <row r="123" spans="1:35" s="1467" customFormat="1" ht="58.5" customHeight="1">
      <c r="A123" s="3771"/>
      <c r="B123" s="3021" t="str">
        <f t="shared" si="4"/>
        <v>2000003427</v>
      </c>
      <c r="C123" s="3009" t="s">
        <v>8046</v>
      </c>
      <c r="D123" s="1494"/>
      <c r="E123" s="1495"/>
      <c r="F123" s="3009" t="s">
        <v>13</v>
      </c>
      <c r="G123" s="1495"/>
      <c r="H123" s="1495"/>
      <c r="I123" s="3058" t="s">
        <v>7254</v>
      </c>
      <c r="J123" s="3009" t="s">
        <v>49</v>
      </c>
      <c r="K123" s="3007" t="s">
        <v>90</v>
      </c>
      <c r="L123" s="2878" t="s">
        <v>8051</v>
      </c>
      <c r="M123" s="1826">
        <v>1200</v>
      </c>
      <c r="N123" s="3189" t="s">
        <v>7280</v>
      </c>
      <c r="O123" s="1493"/>
      <c r="P123" s="1859"/>
      <c r="Q123" s="3320" t="s">
        <v>7281</v>
      </c>
    </row>
    <row r="124" spans="1:35" s="2150" customFormat="1" ht="70.5" customHeight="1">
      <c r="A124" s="3771"/>
      <c r="B124" s="3021" t="str">
        <f t="shared" si="4"/>
        <v>2000003420</v>
      </c>
      <c r="C124" s="3009" t="s">
        <v>8046</v>
      </c>
      <c r="D124" s="3211"/>
      <c r="E124" s="3007"/>
      <c r="F124" s="3009" t="s">
        <v>13</v>
      </c>
      <c r="G124" s="3007"/>
      <c r="H124" s="3007"/>
      <c r="I124" s="3058" t="s">
        <v>7254</v>
      </c>
      <c r="J124" s="3009" t="s">
        <v>49</v>
      </c>
      <c r="K124" s="3007" t="s">
        <v>90</v>
      </c>
      <c r="L124" s="2878" t="s">
        <v>8052</v>
      </c>
      <c r="M124" s="3344">
        <v>800</v>
      </c>
      <c r="N124" s="2196" t="s">
        <v>5376</v>
      </c>
      <c r="O124" s="3019"/>
      <c r="P124" s="3207"/>
      <c r="Q124" s="3307" t="s">
        <v>7281</v>
      </c>
    </row>
    <row r="125" spans="1:35" s="1467" customFormat="1" ht="70.5" customHeight="1">
      <c r="A125" s="3771"/>
      <c r="B125" s="3021" t="str">
        <f t="shared" si="4"/>
        <v>2000003447</v>
      </c>
      <c r="C125" s="3009" t="s">
        <v>8046</v>
      </c>
      <c r="D125" s="1494"/>
      <c r="E125" s="1495"/>
      <c r="F125" s="3009" t="s">
        <v>13</v>
      </c>
      <c r="G125" s="1495"/>
      <c r="H125" s="1495"/>
      <c r="I125" s="3058" t="s">
        <v>7254</v>
      </c>
      <c r="J125" s="3009" t="s">
        <v>49</v>
      </c>
      <c r="K125" s="3007" t="s">
        <v>90</v>
      </c>
      <c r="L125" s="1600" t="s">
        <v>8053</v>
      </c>
      <c r="M125" s="1826">
        <v>1560</v>
      </c>
      <c r="N125" s="2907" t="s">
        <v>8054</v>
      </c>
      <c r="O125" s="1493"/>
      <c r="P125" s="1859"/>
      <c r="Q125" s="3320" t="s">
        <v>7281</v>
      </c>
    </row>
    <row r="126" spans="1:35" s="1548" customFormat="1" ht="70.5" customHeight="1">
      <c r="A126" s="3771"/>
      <c r="B126" s="3021" t="str">
        <f t="shared" si="4"/>
        <v>2000003441</v>
      </c>
      <c r="C126" s="3009" t="s">
        <v>8046</v>
      </c>
      <c r="F126" s="3009" t="s">
        <v>13</v>
      </c>
      <c r="G126" s="1495"/>
      <c r="H126" s="1495"/>
      <c r="I126" s="1495" t="s">
        <v>7254</v>
      </c>
      <c r="J126" s="3009" t="s">
        <v>49</v>
      </c>
      <c r="K126" s="1495" t="s">
        <v>148</v>
      </c>
      <c r="L126" s="1547" t="s">
        <v>8055</v>
      </c>
      <c r="M126" s="3037">
        <v>2000</v>
      </c>
      <c r="N126" s="2196" t="s">
        <v>5376</v>
      </c>
      <c r="O126" s="1493"/>
      <c r="P126" s="1547">
        <v>1953</v>
      </c>
      <c r="Q126" s="3317" t="s">
        <v>7281</v>
      </c>
      <c r="R126" s="3226"/>
      <c r="S126" s="1474"/>
      <c r="T126" s="1474"/>
      <c r="U126" s="3227"/>
      <c r="V126" s="1634"/>
      <c r="W126" s="1474"/>
      <c r="X126" s="2024"/>
      <c r="Y126" s="2024"/>
      <c r="Z126" s="1493"/>
      <c r="AA126" s="1495"/>
      <c r="AB126" s="1551"/>
      <c r="AC126" s="3228"/>
    </row>
    <row r="127" spans="1:35" s="1548" customFormat="1" ht="70.5" customHeight="1">
      <c r="A127" s="3771"/>
      <c r="B127" s="3021" t="str">
        <f t="shared" si="4"/>
        <v>2200002278</v>
      </c>
      <c r="C127" s="3009" t="s">
        <v>8046</v>
      </c>
      <c r="F127" s="3009" t="s">
        <v>13</v>
      </c>
      <c r="G127" s="1495"/>
      <c r="H127" s="1495"/>
      <c r="I127" s="1495" t="s">
        <v>8056</v>
      </c>
      <c r="J127" s="3009" t="s">
        <v>49</v>
      </c>
      <c r="K127" s="3007" t="s">
        <v>90</v>
      </c>
      <c r="L127" s="1600" t="s">
        <v>8057</v>
      </c>
      <c r="M127" s="3037">
        <v>240</v>
      </c>
      <c r="N127" s="2196" t="s">
        <v>8058</v>
      </c>
      <c r="O127" s="1493"/>
      <c r="P127" s="1547"/>
      <c r="Q127" s="3317" t="s">
        <v>7281</v>
      </c>
      <c r="R127" s="3226"/>
      <c r="S127" s="1474"/>
      <c r="T127" s="1474"/>
      <c r="U127" s="3227"/>
      <c r="V127" s="1634"/>
      <c r="W127" s="1474"/>
      <c r="X127" s="2024"/>
      <c r="Y127" s="2024"/>
      <c r="Z127" s="1493"/>
      <c r="AA127" s="1495"/>
      <c r="AB127" s="1551"/>
      <c r="AC127" s="3228"/>
    </row>
    <row r="128" spans="1:35" s="1548" customFormat="1" ht="70.5" customHeight="1">
      <c r="A128" s="3771"/>
      <c r="B128" s="3021" t="str">
        <f t="shared" si="4"/>
        <v>2200002266</v>
      </c>
      <c r="C128" s="3009" t="s">
        <v>8046</v>
      </c>
      <c r="F128" s="3009" t="s">
        <v>13</v>
      </c>
      <c r="G128" s="1495"/>
      <c r="H128" s="1495"/>
      <c r="I128" s="1495" t="s">
        <v>7254</v>
      </c>
      <c r="J128" s="1493" t="s">
        <v>49</v>
      </c>
      <c r="K128" s="3007" t="s">
        <v>90</v>
      </c>
      <c r="L128" s="2878" t="s">
        <v>8059</v>
      </c>
      <c r="M128" s="3037">
        <v>100</v>
      </c>
      <c r="N128" s="2196" t="s">
        <v>8060</v>
      </c>
      <c r="O128" s="1493"/>
      <c r="P128" s="2590"/>
      <c r="Q128" s="3233" t="s">
        <v>7281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71"/>
      <c r="B129" s="3021" t="str">
        <f t="shared" si="4"/>
        <v>2200002280</v>
      </c>
      <c r="C129" s="3009" t="s">
        <v>8046</v>
      </c>
      <c r="F129" s="3009" t="s">
        <v>13</v>
      </c>
      <c r="G129" s="1495"/>
      <c r="H129" s="1495"/>
      <c r="I129" s="1495" t="s">
        <v>8056</v>
      </c>
      <c r="J129" s="1493" t="s">
        <v>49</v>
      </c>
      <c r="K129" s="3007" t="s">
        <v>90</v>
      </c>
      <c r="L129" s="1600" t="s">
        <v>8061</v>
      </c>
      <c r="M129" s="3037">
        <v>120</v>
      </c>
      <c r="N129" s="2196" t="s">
        <v>8058</v>
      </c>
      <c r="O129" s="1493"/>
      <c r="P129" s="1547"/>
      <c r="Q129" s="3317" t="s">
        <v>7281</v>
      </c>
      <c r="R129" s="3226"/>
      <c r="S129" s="1474"/>
      <c r="T129" s="1474"/>
      <c r="U129" s="3227"/>
      <c r="V129" s="1634"/>
      <c r="W129" s="1474"/>
      <c r="X129" s="2024"/>
      <c r="Y129" s="2024"/>
      <c r="Z129" s="1493"/>
      <c r="AA129" s="1495"/>
      <c r="AB129" s="1551"/>
      <c r="AC129" s="3228"/>
    </row>
    <row r="130" spans="1:29" s="1548" customFormat="1" ht="70.5" customHeight="1">
      <c r="A130" s="3772"/>
      <c r="B130" s="3021" t="str">
        <f t="shared" si="4"/>
        <v>2200002279</v>
      </c>
      <c r="C130" s="3009" t="s">
        <v>8046</v>
      </c>
      <c r="F130" s="3009" t="s">
        <v>13</v>
      </c>
      <c r="G130" s="1495"/>
      <c r="H130" s="1495"/>
      <c r="I130" s="1495" t="s">
        <v>8056</v>
      </c>
      <c r="J130" s="1493" t="s">
        <v>49</v>
      </c>
      <c r="K130" s="3007" t="s">
        <v>90</v>
      </c>
      <c r="L130" s="1843" t="s">
        <v>8062</v>
      </c>
      <c r="M130" s="3037">
        <v>1000</v>
      </c>
      <c r="N130" s="2196" t="s">
        <v>8058</v>
      </c>
      <c r="O130" s="1493"/>
      <c r="P130" s="1547"/>
      <c r="Q130" s="3317" t="s">
        <v>7281</v>
      </c>
      <c r="R130" s="3226"/>
      <c r="S130" s="1474"/>
      <c r="T130" s="1474"/>
      <c r="U130" s="3227"/>
      <c r="V130" s="1634"/>
      <c r="W130" s="1474"/>
      <c r="X130" s="2024"/>
      <c r="Y130" s="2024"/>
      <c r="Z130" s="1493"/>
      <c r="AA130" s="1495"/>
      <c r="AB130" s="1551"/>
      <c r="AC130" s="3228"/>
    </row>
    <row r="131" spans="1:29" s="2150" customFormat="1" ht="58.5" customHeight="1">
      <c r="A131" s="3694">
        <v>32</v>
      </c>
      <c r="B131" s="3021" t="str">
        <f t="shared" si="4"/>
        <v>2200002232</v>
      </c>
      <c r="C131" s="3019" t="s">
        <v>3492</v>
      </c>
      <c r="D131" s="3210">
        <v>4280</v>
      </c>
      <c r="E131" s="3021" t="s">
        <v>8032</v>
      </c>
      <c r="F131" s="2667" t="s">
        <v>16</v>
      </c>
      <c r="G131" s="1921" t="s">
        <v>8063</v>
      </c>
      <c r="H131" s="1921"/>
      <c r="I131" s="1921" t="s">
        <v>7254</v>
      </c>
      <c r="J131" s="1902" t="s">
        <v>49</v>
      </c>
      <c r="K131" s="1921" t="s">
        <v>126</v>
      </c>
      <c r="L131" s="3196" t="s">
        <v>7959</v>
      </c>
      <c r="M131" s="3079">
        <v>3140</v>
      </c>
      <c r="N131" s="3189" t="s">
        <v>7280</v>
      </c>
      <c r="O131" s="2429"/>
      <c r="P131" s="1745"/>
      <c r="Q131" s="3307">
        <v>2</v>
      </c>
      <c r="AC131" s="2643"/>
    </row>
    <row r="132" spans="1:29" s="2643" customFormat="1" ht="58.5" customHeight="1">
      <c r="A132" s="3696"/>
      <c r="B132" s="3021" t="str">
        <f t="shared" si="4"/>
        <v>2200002229</v>
      </c>
      <c r="C132" s="3009" t="s">
        <v>3492</v>
      </c>
      <c r="D132" s="3210"/>
      <c r="E132" s="3021"/>
      <c r="F132" s="1782" t="s">
        <v>16</v>
      </c>
      <c r="G132" s="1921"/>
      <c r="H132" s="1921"/>
      <c r="I132" s="1495" t="s">
        <v>7254</v>
      </c>
      <c r="J132" s="1493" t="s">
        <v>49</v>
      </c>
      <c r="K132" s="1495" t="s">
        <v>126</v>
      </c>
      <c r="L132" s="2878" t="s">
        <v>7990</v>
      </c>
      <c r="M132" s="3041">
        <v>1140</v>
      </c>
      <c r="N132" s="2196" t="s">
        <v>7854</v>
      </c>
      <c r="O132" s="1902"/>
      <c r="P132" s="1745"/>
      <c r="Q132" s="3233" t="s">
        <v>7281</v>
      </c>
    </row>
    <row r="133" spans="1:29" s="2643" customFormat="1" ht="58.5" customHeight="1">
      <c r="A133" s="3694">
        <v>33</v>
      </c>
      <c r="B133" s="3021" t="str">
        <f t="shared" si="4"/>
        <v>2200002229</v>
      </c>
      <c r="C133" s="3019" t="s">
        <v>7399</v>
      </c>
      <c r="D133" s="3210">
        <v>3730</v>
      </c>
      <c r="E133" s="1921" t="s">
        <v>8032</v>
      </c>
      <c r="F133" s="2667" t="s">
        <v>17</v>
      </c>
      <c r="G133" s="1921" t="s">
        <v>8064</v>
      </c>
      <c r="H133" s="1921"/>
      <c r="I133" s="1921" t="s">
        <v>7254</v>
      </c>
      <c r="J133" s="1902" t="s">
        <v>49</v>
      </c>
      <c r="K133" s="1921" t="s">
        <v>126</v>
      </c>
      <c r="L133" s="2904" t="s">
        <v>8065</v>
      </c>
      <c r="M133" s="3041">
        <v>1268</v>
      </c>
      <c r="N133" s="2196" t="s">
        <v>7854</v>
      </c>
      <c r="O133" s="1902"/>
      <c r="P133" s="1745"/>
      <c r="Q133" s="3233" t="s">
        <v>7281</v>
      </c>
    </row>
    <row r="134" spans="1:29" s="2643" customFormat="1" ht="58.5" customHeight="1">
      <c r="A134" s="3696"/>
      <c r="B134" s="3021" t="str">
        <f t="shared" si="4"/>
        <v>2000003410</v>
      </c>
      <c r="C134" s="3009" t="s">
        <v>7399</v>
      </c>
      <c r="D134" s="1494"/>
      <c r="E134" s="1495"/>
      <c r="F134" s="1782" t="s">
        <v>17</v>
      </c>
      <c r="G134" s="1495"/>
      <c r="H134" s="1495"/>
      <c r="I134" s="1495" t="s">
        <v>7254</v>
      </c>
      <c r="J134" s="3009" t="s">
        <v>49</v>
      </c>
      <c r="K134" s="1495" t="s">
        <v>101</v>
      </c>
      <c r="L134" s="1600" t="s">
        <v>8066</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7678</v>
      </c>
      <c r="D135" s="2607">
        <v>4450</v>
      </c>
      <c r="E135" s="1921" t="s">
        <v>8067</v>
      </c>
      <c r="F135" s="1902" t="s">
        <v>20</v>
      </c>
      <c r="G135" s="1921" t="s">
        <v>8068</v>
      </c>
      <c r="H135" s="1921"/>
      <c r="I135" s="1495" t="s">
        <v>7254</v>
      </c>
      <c r="J135" s="3019" t="s">
        <v>49</v>
      </c>
      <c r="K135" s="1921" t="s">
        <v>101</v>
      </c>
      <c r="L135" s="1845" t="s">
        <v>8069</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5" customHeight="1">
      <c r="A136" s="3770">
        <v>35</v>
      </c>
      <c r="B136" s="3021" t="str">
        <f t="shared" si="4"/>
        <v>2000003410</v>
      </c>
      <c r="C136" s="1902" t="s">
        <v>8070</v>
      </c>
      <c r="D136" s="3308">
        <v>3460</v>
      </c>
      <c r="E136" s="1902" t="s">
        <v>8067</v>
      </c>
      <c r="F136" s="1902" t="s">
        <v>19</v>
      </c>
      <c r="G136" s="1921"/>
      <c r="H136" s="1921"/>
      <c r="I136" s="1921" t="s">
        <v>7254</v>
      </c>
      <c r="J136" s="3019" t="s">
        <v>49</v>
      </c>
      <c r="K136" s="1921" t="s">
        <v>101</v>
      </c>
      <c r="L136" s="1845" t="s">
        <v>8071</v>
      </c>
      <c r="M136" s="2583">
        <v>1716</v>
      </c>
      <c r="N136" s="2196" t="s">
        <v>5376</v>
      </c>
      <c r="O136" s="1902"/>
      <c r="P136" s="1911"/>
      <c r="Q136" s="3317" t="s">
        <v>7281</v>
      </c>
      <c r="R136" s="3309"/>
      <c r="S136" s="2659"/>
      <c r="T136" s="2659"/>
      <c r="U136" s="3310"/>
      <c r="V136" s="1904"/>
      <c r="W136" s="2659"/>
      <c r="X136" s="2424"/>
      <c r="Y136" s="2424"/>
      <c r="Z136" s="1902"/>
      <c r="AA136" s="1921"/>
      <c r="AB136" s="3311"/>
      <c r="AC136" s="3312"/>
    </row>
    <row r="137" spans="1:29" s="1548" customFormat="1" ht="58.5" customHeight="1">
      <c r="A137" s="3772"/>
      <c r="B137" s="3021" t="str">
        <f t="shared" si="4"/>
        <v>2200002252</v>
      </c>
      <c r="C137" s="1493" t="s">
        <v>8070</v>
      </c>
      <c r="D137" s="1494"/>
      <c r="E137" s="1495"/>
      <c r="F137" s="1493" t="s">
        <v>19</v>
      </c>
      <c r="G137" s="1495"/>
      <c r="H137" s="1495"/>
      <c r="I137" s="1495" t="s">
        <v>7254</v>
      </c>
      <c r="J137" s="3009" t="s">
        <v>49</v>
      </c>
      <c r="K137" s="1495" t="s">
        <v>101</v>
      </c>
      <c r="L137" s="1600" t="s">
        <v>8072</v>
      </c>
      <c r="M137" s="3037">
        <v>1788</v>
      </c>
      <c r="N137" s="2196" t="s">
        <v>7854</v>
      </c>
      <c r="O137" s="1493"/>
      <c r="P137" s="1547"/>
      <c r="Q137" s="3317" t="s">
        <v>7281</v>
      </c>
      <c r="R137" s="3226"/>
      <c r="S137" s="1474"/>
      <c r="T137" s="1474"/>
      <c r="U137" s="3227"/>
      <c r="V137" s="1634"/>
      <c r="W137" s="1474"/>
      <c r="X137" s="2024"/>
      <c r="Y137" s="2024"/>
      <c r="Z137" s="1493"/>
      <c r="AA137" s="1495"/>
      <c r="AB137" s="1551"/>
      <c r="AC137" s="3228"/>
    </row>
    <row r="138" spans="1:29" s="2150" customFormat="1" ht="58.5" customHeight="1">
      <c r="A138" s="3770">
        <v>36</v>
      </c>
      <c r="B138" s="3021" t="str">
        <f t="shared" si="4"/>
        <v>2200002245</v>
      </c>
      <c r="C138" s="1902" t="s">
        <v>6593</v>
      </c>
      <c r="D138" s="3308">
        <v>4300</v>
      </c>
      <c r="E138" s="1902" t="s">
        <v>8073</v>
      </c>
      <c r="F138" s="1902" t="s">
        <v>19</v>
      </c>
      <c r="G138" s="1921" t="s">
        <v>8074</v>
      </c>
      <c r="H138" s="1921"/>
      <c r="I138" s="1921" t="s">
        <v>7254</v>
      </c>
      <c r="J138" s="3019" t="s">
        <v>49</v>
      </c>
      <c r="K138" s="1921" t="s">
        <v>101</v>
      </c>
      <c r="L138" s="1911" t="s">
        <v>8075</v>
      </c>
      <c r="M138" s="3041">
        <v>829</v>
      </c>
      <c r="N138" s="2196" t="s">
        <v>5376</v>
      </c>
      <c r="O138" s="1902"/>
      <c r="P138" s="1911"/>
      <c r="Q138" s="3317" t="s">
        <v>7281</v>
      </c>
      <c r="R138" s="3309"/>
      <c r="S138" s="2659"/>
      <c r="T138" s="2659"/>
      <c r="U138" s="3310"/>
      <c r="V138" s="1904"/>
      <c r="W138" s="2659"/>
      <c r="X138" s="2424"/>
      <c r="Y138" s="2424"/>
      <c r="Z138" s="1902"/>
      <c r="AA138" s="1921"/>
      <c r="AB138" s="3311"/>
      <c r="AC138" s="3312"/>
    </row>
    <row r="139" spans="1:29" s="1548" customFormat="1" ht="58.5" customHeight="1">
      <c r="A139" s="3771"/>
      <c r="B139" s="3021" t="str">
        <f t="shared" si="4"/>
        <v>2200002252</v>
      </c>
      <c r="C139" s="1493" t="s">
        <v>6593</v>
      </c>
      <c r="D139" s="1494"/>
      <c r="E139" s="1902" t="s">
        <v>8073</v>
      </c>
      <c r="F139" s="1902" t="s">
        <v>19</v>
      </c>
      <c r="G139" s="1495"/>
      <c r="H139" s="1495"/>
      <c r="I139" s="1495" t="s">
        <v>7254</v>
      </c>
      <c r="J139" s="3009" t="s">
        <v>49</v>
      </c>
      <c r="K139" s="1495" t="s">
        <v>101</v>
      </c>
      <c r="L139" s="1600" t="s">
        <v>8076</v>
      </c>
      <c r="M139" s="3037">
        <v>71</v>
      </c>
      <c r="N139" s="2196" t="s">
        <v>7854</v>
      </c>
      <c r="O139" s="1493"/>
      <c r="P139" s="1547"/>
      <c r="Q139" s="3317" t="s">
        <v>7281</v>
      </c>
      <c r="R139" s="3226"/>
      <c r="S139" s="1474"/>
      <c r="T139" s="1474"/>
      <c r="U139" s="3227"/>
      <c r="V139" s="1634"/>
      <c r="W139" s="1474"/>
      <c r="X139" s="2024"/>
      <c r="Y139" s="2024"/>
      <c r="Z139" s="1493"/>
      <c r="AA139" s="1495"/>
      <c r="AB139" s="1551"/>
      <c r="AC139" s="3228"/>
    </row>
    <row r="140" spans="1:29" s="1467" customFormat="1" ht="58.5" customHeight="1">
      <c r="A140" s="3771"/>
      <c r="B140" s="3190" t="str">
        <f t="shared" si="4"/>
        <v>2000003459</v>
      </c>
      <c r="C140" s="1493" t="s">
        <v>6593</v>
      </c>
      <c r="D140" s="1494"/>
      <c r="E140" s="1902" t="s">
        <v>8073</v>
      </c>
      <c r="F140" s="1493" t="s">
        <v>19</v>
      </c>
      <c r="G140" s="1495"/>
      <c r="H140" s="1495"/>
      <c r="I140" s="1495" t="s">
        <v>7254</v>
      </c>
      <c r="J140" s="3009" t="s">
        <v>49</v>
      </c>
      <c r="K140" s="1495" t="s">
        <v>101</v>
      </c>
      <c r="L140" s="1600" t="s">
        <v>8077</v>
      </c>
      <c r="M140" s="2357">
        <v>2123</v>
      </c>
      <c r="N140" s="2907" t="s">
        <v>7280</v>
      </c>
      <c r="O140" s="1493"/>
      <c r="P140" s="1859"/>
      <c r="Q140" s="3307" t="s">
        <v>7281</v>
      </c>
      <c r="R140" s="1548"/>
      <c r="S140" s="1548"/>
      <c r="T140" s="1548"/>
      <c r="U140" s="1548"/>
      <c r="V140" s="1548"/>
      <c r="W140" s="1548"/>
      <c r="X140" s="1548"/>
      <c r="Y140" s="1548"/>
      <c r="Z140" s="1548"/>
      <c r="AA140" s="1548"/>
    </row>
    <row r="141" spans="1:29" s="1467" customFormat="1" ht="58.5" customHeight="1">
      <c r="A141" s="3771"/>
      <c r="B141" s="3190" t="str">
        <f t="shared" si="4"/>
        <v>2000003399</v>
      </c>
      <c r="C141" s="1493" t="s">
        <v>6593</v>
      </c>
      <c r="D141" s="1494"/>
      <c r="E141" s="1902" t="s">
        <v>8073</v>
      </c>
      <c r="F141" s="1493" t="s">
        <v>19</v>
      </c>
      <c r="G141" s="1495"/>
      <c r="H141" s="1495"/>
      <c r="I141" s="1495" t="s">
        <v>7254</v>
      </c>
      <c r="J141" s="3009" t="s">
        <v>49</v>
      </c>
      <c r="K141" s="1495" t="s">
        <v>101</v>
      </c>
      <c r="L141" s="2878" t="s">
        <v>8078</v>
      </c>
      <c r="M141" s="2357">
        <v>950</v>
      </c>
      <c r="N141" s="2196" t="s">
        <v>5376</v>
      </c>
      <c r="O141" s="1493"/>
      <c r="P141" s="1859"/>
      <c r="Q141" s="3307" t="s">
        <v>7281</v>
      </c>
      <c r="R141" s="1548"/>
      <c r="S141" s="1548"/>
      <c r="T141" s="1548"/>
      <c r="U141" s="1548"/>
      <c r="V141" s="1548"/>
      <c r="W141" s="1548"/>
      <c r="X141" s="1548"/>
      <c r="Y141" s="1548"/>
      <c r="Z141" s="1548"/>
      <c r="AA141" s="1548"/>
    </row>
    <row r="142" spans="1:29" s="1467" customFormat="1" ht="58.5" customHeight="1">
      <c r="A142" s="3771"/>
      <c r="B142" s="3190" t="str">
        <f t="shared" si="4"/>
        <v>2200002263</v>
      </c>
      <c r="C142" s="1493" t="s">
        <v>6593</v>
      </c>
      <c r="D142" s="1494"/>
      <c r="E142" s="1495"/>
      <c r="F142" s="1493" t="s">
        <v>19</v>
      </c>
      <c r="G142" s="1495"/>
      <c r="H142" s="1495"/>
      <c r="I142" s="1495" t="s">
        <v>8079</v>
      </c>
      <c r="J142" s="3009" t="s">
        <v>49</v>
      </c>
      <c r="K142" s="1495" t="s">
        <v>101</v>
      </c>
      <c r="L142" s="2878" t="s">
        <v>8080</v>
      </c>
      <c r="M142" s="2357">
        <v>208</v>
      </c>
      <c r="N142" s="1495" t="s">
        <v>8081</v>
      </c>
      <c r="O142" s="1493"/>
      <c r="P142" s="1859"/>
      <c r="Q142" s="3307" t="s">
        <v>7281</v>
      </c>
      <c r="R142" s="1548"/>
      <c r="S142" s="1548"/>
      <c r="T142" s="1548"/>
      <c r="U142" s="1548"/>
      <c r="V142" s="1548"/>
      <c r="W142" s="1548"/>
      <c r="X142" s="1548"/>
      <c r="Y142" s="1548"/>
      <c r="Z142" s="1548"/>
      <c r="AA142" s="1548"/>
    </row>
    <row r="143" spans="1:29" s="1467" customFormat="1" ht="58.5" customHeight="1">
      <c r="A143" s="3772"/>
      <c r="B143" s="3190" t="str">
        <f t="shared" si="4"/>
        <v>2200002264</v>
      </c>
      <c r="C143" s="1493" t="s">
        <v>6593</v>
      </c>
      <c r="D143" s="1494"/>
      <c r="E143" s="1495"/>
      <c r="F143" s="1493" t="s">
        <v>19</v>
      </c>
      <c r="G143" s="1495"/>
      <c r="H143" s="1495"/>
      <c r="I143" s="1495" t="s">
        <v>8079</v>
      </c>
      <c r="J143" s="3009" t="s">
        <v>49</v>
      </c>
      <c r="K143" s="1495" t="s">
        <v>101</v>
      </c>
      <c r="L143" s="2878" t="s">
        <v>8082</v>
      </c>
      <c r="M143" s="2357">
        <v>200</v>
      </c>
      <c r="N143" s="2196" t="s">
        <v>7854</v>
      </c>
      <c r="O143" s="1493"/>
      <c r="P143" s="1859"/>
      <c r="Q143" s="3307" t="s">
        <v>7281</v>
      </c>
      <c r="R143" s="1548"/>
      <c r="S143" s="1548"/>
      <c r="T143" s="1548"/>
      <c r="U143" s="1548"/>
      <c r="V143" s="1548"/>
      <c r="W143" s="1548"/>
      <c r="X143" s="1548"/>
      <c r="Y143" s="1548"/>
      <c r="Z143" s="1548"/>
      <c r="AA143" s="1548"/>
    </row>
    <row r="144" spans="1:29" s="1467" customFormat="1" ht="58.5" customHeight="1">
      <c r="A144" s="3697">
        <v>37</v>
      </c>
      <c r="B144" s="3190" t="str">
        <f t="shared" si="4"/>
        <v>2200002264</v>
      </c>
      <c r="C144" s="1902" t="s">
        <v>5816</v>
      </c>
      <c r="D144" s="2607">
        <v>4300</v>
      </c>
      <c r="E144" s="1921" t="s">
        <v>8040</v>
      </c>
      <c r="F144" s="1902" t="s">
        <v>19</v>
      </c>
      <c r="G144" s="1921" t="s">
        <v>8083</v>
      </c>
      <c r="H144" s="1495"/>
      <c r="I144" s="1495" t="s">
        <v>7254</v>
      </c>
      <c r="J144" s="3009" t="s">
        <v>49</v>
      </c>
      <c r="K144" s="1495" t="s">
        <v>101</v>
      </c>
      <c r="L144" s="2878" t="s">
        <v>8084</v>
      </c>
      <c r="M144" s="2357">
        <v>1362</v>
      </c>
      <c r="N144" s="2196" t="s">
        <v>7854</v>
      </c>
      <c r="O144" s="1493"/>
      <c r="P144" s="1859"/>
      <c r="Q144" s="3307" t="s">
        <v>7281</v>
      </c>
      <c r="R144" s="1548"/>
      <c r="S144" s="1548"/>
      <c r="T144" s="1548"/>
      <c r="U144" s="1548"/>
      <c r="V144" s="1548"/>
      <c r="W144" s="1548"/>
      <c r="X144" s="1548"/>
      <c r="Y144" s="1548"/>
      <c r="Z144" s="1548"/>
      <c r="AA144" s="1548"/>
    </row>
    <row r="145" spans="1:35" s="1548" customFormat="1" ht="58.5" customHeight="1">
      <c r="A145" s="3698"/>
      <c r="B145" s="3190" t="str">
        <f t="shared" si="4"/>
        <v>2000003393</v>
      </c>
      <c r="C145" s="1493" t="s">
        <v>5816</v>
      </c>
      <c r="D145" s="1494"/>
      <c r="E145" s="1495"/>
      <c r="F145" s="1902" t="s">
        <v>19</v>
      </c>
      <c r="G145" s="1495"/>
      <c r="H145" s="1495"/>
      <c r="I145" s="1495" t="s">
        <v>7254</v>
      </c>
      <c r="J145" s="3009" t="s">
        <v>49</v>
      </c>
      <c r="K145" s="1495" t="s">
        <v>101</v>
      </c>
      <c r="L145" s="1600" t="s">
        <v>8085</v>
      </c>
      <c r="M145" s="2357">
        <v>860</v>
      </c>
      <c r="N145" s="2196" t="s">
        <v>5376</v>
      </c>
      <c r="O145" s="1493"/>
      <c r="P145" s="1859"/>
      <c r="Q145" s="3307" t="s">
        <v>7281</v>
      </c>
      <c r="R145" s="1790"/>
    </row>
    <row r="146" spans="1:35" s="2643" customFormat="1" ht="58.5" customHeight="1">
      <c r="A146" s="3698"/>
      <c r="B146" s="3021" t="str">
        <f t="shared" si="4"/>
        <v>2200002250</v>
      </c>
      <c r="C146" s="1493" t="s">
        <v>5816</v>
      </c>
      <c r="E146" s="2150"/>
      <c r="F146" s="1626" t="s">
        <v>19</v>
      </c>
      <c r="H146" s="1921"/>
      <c r="I146" s="1495" t="s">
        <v>7254</v>
      </c>
      <c r="J146" s="3009" t="s">
        <v>49</v>
      </c>
      <c r="K146" s="1495" t="s">
        <v>126</v>
      </c>
      <c r="L146" s="1845" t="s">
        <v>8086</v>
      </c>
      <c r="M146" s="3041">
        <v>324</v>
      </c>
      <c r="N146" s="2907" t="s">
        <v>8087</v>
      </c>
      <c r="O146" s="1902"/>
      <c r="P146" s="1911"/>
      <c r="Q146" s="3317" t="s">
        <v>7281</v>
      </c>
      <c r="R146" s="3309"/>
      <c r="S146" s="2659"/>
      <c r="T146" s="2659"/>
      <c r="U146" s="3310"/>
      <c r="V146" s="1904"/>
      <c r="W146" s="2659"/>
      <c r="X146" s="2424"/>
      <c r="Y146" s="2424"/>
      <c r="Z146" s="1902"/>
      <c r="AA146" s="1921"/>
      <c r="AB146" s="3311"/>
      <c r="AC146" s="3312"/>
    </row>
    <row r="147" spans="1:35" s="2643" customFormat="1" ht="58.5" customHeight="1">
      <c r="A147" s="3698"/>
      <c r="B147" s="3021" t="str">
        <f t="shared" si="4"/>
        <v>2200002249</v>
      </c>
      <c r="C147" s="1493" t="s">
        <v>5816</v>
      </c>
      <c r="D147" s="3211"/>
      <c r="E147" s="3155"/>
      <c r="F147" s="1493" t="s">
        <v>19</v>
      </c>
      <c r="G147" s="3007"/>
      <c r="H147" s="3068"/>
      <c r="I147" s="1495" t="s">
        <v>7254</v>
      </c>
      <c r="J147" s="3123" t="s">
        <v>49</v>
      </c>
      <c r="K147" s="1495" t="s">
        <v>126</v>
      </c>
      <c r="L147" s="2878" t="s">
        <v>8088</v>
      </c>
      <c r="M147" s="3218">
        <v>585</v>
      </c>
      <c r="N147" s="2196" t="s">
        <v>7469</v>
      </c>
      <c r="O147" s="3019"/>
      <c r="P147" s="3207"/>
      <c r="Q147" s="3307" t="s">
        <v>7281</v>
      </c>
      <c r="R147" s="2150"/>
      <c r="S147" s="2150"/>
      <c r="T147" s="2150"/>
      <c r="U147" s="2150"/>
      <c r="V147" s="2150"/>
      <c r="W147" s="2150"/>
      <c r="X147" s="2150"/>
      <c r="Y147" s="2150"/>
      <c r="Z147" s="2150"/>
      <c r="AA147" s="2150"/>
    </row>
    <row r="148" spans="1:35" s="1467" customFormat="1" ht="58.5" customHeight="1">
      <c r="A148" s="3698"/>
      <c r="B148" s="3021" t="str">
        <f t="shared" si="4"/>
        <v>2200002229</v>
      </c>
      <c r="C148" s="1493" t="s">
        <v>5816</v>
      </c>
      <c r="D148" s="3211"/>
      <c r="E148" s="3007"/>
      <c r="F148" s="1493" t="s">
        <v>19</v>
      </c>
      <c r="G148" s="1495"/>
      <c r="H148" s="1495"/>
      <c r="I148" s="1495" t="s">
        <v>7254</v>
      </c>
      <c r="J148" s="1493" t="s">
        <v>49</v>
      </c>
      <c r="K148" s="1495" t="s">
        <v>126</v>
      </c>
      <c r="L148" s="2878" t="s">
        <v>8089</v>
      </c>
      <c r="M148" s="3037">
        <v>272</v>
      </c>
      <c r="N148" s="2196" t="s">
        <v>7854</v>
      </c>
      <c r="O148" s="1493"/>
      <c r="P148" s="2590"/>
      <c r="Q148" s="3233" t="s">
        <v>7281</v>
      </c>
    </row>
    <row r="149" spans="1:35" s="1467" customFormat="1" ht="58.5" customHeight="1">
      <c r="A149" s="3698"/>
      <c r="B149" s="3021" t="str">
        <f t="shared" ref="B149:B180" si="5">TEXT(LEFT(L149,10),"0000000000")</f>
        <v>2200002265</v>
      </c>
      <c r="C149" s="1493" t="s">
        <v>5816</v>
      </c>
      <c r="D149" s="3211"/>
      <c r="E149" s="3007"/>
      <c r="F149" s="1493" t="s">
        <v>19</v>
      </c>
      <c r="G149" s="1495"/>
      <c r="H149" s="1495"/>
      <c r="I149" s="1495" t="s">
        <v>7254</v>
      </c>
      <c r="J149" s="1493" t="s">
        <v>49</v>
      </c>
      <c r="K149" s="1495" t="s">
        <v>126</v>
      </c>
      <c r="L149" s="2878" t="s">
        <v>8090</v>
      </c>
      <c r="M149" s="3037">
        <v>375</v>
      </c>
      <c r="N149" s="2196" t="s">
        <v>7469</v>
      </c>
      <c r="O149" s="1493"/>
      <c r="P149" s="2590"/>
      <c r="Q149" s="3233" t="s">
        <v>7281</v>
      </c>
    </row>
    <row r="150" spans="1:35" s="1467" customFormat="1" ht="58.5" customHeight="1">
      <c r="A150" s="3699"/>
      <c r="B150" s="3021" t="str">
        <f t="shared" si="5"/>
        <v>2200002266</v>
      </c>
      <c r="C150" s="1493" t="s">
        <v>5816</v>
      </c>
      <c r="D150" s="3211"/>
      <c r="E150" s="3007"/>
      <c r="F150" s="1493" t="s">
        <v>19</v>
      </c>
      <c r="G150" s="1495"/>
      <c r="H150" s="1495"/>
      <c r="I150" s="1495" t="s">
        <v>7254</v>
      </c>
      <c r="J150" s="1493" t="s">
        <v>49</v>
      </c>
      <c r="K150" s="1495" t="s">
        <v>126</v>
      </c>
      <c r="L150" s="2878" t="s">
        <v>8091</v>
      </c>
      <c r="M150" s="3037">
        <v>583</v>
      </c>
      <c r="N150" s="2196" t="s">
        <v>8060</v>
      </c>
      <c r="O150" s="1493"/>
      <c r="P150" s="2590"/>
      <c r="Q150" s="3233" t="s">
        <v>7281</v>
      </c>
    </row>
    <row r="151" spans="1:35" s="1467" customFormat="1" ht="58.5" customHeight="1">
      <c r="A151" s="3694">
        <v>38</v>
      </c>
      <c r="B151" s="3021" t="str">
        <f t="shared" si="5"/>
        <v>2200002254</v>
      </c>
      <c r="C151" s="1902" t="s">
        <v>4808</v>
      </c>
      <c r="D151" s="2607">
        <v>5820</v>
      </c>
      <c r="E151" s="1921" t="s">
        <v>8040</v>
      </c>
      <c r="F151" s="1902" t="s">
        <v>16</v>
      </c>
      <c r="G151" s="1921" t="s">
        <v>8074</v>
      </c>
      <c r="H151" s="1921"/>
      <c r="I151" s="1921" t="s">
        <v>6542</v>
      </c>
      <c r="J151" s="3019" t="s">
        <v>49</v>
      </c>
      <c r="K151" s="1921" t="s">
        <v>1163</v>
      </c>
      <c r="L151" s="2487" t="s">
        <v>8092</v>
      </c>
      <c r="M151" s="3037">
        <v>325</v>
      </c>
      <c r="N151" s="2907" t="s">
        <v>8087</v>
      </c>
      <c r="O151" s="1902"/>
      <c r="P151" s="1859"/>
      <c r="Q151" s="3320" t="s">
        <v>7281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95"/>
      <c r="B152" s="3021" t="str">
        <f t="shared" si="5"/>
        <v>2000003395</v>
      </c>
      <c r="C152" s="1493" t="s">
        <v>4808</v>
      </c>
      <c r="D152" s="2767"/>
      <c r="E152" s="1921"/>
      <c r="F152" s="1493" t="s">
        <v>16</v>
      </c>
      <c r="G152" s="1921"/>
      <c r="H152" s="1921"/>
      <c r="I152" s="1921" t="s">
        <v>7880</v>
      </c>
      <c r="J152" s="3019" t="s">
        <v>49</v>
      </c>
      <c r="K152" s="1921" t="s">
        <v>1163</v>
      </c>
      <c r="L152" s="1600" t="s">
        <v>8093</v>
      </c>
      <c r="M152" s="3037">
        <v>3100</v>
      </c>
      <c r="N152" s="2196" t="s">
        <v>6577</v>
      </c>
      <c r="O152" s="1902"/>
      <c r="P152" s="1859"/>
      <c r="Q152" s="3319" t="s">
        <v>7281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96"/>
      <c r="B153" s="3021" t="str">
        <f t="shared" si="5"/>
        <v>2200002233</v>
      </c>
      <c r="C153" s="1493" t="s">
        <v>4808</v>
      </c>
      <c r="D153" s="2767"/>
      <c r="E153" s="1921"/>
      <c r="F153" s="1493" t="s">
        <v>16</v>
      </c>
      <c r="G153" s="1921"/>
      <c r="H153" s="1921"/>
      <c r="I153" s="1921" t="s">
        <v>7880</v>
      </c>
      <c r="J153" s="3019" t="s">
        <v>49</v>
      </c>
      <c r="K153" s="1921" t="s">
        <v>1163</v>
      </c>
      <c r="L153" s="1547" t="s">
        <v>8094</v>
      </c>
      <c r="M153" s="3037">
        <v>2375</v>
      </c>
      <c r="N153" s="2196" t="s">
        <v>5376</v>
      </c>
      <c r="O153" s="1902"/>
      <c r="P153" s="1859"/>
      <c r="Q153" s="3319" t="s">
        <v>7281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96">
        <v>39</v>
      </c>
      <c r="B154" s="3021" t="str">
        <f t="shared" si="5"/>
        <v>2200002162</v>
      </c>
      <c r="C154" s="2667" t="s">
        <v>4439</v>
      </c>
      <c r="D154" s="3340">
        <v>24200</v>
      </c>
      <c r="E154" s="2180" t="s">
        <v>8067</v>
      </c>
      <c r="F154" s="2667" t="s">
        <v>13</v>
      </c>
      <c r="G154" s="3102" t="s">
        <v>8095</v>
      </c>
      <c r="H154" s="3102"/>
      <c r="I154" s="2180" t="s">
        <v>7880</v>
      </c>
      <c r="J154" s="2667" t="s">
        <v>49</v>
      </c>
      <c r="K154" s="1921" t="s">
        <v>984</v>
      </c>
      <c r="L154" s="3119" t="s">
        <v>7966</v>
      </c>
      <c r="M154" s="3341">
        <v>11700</v>
      </c>
      <c r="N154" s="2907" t="s">
        <v>8018</v>
      </c>
      <c r="O154" s="3281"/>
      <c r="P154" s="2666"/>
      <c r="Q154" s="3319" t="s">
        <v>7281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97"/>
      <c r="B155" s="3021" t="str">
        <f t="shared" si="5"/>
        <v>2200002256</v>
      </c>
      <c r="C155" s="1630" t="s">
        <v>4439</v>
      </c>
      <c r="D155" s="2607"/>
      <c r="E155" s="1495"/>
      <c r="F155" s="1493" t="s">
        <v>13</v>
      </c>
      <c r="G155" s="1921"/>
      <c r="H155" s="1921"/>
      <c r="I155" s="2180" t="s">
        <v>7880</v>
      </c>
      <c r="J155" s="3019" t="s">
        <v>49</v>
      </c>
      <c r="K155" s="1495" t="s">
        <v>984</v>
      </c>
      <c r="L155" s="1605" t="s">
        <v>8096</v>
      </c>
      <c r="M155" s="3037">
        <v>788</v>
      </c>
      <c r="N155" s="2907" t="s">
        <v>7469</v>
      </c>
      <c r="O155" s="1902"/>
      <c r="P155" s="1859"/>
      <c r="Q155" s="3319" t="s">
        <v>7281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97"/>
      <c r="B156" s="3021" t="str">
        <f t="shared" si="5"/>
        <v>2200002257</v>
      </c>
      <c r="C156" s="1630" t="s">
        <v>4439</v>
      </c>
      <c r="D156" s="2607"/>
      <c r="E156" s="1495"/>
      <c r="F156" s="1493" t="s">
        <v>13</v>
      </c>
      <c r="G156" s="1921"/>
      <c r="H156" s="1921"/>
      <c r="I156" s="2180" t="s">
        <v>7880</v>
      </c>
      <c r="J156" s="3019" t="s">
        <v>49</v>
      </c>
      <c r="K156" s="1495" t="s">
        <v>984</v>
      </c>
      <c r="L156" s="1605" t="s">
        <v>8097</v>
      </c>
      <c r="M156" s="3037">
        <v>9402</v>
      </c>
      <c r="N156" s="2907" t="s">
        <v>8098</v>
      </c>
      <c r="O156" s="1902"/>
      <c r="P156" s="1859"/>
      <c r="Q156" s="3319" t="s">
        <v>7281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97"/>
      <c r="B157" s="3021" t="str">
        <f t="shared" si="5"/>
        <v>2200002258</v>
      </c>
      <c r="C157" s="1630" t="s">
        <v>4439</v>
      </c>
      <c r="D157" s="2607"/>
      <c r="E157" s="1495"/>
      <c r="F157" s="1493" t="s">
        <v>13</v>
      </c>
      <c r="G157" s="1921"/>
      <c r="H157" s="1921"/>
      <c r="I157" s="2180" t="s">
        <v>7880</v>
      </c>
      <c r="J157" s="3019" t="s">
        <v>49</v>
      </c>
      <c r="K157" s="1495" t="s">
        <v>984</v>
      </c>
      <c r="L157" s="1605" t="s">
        <v>8099</v>
      </c>
      <c r="M157" s="3037">
        <v>215</v>
      </c>
      <c r="N157" s="2907" t="s">
        <v>7469</v>
      </c>
      <c r="O157" s="1902"/>
      <c r="P157" s="1859"/>
      <c r="Q157" s="3319" t="s">
        <v>7281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97"/>
      <c r="B158" s="3021" t="str">
        <f t="shared" si="5"/>
        <v>2200002259</v>
      </c>
      <c r="C158" s="1630" t="s">
        <v>4439</v>
      </c>
      <c r="D158" s="2607"/>
      <c r="E158" s="1495"/>
      <c r="F158" s="1493" t="s">
        <v>13</v>
      </c>
      <c r="G158" s="1921"/>
      <c r="H158" s="1921"/>
      <c r="I158" s="2180" t="s">
        <v>7880</v>
      </c>
      <c r="J158" s="3019" t="s">
        <v>49</v>
      </c>
      <c r="K158" s="1495" t="s">
        <v>984</v>
      </c>
      <c r="L158" s="1605" t="s">
        <v>8100</v>
      </c>
      <c r="M158" s="3037">
        <v>852</v>
      </c>
      <c r="N158" s="2907" t="s">
        <v>8101</v>
      </c>
      <c r="O158" s="1902"/>
      <c r="P158" s="1859"/>
      <c r="Q158" s="3319" t="s">
        <v>7281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97"/>
      <c r="B159" s="3021" t="str">
        <f t="shared" si="5"/>
        <v>2200002260</v>
      </c>
      <c r="C159" s="1630" t="s">
        <v>4439</v>
      </c>
      <c r="D159" s="2607"/>
      <c r="E159" s="1495"/>
      <c r="F159" s="1493" t="s">
        <v>13</v>
      </c>
      <c r="G159" s="1921"/>
      <c r="H159" s="1921"/>
      <c r="I159" s="2180" t="s">
        <v>7880</v>
      </c>
      <c r="J159" s="3019" t="s">
        <v>49</v>
      </c>
      <c r="K159" s="1495" t="s">
        <v>984</v>
      </c>
      <c r="L159" s="1605" t="s">
        <v>8102</v>
      </c>
      <c r="M159" s="3037">
        <v>74</v>
      </c>
      <c r="N159" s="2907" t="s">
        <v>8101</v>
      </c>
      <c r="O159" s="1902"/>
      <c r="P159" s="1859"/>
      <c r="Q159" s="3319" t="s">
        <v>7281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97"/>
      <c r="B160" s="3021" t="str">
        <f t="shared" si="5"/>
        <v>2200002267</v>
      </c>
      <c r="C160" s="1630" t="s">
        <v>4439</v>
      </c>
      <c r="D160" s="2607"/>
      <c r="E160" s="1495"/>
      <c r="F160" s="1493" t="s">
        <v>13</v>
      </c>
      <c r="G160" s="1921"/>
      <c r="H160" s="1921"/>
      <c r="I160" s="2180" t="s">
        <v>7880</v>
      </c>
      <c r="J160" s="3019" t="s">
        <v>49</v>
      </c>
      <c r="K160" s="1495" t="s">
        <v>984</v>
      </c>
      <c r="L160" s="1605" t="s">
        <v>8103</v>
      </c>
      <c r="M160" s="3037">
        <v>25</v>
      </c>
      <c r="N160" s="2907" t="s">
        <v>8104</v>
      </c>
      <c r="O160" s="1902"/>
      <c r="P160" s="1859"/>
      <c r="Q160" s="3319" t="s">
        <v>7281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98"/>
      <c r="B161" s="3021" t="str">
        <f t="shared" si="5"/>
        <v>2200002268</v>
      </c>
      <c r="C161" s="1630" t="s">
        <v>4439</v>
      </c>
      <c r="D161" s="2607"/>
      <c r="E161" s="1495"/>
      <c r="F161" s="1493" t="s">
        <v>13</v>
      </c>
      <c r="G161" s="1921"/>
      <c r="H161" s="1921"/>
      <c r="I161" s="2180" t="s">
        <v>7880</v>
      </c>
      <c r="J161" s="3019" t="s">
        <v>49</v>
      </c>
      <c r="K161" s="1495" t="s">
        <v>984</v>
      </c>
      <c r="L161" s="1605" t="s">
        <v>8105</v>
      </c>
      <c r="M161" s="3037">
        <v>1136</v>
      </c>
      <c r="N161" s="2907" t="s">
        <v>8101</v>
      </c>
      <c r="O161" s="1902"/>
      <c r="P161" s="1859"/>
      <c r="Q161" s="3319" t="s">
        <v>7281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5223</v>
      </c>
      <c r="D162" s="2607">
        <v>3950</v>
      </c>
      <c r="E162" s="1921" t="s">
        <v>8040</v>
      </c>
      <c r="F162" s="1902" t="s">
        <v>18</v>
      </c>
      <c r="G162" s="3291"/>
      <c r="H162" s="3007"/>
      <c r="I162" s="3058" t="s">
        <v>7254</v>
      </c>
      <c r="J162" s="3009" t="s">
        <v>49</v>
      </c>
      <c r="K162" s="3007" t="s">
        <v>8106</v>
      </c>
      <c r="L162" s="2878" t="s">
        <v>8107</v>
      </c>
      <c r="M162" s="3218">
        <v>3950</v>
      </c>
      <c r="N162" s="2196" t="s">
        <v>6577</v>
      </c>
      <c r="O162" s="3019"/>
      <c r="P162" s="3207"/>
      <c r="Q162" s="3319" t="s">
        <v>7281</v>
      </c>
    </row>
    <row r="163" spans="1:35" s="2643" customFormat="1" ht="58.5" customHeight="1">
      <c r="A163" s="2436">
        <v>41</v>
      </c>
      <c r="B163" s="3069" t="str">
        <f t="shared" si="5"/>
        <v>2000003439</v>
      </c>
      <c r="C163" s="1902" t="s">
        <v>6877</v>
      </c>
      <c r="D163" s="2767">
        <v>4150</v>
      </c>
      <c r="E163" s="1921" t="s">
        <v>8040</v>
      </c>
      <c r="F163" s="1902" t="s">
        <v>19</v>
      </c>
      <c r="G163" s="1921"/>
      <c r="H163" s="1921"/>
      <c r="I163" s="1921" t="s">
        <v>7254</v>
      </c>
      <c r="J163" s="3019" t="s">
        <v>49</v>
      </c>
      <c r="K163" s="1921" t="s">
        <v>278</v>
      </c>
      <c r="L163" s="1845" t="s">
        <v>8108</v>
      </c>
      <c r="M163" s="2583">
        <v>4150</v>
      </c>
      <c r="N163" s="3189" t="s">
        <v>7280</v>
      </c>
      <c r="O163" s="1902"/>
      <c r="P163" s="1775"/>
      <c r="Q163" s="3320" t="s">
        <v>7281</v>
      </c>
      <c r="R163" s="2150"/>
      <c r="S163" s="2150"/>
      <c r="T163" s="2150"/>
      <c r="U163" s="2150"/>
      <c r="V163" s="2150"/>
      <c r="W163" s="2150"/>
      <c r="X163" s="2150"/>
      <c r="Y163" s="2150"/>
      <c r="Z163" s="2150"/>
      <c r="AA163" s="2150"/>
    </row>
    <row r="164" spans="1:35" s="2643" customFormat="1" ht="58.5" customHeight="1">
      <c r="A164" s="3770">
        <v>42</v>
      </c>
      <c r="B164" s="3021" t="str">
        <f t="shared" si="5"/>
        <v>2000003313</v>
      </c>
      <c r="C164" s="1545" t="s">
        <v>5638</v>
      </c>
      <c r="D164" s="3308">
        <v>4350</v>
      </c>
      <c r="E164" s="1902" t="s">
        <v>8047</v>
      </c>
      <c r="F164" s="1902" t="s">
        <v>18</v>
      </c>
      <c r="G164" s="1921"/>
      <c r="H164" s="1921"/>
      <c r="I164" s="1921" t="s">
        <v>7254</v>
      </c>
      <c r="J164" s="3019" t="s">
        <v>49</v>
      </c>
      <c r="K164" s="1921" t="s">
        <v>101</v>
      </c>
      <c r="L164" s="1845" t="s">
        <v>8109</v>
      </c>
      <c r="M164" s="3041">
        <v>3300</v>
      </c>
      <c r="N164" s="2907" t="s">
        <v>8110</v>
      </c>
      <c r="O164" s="1902">
        <v>25</v>
      </c>
      <c r="P164" s="1911"/>
      <c r="Q164" s="3339" t="s">
        <v>7281</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772"/>
      <c r="B165" s="3021" t="str">
        <f t="shared" si="5"/>
        <v>2000003422</v>
      </c>
      <c r="C165" s="1545" t="s">
        <v>5638</v>
      </c>
      <c r="D165" s="2607"/>
      <c r="E165" s="1921"/>
      <c r="F165" s="1493" t="s">
        <v>18</v>
      </c>
      <c r="G165" s="1921"/>
      <c r="H165" s="1921"/>
      <c r="I165" s="1921" t="s">
        <v>7254</v>
      </c>
      <c r="J165" s="3019" t="s">
        <v>49</v>
      </c>
      <c r="K165" s="1921" t="s">
        <v>101</v>
      </c>
      <c r="L165" s="1845" t="s">
        <v>8111</v>
      </c>
      <c r="M165" s="2583">
        <v>1050</v>
      </c>
      <c r="N165" s="3189" t="s">
        <v>7280</v>
      </c>
      <c r="O165" s="1902"/>
      <c r="P165" s="1775"/>
      <c r="Q165" s="3317" t="s">
        <v>7281</v>
      </c>
      <c r="R165" s="2150"/>
      <c r="S165" s="2150"/>
      <c r="T165" s="2150"/>
      <c r="U165" s="2150"/>
      <c r="V165" s="2150"/>
      <c r="W165" s="2150"/>
      <c r="X165" s="2150"/>
      <c r="Y165" s="2150"/>
      <c r="Z165" s="2150"/>
      <c r="AA165" s="2150"/>
    </row>
    <row r="166" spans="1:35" s="2150" customFormat="1" ht="58.5" customHeight="1">
      <c r="A166" s="3770">
        <v>43</v>
      </c>
      <c r="B166" s="3069" t="str">
        <f t="shared" si="5"/>
        <v>2000003462</v>
      </c>
      <c r="C166" s="1902" t="s">
        <v>5412</v>
      </c>
      <c r="D166" s="3342">
        <v>3250</v>
      </c>
      <c r="E166" s="2118" t="s">
        <v>8112</v>
      </c>
      <c r="F166" s="2391" t="s">
        <v>18</v>
      </c>
      <c r="G166" s="1921"/>
      <c r="H166" s="1921"/>
      <c r="I166" s="1921" t="s">
        <v>7254</v>
      </c>
      <c r="J166" s="3019" t="s">
        <v>49</v>
      </c>
      <c r="K166" s="1921" t="s">
        <v>101</v>
      </c>
      <c r="L166" s="1911" t="s">
        <v>8113</v>
      </c>
      <c r="M166" s="3041">
        <v>2065</v>
      </c>
      <c r="N166" s="2196" t="s">
        <v>6577</v>
      </c>
      <c r="O166" s="1902"/>
      <c r="P166" s="1911"/>
      <c r="Q166" s="3343" t="s">
        <v>7281</v>
      </c>
      <c r="R166" s="3309"/>
      <c r="S166" s="2659"/>
      <c r="T166" s="2659"/>
      <c r="U166" s="3310"/>
      <c r="V166" s="1904"/>
      <c r="W166" s="2659"/>
      <c r="X166" s="2424"/>
      <c r="Y166" s="2424"/>
      <c r="Z166" s="1902"/>
      <c r="AA166" s="1921"/>
      <c r="AB166" s="3311"/>
      <c r="AC166" s="3312"/>
    </row>
    <row r="167" spans="1:35" s="2643" customFormat="1" ht="58.5" customHeight="1">
      <c r="A167" s="3771"/>
      <c r="B167" s="3021" t="str">
        <f t="shared" si="5"/>
        <v>2000003422</v>
      </c>
      <c r="C167" s="1630" t="s">
        <v>5412</v>
      </c>
      <c r="D167" s="1494"/>
      <c r="E167" s="1495"/>
      <c r="F167" s="1493" t="s">
        <v>18</v>
      </c>
      <c r="G167" s="1921"/>
      <c r="H167" s="1921"/>
      <c r="I167" s="1921" t="s">
        <v>7254</v>
      </c>
      <c r="J167" s="3019" t="s">
        <v>49</v>
      </c>
      <c r="K167" s="1921" t="s">
        <v>101</v>
      </c>
      <c r="L167" s="1845" t="s">
        <v>8114</v>
      </c>
      <c r="M167" s="2583">
        <v>1038</v>
      </c>
      <c r="N167" s="3189" t="s">
        <v>7280</v>
      </c>
      <c r="O167" s="1902"/>
      <c r="P167" s="1775"/>
      <c r="Q167" s="3307" t="s">
        <v>7281</v>
      </c>
      <c r="R167" s="2150"/>
      <c r="S167" s="2150"/>
      <c r="T167" s="2150"/>
      <c r="U167" s="2150"/>
      <c r="V167" s="2150"/>
      <c r="W167" s="2150"/>
      <c r="X167" s="2150"/>
      <c r="Y167" s="2150"/>
      <c r="Z167" s="2150"/>
      <c r="AA167" s="2150"/>
    </row>
    <row r="168" spans="1:35" s="1467" customFormat="1" ht="58.5" customHeight="1">
      <c r="A168" s="3772"/>
      <c r="B168" s="3021" t="str">
        <f t="shared" si="5"/>
        <v>2000003373</v>
      </c>
      <c r="C168" s="1493" t="s">
        <v>5412</v>
      </c>
      <c r="D168" s="1494"/>
      <c r="E168" s="1495"/>
      <c r="F168" s="1493" t="s">
        <v>18</v>
      </c>
      <c r="G168" s="1495"/>
      <c r="H168" s="1495"/>
      <c r="I168" s="1495" t="s">
        <v>7254</v>
      </c>
      <c r="J168" s="3009" t="s">
        <v>49</v>
      </c>
      <c r="K168" s="1495" t="s">
        <v>101</v>
      </c>
      <c r="L168" s="1600" t="s">
        <v>8115</v>
      </c>
      <c r="M168" s="2357">
        <v>80</v>
      </c>
      <c r="N168" s="2196" t="s">
        <v>6577</v>
      </c>
      <c r="O168" s="1493"/>
      <c r="P168" s="1859"/>
      <c r="Q168" s="3320" t="s">
        <v>7281</v>
      </c>
      <c r="R168" s="1548"/>
      <c r="S168" s="1548"/>
      <c r="T168" s="1548"/>
      <c r="U168" s="1548"/>
      <c r="V168" s="1548"/>
      <c r="W168" s="1548"/>
      <c r="X168" s="1548"/>
      <c r="Y168" s="1548"/>
      <c r="Z168" s="1548"/>
      <c r="AA168" s="1548"/>
    </row>
    <row r="169" spans="1:35" s="2150" customFormat="1" ht="58.5" customHeight="1">
      <c r="A169" s="3770">
        <v>44</v>
      </c>
      <c r="B169" s="3190" t="str">
        <f t="shared" si="5"/>
        <v>2000003428</v>
      </c>
      <c r="C169" s="1902" t="s">
        <v>5880</v>
      </c>
      <c r="D169" s="2607">
        <v>11900</v>
      </c>
      <c r="E169" s="1921" t="s">
        <v>8116</v>
      </c>
      <c r="F169" s="1902" t="s">
        <v>13</v>
      </c>
      <c r="G169" s="3021" t="s">
        <v>8117</v>
      </c>
      <c r="H169" s="3021"/>
      <c r="I169" s="3021" t="s">
        <v>7254</v>
      </c>
      <c r="J169" s="3019" t="s">
        <v>49</v>
      </c>
      <c r="K169" s="3021" t="s">
        <v>148</v>
      </c>
      <c r="L169" s="2904" t="s">
        <v>8118</v>
      </c>
      <c r="M169" s="3273">
        <v>2000</v>
      </c>
      <c r="N169" s="2907" t="s">
        <v>8119</v>
      </c>
      <c r="O169" s="3019"/>
      <c r="P169" s="3207"/>
      <c r="Q169" s="3307" t="s">
        <v>7281</v>
      </c>
    </row>
    <row r="170" spans="1:35" s="1548" customFormat="1" ht="58.5" customHeight="1">
      <c r="A170" s="3771"/>
      <c r="B170" s="3190" t="str">
        <f t="shared" si="5"/>
        <v>2000003369</v>
      </c>
      <c r="C170" s="1493" t="s">
        <v>5880</v>
      </c>
      <c r="D170" s="1494"/>
      <c r="E170" s="1495"/>
      <c r="F170" s="1493" t="s">
        <v>13</v>
      </c>
      <c r="G170" s="1495"/>
      <c r="H170" s="1495"/>
      <c r="I170" s="1624" t="s">
        <v>7254</v>
      </c>
      <c r="J170" s="1493" t="s">
        <v>49</v>
      </c>
      <c r="K170" s="1495" t="s">
        <v>148</v>
      </c>
      <c r="L170" s="1600" t="s">
        <v>8120</v>
      </c>
      <c r="M170" s="3037">
        <v>2500</v>
      </c>
      <c r="N170" s="2196" t="s">
        <v>6577</v>
      </c>
      <c r="O170" s="1493"/>
      <c r="P170" s="3225"/>
      <c r="Q170" s="3307" t="s">
        <v>7281</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771"/>
      <c r="B171" s="3190" t="str">
        <f t="shared" si="5"/>
        <v>2000003464</v>
      </c>
      <c r="C171" s="1493" t="s">
        <v>5880</v>
      </c>
      <c r="D171" s="1494"/>
      <c r="E171" s="1495"/>
      <c r="F171" s="1493" t="s">
        <v>13</v>
      </c>
      <c r="G171" s="1495"/>
      <c r="H171" s="1495"/>
      <c r="I171" s="1624" t="s">
        <v>7254</v>
      </c>
      <c r="J171" s="3009" t="s">
        <v>49</v>
      </c>
      <c r="K171" s="1495" t="s">
        <v>90</v>
      </c>
      <c r="L171" s="1600" t="s">
        <v>8121</v>
      </c>
      <c r="M171" s="2357">
        <v>4160</v>
      </c>
      <c r="N171" s="2196" t="s">
        <v>5376</v>
      </c>
      <c r="O171" s="1493"/>
      <c r="P171" s="1859"/>
      <c r="Q171" s="3307" t="s">
        <v>7281</v>
      </c>
      <c r="R171" s="1548"/>
      <c r="S171" s="1548"/>
      <c r="T171" s="1548"/>
      <c r="U171" s="1548"/>
      <c r="V171" s="1548"/>
      <c r="W171" s="1548"/>
      <c r="X171" s="1548"/>
      <c r="Y171" s="1548"/>
      <c r="Z171" s="1548"/>
      <c r="AA171" s="1548"/>
    </row>
    <row r="172" spans="1:35" s="1467" customFormat="1" ht="58.5" customHeight="1">
      <c r="A172" s="3771"/>
      <c r="B172" s="3190" t="str">
        <f t="shared" si="5"/>
        <v>2000003449</v>
      </c>
      <c r="C172" s="1493" t="s">
        <v>5880</v>
      </c>
      <c r="D172" s="2613"/>
      <c r="E172" s="1495"/>
      <c r="F172" s="1493" t="s">
        <v>13</v>
      </c>
      <c r="G172" s="1495"/>
      <c r="H172" s="1495"/>
      <c r="I172" s="1624" t="s">
        <v>7254</v>
      </c>
      <c r="J172" s="3009" t="s">
        <v>49</v>
      </c>
      <c r="K172" s="1495" t="s">
        <v>90</v>
      </c>
      <c r="L172" s="1600" t="s">
        <v>8122</v>
      </c>
      <c r="M172" s="2357">
        <v>40</v>
      </c>
      <c r="N172" s="2384" t="s">
        <v>8123</v>
      </c>
      <c r="O172" s="1493"/>
      <c r="P172" s="1859"/>
      <c r="Q172" s="3307" t="s">
        <v>7281</v>
      </c>
      <c r="R172" s="1548"/>
      <c r="S172" s="1548"/>
      <c r="T172" s="1548"/>
      <c r="U172" s="1548"/>
      <c r="V172" s="1548"/>
      <c r="W172" s="1548"/>
      <c r="X172" s="1548"/>
      <c r="Y172" s="1548"/>
      <c r="Z172" s="1548"/>
      <c r="AA172" s="1548"/>
    </row>
    <row r="173" spans="1:35" s="1548" customFormat="1" ht="58.5" customHeight="1">
      <c r="A173" s="3771"/>
      <c r="B173" s="3190" t="str">
        <f t="shared" si="5"/>
        <v>2000003429</v>
      </c>
      <c r="C173" s="1493" t="s">
        <v>5880</v>
      </c>
      <c r="D173" s="3302"/>
      <c r="E173" s="3007"/>
      <c r="F173" s="1493" t="s">
        <v>13</v>
      </c>
      <c r="G173" s="3007"/>
      <c r="H173" s="3007"/>
      <c r="I173" s="3007" t="s">
        <v>7254</v>
      </c>
      <c r="J173" s="3009" t="s">
        <v>49</v>
      </c>
      <c r="K173" s="3007" t="s">
        <v>90</v>
      </c>
      <c r="L173" s="2878" t="s">
        <v>8124</v>
      </c>
      <c r="M173" s="3218">
        <v>1700</v>
      </c>
      <c r="N173" s="2196" t="s">
        <v>5376</v>
      </c>
      <c r="O173" s="3009"/>
      <c r="P173" s="3219"/>
      <c r="Q173" s="3307" t="s">
        <v>7281</v>
      </c>
    </row>
    <row r="174" spans="1:35" s="1548" customFormat="1" ht="58.5" customHeight="1">
      <c r="A174" s="3772"/>
      <c r="B174" s="3190" t="str">
        <f t="shared" si="5"/>
        <v>2000003430</v>
      </c>
      <c r="C174" s="1769" t="s">
        <v>5880</v>
      </c>
      <c r="D174" s="3210"/>
      <c r="E174" s="3190"/>
      <c r="F174" s="1493" t="s">
        <v>13</v>
      </c>
      <c r="G174" s="3021"/>
      <c r="H174" s="3021"/>
      <c r="I174" s="3007" t="s">
        <v>7254</v>
      </c>
      <c r="J174" s="3009" t="s">
        <v>49</v>
      </c>
      <c r="K174" s="3007" t="s">
        <v>90</v>
      </c>
      <c r="L174" s="2878" t="s">
        <v>8125</v>
      </c>
      <c r="M174" s="3218">
        <v>1700</v>
      </c>
      <c r="N174" s="2196" t="s">
        <v>5376</v>
      </c>
      <c r="O174" s="3009"/>
      <c r="P174" s="3219"/>
      <c r="Q174" s="3307" t="s">
        <v>7281</v>
      </c>
    </row>
    <row r="175" spans="1:35" s="2660" customFormat="1" ht="58.5" customHeight="1">
      <c r="A175" s="3793">
        <v>45</v>
      </c>
      <c r="B175" s="3279" t="str">
        <f t="shared" si="5"/>
        <v>2000003382</v>
      </c>
      <c r="C175" s="2667" t="s">
        <v>2952</v>
      </c>
      <c r="D175" s="2664">
        <v>12300</v>
      </c>
      <c r="E175" s="2180" t="s">
        <v>8112</v>
      </c>
      <c r="F175" s="2667" t="s">
        <v>13</v>
      </c>
      <c r="G175" s="2180" t="s">
        <v>8126</v>
      </c>
      <c r="H175" s="1748"/>
      <c r="I175" s="1780" t="s">
        <v>6542</v>
      </c>
      <c r="J175" s="2667" t="s">
        <v>49</v>
      </c>
      <c r="K175" s="2187" t="s">
        <v>50</v>
      </c>
      <c r="L175" s="1845" t="s">
        <v>8127</v>
      </c>
      <c r="M175" s="2583">
        <v>3940</v>
      </c>
      <c r="N175" s="3189" t="s">
        <v>7280</v>
      </c>
      <c r="O175" s="2667"/>
      <c r="P175" s="2666" t="s">
        <v>8128</v>
      </c>
      <c r="Q175" s="3285" t="s">
        <v>7281</v>
      </c>
      <c r="R175" s="3354"/>
      <c r="S175" s="2677"/>
      <c r="T175" s="2677"/>
      <c r="U175" s="3355"/>
      <c r="V175" s="3356"/>
      <c r="W175" s="2677"/>
      <c r="X175" s="3357"/>
      <c r="Y175" s="3357"/>
      <c r="Z175" s="2667"/>
      <c r="AA175" s="2180"/>
      <c r="AB175" s="3358"/>
      <c r="AC175" s="3359"/>
    </row>
    <row r="176" spans="1:35" s="1785" customFormat="1" ht="58.5" customHeight="1">
      <c r="A176" s="3794"/>
      <c r="B176" s="3279" t="str">
        <f t="shared" si="5"/>
        <v>2200002162</v>
      </c>
      <c r="C176" s="1782" t="s">
        <v>2952</v>
      </c>
      <c r="D176" s="1783"/>
      <c r="E176" s="1780"/>
      <c r="F176" s="1782" t="s">
        <v>13</v>
      </c>
      <c r="G176" s="1780"/>
      <c r="H176" s="1748"/>
      <c r="I176" s="1780" t="s">
        <v>6542</v>
      </c>
      <c r="J176" s="3283" t="s">
        <v>49</v>
      </c>
      <c r="K176" s="1495" t="s">
        <v>1163</v>
      </c>
      <c r="L176" s="3081" t="s">
        <v>7966</v>
      </c>
      <c r="M176" s="3040">
        <v>5750</v>
      </c>
      <c r="N176" s="2196" t="s">
        <v>8129</v>
      </c>
      <c r="O176" s="1782"/>
      <c r="P176" s="1784"/>
      <c r="Q176" s="3285" t="s">
        <v>7281</v>
      </c>
      <c r="R176" s="3360"/>
      <c r="S176" s="3361"/>
      <c r="T176" s="3361"/>
      <c r="U176" s="3362"/>
      <c r="V176" s="2443"/>
      <c r="W176" s="3361"/>
      <c r="X176" s="3363"/>
      <c r="Y176" s="3363"/>
      <c r="Z176" s="1782"/>
      <c r="AA176" s="1780"/>
      <c r="AB176" s="3364"/>
      <c r="AC176" s="3365"/>
    </row>
    <row r="177" spans="1:35" s="2676" customFormat="1" ht="58.5" customHeight="1">
      <c r="A177" s="3794"/>
      <c r="B177" s="3279" t="str">
        <f t="shared" si="5"/>
        <v>2200002254</v>
      </c>
      <c r="C177" s="1782" t="s">
        <v>2952</v>
      </c>
      <c r="D177" s="2664"/>
      <c r="E177" s="2180"/>
      <c r="F177" s="1782" t="s">
        <v>13</v>
      </c>
      <c r="G177" s="2180"/>
      <c r="H177" s="1748"/>
      <c r="I177" s="1780" t="s">
        <v>6542</v>
      </c>
      <c r="J177" s="3283" t="s">
        <v>49</v>
      </c>
      <c r="K177" s="1495" t="s">
        <v>1163</v>
      </c>
      <c r="L177" s="1605" t="s">
        <v>8130</v>
      </c>
      <c r="M177" s="3037">
        <v>557</v>
      </c>
      <c r="N177" s="2907" t="s">
        <v>8087</v>
      </c>
      <c r="O177" s="2667"/>
      <c r="P177" s="2666"/>
      <c r="Q177" s="3285" t="s">
        <v>7281</v>
      </c>
      <c r="R177" s="3354"/>
      <c r="S177" s="2677"/>
      <c r="T177" s="2677"/>
      <c r="U177" s="3355"/>
      <c r="V177" s="3356"/>
      <c r="W177" s="2677"/>
      <c r="X177" s="3357"/>
      <c r="Y177" s="3357"/>
      <c r="Z177" s="2667"/>
      <c r="AA177" s="2180"/>
      <c r="AB177" s="3358"/>
      <c r="AC177" s="3359"/>
    </row>
    <row r="178" spans="1:35" s="2676" customFormat="1" ht="58.5" customHeight="1">
      <c r="A178" s="3795"/>
      <c r="B178" s="3279" t="str">
        <f t="shared" si="5"/>
        <v>2000003394</v>
      </c>
      <c r="C178" s="1782" t="s">
        <v>2952</v>
      </c>
      <c r="D178" s="1783"/>
      <c r="E178" s="1780"/>
      <c r="F178" s="1782" t="s">
        <v>13</v>
      </c>
      <c r="G178" s="1780"/>
      <c r="H178" s="1748"/>
      <c r="I178" s="1780" t="s">
        <v>6542</v>
      </c>
      <c r="J178" s="3283" t="s">
        <v>49</v>
      </c>
      <c r="K178" s="1495" t="s">
        <v>1163</v>
      </c>
      <c r="L178" s="2878" t="s">
        <v>8131</v>
      </c>
      <c r="M178" s="2357">
        <v>2040</v>
      </c>
      <c r="N178" s="2196" t="s">
        <v>6577</v>
      </c>
      <c r="O178" s="1782"/>
      <c r="P178" s="1784"/>
      <c r="Q178" s="3285" t="s">
        <v>7281</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109</v>
      </c>
      <c r="D179" s="3367">
        <v>4150</v>
      </c>
      <c r="E179" s="2263" t="s">
        <v>8132</v>
      </c>
      <c r="F179" s="2667" t="s">
        <v>18</v>
      </c>
      <c r="G179" s="3021" t="s">
        <v>8133</v>
      </c>
      <c r="H179" s="3021"/>
      <c r="I179" s="3065" t="s">
        <v>7254</v>
      </c>
      <c r="J179" s="3019" t="s">
        <v>49</v>
      </c>
      <c r="K179" s="3021" t="s">
        <v>101</v>
      </c>
      <c r="L179" s="2904" t="s">
        <v>8107</v>
      </c>
      <c r="M179" s="3273">
        <v>4150</v>
      </c>
      <c r="N179" s="2196" t="s">
        <v>6577</v>
      </c>
      <c r="O179" s="3019"/>
      <c r="P179" s="3207"/>
      <c r="Q179" s="3307" t="s">
        <v>7539</v>
      </c>
    </row>
    <row r="180" spans="1:35" s="2150" customFormat="1" ht="58.5" customHeight="1">
      <c r="A180" s="3379">
        <v>47</v>
      </c>
      <c r="B180" s="3021" t="str">
        <f t="shared" si="5"/>
        <v>2000003403</v>
      </c>
      <c r="C180" s="2667" t="s">
        <v>5554</v>
      </c>
      <c r="D180" s="3380">
        <v>4300</v>
      </c>
      <c r="E180" s="3337" t="s">
        <v>8134</v>
      </c>
      <c r="F180" s="3381" t="s">
        <v>16</v>
      </c>
      <c r="G180" s="3021" t="s">
        <v>8135</v>
      </c>
      <c r="H180" s="3021" t="s">
        <v>8136</v>
      </c>
      <c r="I180" s="3065" t="s">
        <v>7254</v>
      </c>
      <c r="J180" s="3019" t="s">
        <v>49</v>
      </c>
      <c r="K180" s="3021" t="s">
        <v>101</v>
      </c>
      <c r="L180" s="2904" t="s">
        <v>8137</v>
      </c>
      <c r="M180" s="3273">
        <v>2380</v>
      </c>
      <c r="N180" s="2196" t="s">
        <v>6577</v>
      </c>
      <c r="O180" s="3019"/>
      <c r="P180" s="3207"/>
      <c r="Q180" s="3307">
        <v>3</v>
      </c>
    </row>
    <row r="181" spans="1:35" s="1467" customFormat="1" ht="58.5" customHeight="1">
      <c r="A181" s="3382"/>
      <c r="B181" s="3021" t="str">
        <f t="shared" ref="B181:B212" si="6">TEXT(LEFT(L181,10),"0000000000")</f>
        <v>2000003392</v>
      </c>
      <c r="C181" s="1782" t="s">
        <v>5554</v>
      </c>
      <c r="D181" s="1494"/>
      <c r="E181" s="1495"/>
      <c r="F181" s="3381" t="s">
        <v>16</v>
      </c>
      <c r="G181" s="1568"/>
      <c r="H181" s="1495"/>
      <c r="I181" s="1495" t="s">
        <v>7254</v>
      </c>
      <c r="J181" s="3009" t="s">
        <v>49</v>
      </c>
      <c r="K181" s="1495" t="s">
        <v>101</v>
      </c>
      <c r="L181" s="1600" t="s">
        <v>8138</v>
      </c>
      <c r="M181" s="2357">
        <v>952</v>
      </c>
      <c r="N181" s="2196" t="s">
        <v>5376</v>
      </c>
      <c r="O181" s="1493"/>
      <c r="P181" s="1859"/>
      <c r="Q181" s="3307" t="s">
        <v>7539</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5554</v>
      </c>
      <c r="D182" s="1494"/>
      <c r="E182" s="1495"/>
      <c r="F182" s="3381" t="s">
        <v>16</v>
      </c>
      <c r="G182" s="1568"/>
      <c r="H182" s="1495"/>
      <c r="I182" s="1495" t="s">
        <v>7254</v>
      </c>
      <c r="J182" s="1493" t="s">
        <v>49</v>
      </c>
      <c r="K182" s="1495" t="s">
        <v>101</v>
      </c>
      <c r="L182" s="1600" t="s">
        <v>8139</v>
      </c>
      <c r="M182" s="3037">
        <v>263</v>
      </c>
      <c r="N182" s="3189" t="s">
        <v>7469</v>
      </c>
      <c r="O182" s="1493"/>
      <c r="P182" s="1547"/>
      <c r="Q182" s="3307" t="s">
        <v>7539</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5554</v>
      </c>
      <c r="D183" s="1494"/>
      <c r="E183" s="1495"/>
      <c r="F183" s="3381" t="s">
        <v>16</v>
      </c>
      <c r="G183" s="1568"/>
      <c r="H183" s="1495"/>
      <c r="I183" s="1495" t="s">
        <v>7254</v>
      </c>
      <c r="J183" s="1493" t="s">
        <v>49</v>
      </c>
      <c r="K183" s="1495" t="s">
        <v>101</v>
      </c>
      <c r="L183" s="1843" t="s">
        <v>8140</v>
      </c>
      <c r="M183" s="3037">
        <v>700</v>
      </c>
      <c r="N183" s="2196" t="s">
        <v>8141</v>
      </c>
      <c r="O183" s="1493"/>
      <c r="P183" s="1547"/>
      <c r="Q183" s="3307" t="s">
        <v>7539</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7566</v>
      </c>
      <c r="D184" s="2607">
        <v>4450</v>
      </c>
      <c r="E184" s="2607" t="s">
        <v>8142</v>
      </c>
      <c r="F184" s="3019" t="s">
        <v>20</v>
      </c>
      <c r="G184" s="1909" t="s">
        <v>8143</v>
      </c>
      <c r="H184" s="1909"/>
      <c r="I184" s="2030" t="s">
        <v>7254</v>
      </c>
      <c r="J184" s="3019" t="s">
        <v>49</v>
      </c>
      <c r="K184" s="2180" t="s">
        <v>224</v>
      </c>
      <c r="L184" s="1859" t="s">
        <v>8144</v>
      </c>
      <c r="M184" s="3213">
        <v>4450</v>
      </c>
      <c r="N184" s="3189" t="s">
        <v>7280</v>
      </c>
      <c r="O184" s="2429"/>
      <c r="P184" s="1859"/>
      <c r="Q184" s="3307" t="s">
        <v>7539</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5563</v>
      </c>
      <c r="D185" s="2607">
        <v>4200</v>
      </c>
      <c r="E185" s="1921" t="s">
        <v>8134</v>
      </c>
      <c r="F185" s="3168" t="s">
        <v>17</v>
      </c>
      <c r="G185" s="1787"/>
      <c r="H185" s="1495"/>
      <c r="I185" s="2024" t="s">
        <v>7254</v>
      </c>
      <c r="J185" s="3009" t="s">
        <v>49</v>
      </c>
      <c r="K185" s="1495" t="s">
        <v>101</v>
      </c>
      <c r="L185" s="1600" t="s">
        <v>8145</v>
      </c>
      <c r="M185" s="2357">
        <v>4200</v>
      </c>
      <c r="N185" s="3189" t="s">
        <v>8146</v>
      </c>
      <c r="O185" s="1493"/>
      <c r="P185" s="1843" t="s">
        <v>8147</v>
      </c>
      <c r="Q185" s="3319" t="s">
        <v>7539</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3586</v>
      </c>
      <c r="D186" s="2607">
        <v>3450</v>
      </c>
      <c r="E186" s="1921" t="s">
        <v>8134</v>
      </c>
      <c r="F186" s="1902" t="s">
        <v>17</v>
      </c>
      <c r="G186" s="1568"/>
      <c r="H186" s="1495"/>
      <c r="I186" s="1495" t="s">
        <v>7254</v>
      </c>
      <c r="J186" s="3009" t="s">
        <v>49</v>
      </c>
      <c r="K186" s="1495" t="s">
        <v>101</v>
      </c>
      <c r="L186" s="1600" t="s">
        <v>8148</v>
      </c>
      <c r="M186" s="2357">
        <v>3450</v>
      </c>
      <c r="N186" s="2196" t="s">
        <v>5376</v>
      </c>
      <c r="O186" s="1493"/>
      <c r="P186" s="1859"/>
      <c r="Q186" s="3307" t="s">
        <v>7539</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3483</v>
      </c>
      <c r="D187" s="2357">
        <v>4000</v>
      </c>
      <c r="E187" s="1495" t="s">
        <v>8134</v>
      </c>
      <c r="F187" s="1493" t="s">
        <v>17</v>
      </c>
      <c r="G187" s="2279"/>
      <c r="H187" s="1921"/>
      <c r="I187" s="1921" t="s">
        <v>7254</v>
      </c>
      <c r="J187" s="3019" t="s">
        <v>49</v>
      </c>
      <c r="K187" s="1921" t="s">
        <v>101</v>
      </c>
      <c r="L187" s="2904" t="s">
        <v>8149</v>
      </c>
      <c r="M187" s="2583">
        <v>4000</v>
      </c>
      <c r="N187" s="3189" t="s">
        <v>7280</v>
      </c>
      <c r="O187" s="1902"/>
      <c r="P187" s="1775"/>
      <c r="Q187" s="3343" t="s">
        <v>7539</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6877</v>
      </c>
      <c r="D188" s="2607">
        <v>4150</v>
      </c>
      <c r="E188" s="1921" t="s">
        <v>8150</v>
      </c>
      <c r="F188" s="1902" t="s">
        <v>19</v>
      </c>
      <c r="G188" s="2279"/>
      <c r="H188" s="1921"/>
      <c r="I188" s="1921" t="s">
        <v>7254</v>
      </c>
      <c r="J188" s="1902" t="s">
        <v>49</v>
      </c>
      <c r="K188" s="1921" t="s">
        <v>101</v>
      </c>
      <c r="L188" s="1845" t="s">
        <v>8151</v>
      </c>
      <c r="M188" s="3041">
        <v>709</v>
      </c>
      <c r="N188" s="2196" t="s">
        <v>8152</v>
      </c>
      <c r="O188" s="1902"/>
      <c r="P188" s="1911"/>
      <c r="Q188" s="3339" t="s">
        <v>7539</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6877</v>
      </c>
      <c r="D189" s="1494"/>
      <c r="E189" s="1921" t="s">
        <v>8150</v>
      </c>
      <c r="F189" s="1493" t="s">
        <v>19</v>
      </c>
      <c r="G189" s="2376"/>
      <c r="H189" s="2030"/>
      <c r="I189" s="2030" t="s">
        <v>7254</v>
      </c>
      <c r="J189" s="3028" t="s">
        <v>49</v>
      </c>
      <c r="K189" s="3398" t="s">
        <v>224</v>
      </c>
      <c r="L189" s="3131" t="s">
        <v>8153</v>
      </c>
      <c r="M189" s="3124">
        <v>559</v>
      </c>
      <c r="N189" s="3399" t="s">
        <v>7280</v>
      </c>
      <c r="O189" s="1882"/>
      <c r="P189" s="2576"/>
      <c r="Q189" s="3307" t="s">
        <v>7539</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6877</v>
      </c>
      <c r="D190" s="1494"/>
      <c r="E190" s="1921" t="s">
        <v>8150</v>
      </c>
      <c r="F190" s="1493" t="s">
        <v>19</v>
      </c>
      <c r="G190" s="2279"/>
      <c r="H190" s="1921"/>
      <c r="I190" s="1921" t="s">
        <v>7254</v>
      </c>
      <c r="J190" s="3019" t="s">
        <v>49</v>
      </c>
      <c r="K190" s="1921" t="s">
        <v>101</v>
      </c>
      <c r="L190" s="2904" t="s">
        <v>8154</v>
      </c>
      <c r="M190" s="2583">
        <v>939</v>
      </c>
      <c r="N190" s="3189" t="s">
        <v>7280</v>
      </c>
      <c r="O190" s="1902"/>
      <c r="P190" s="1775"/>
      <c r="Q190" s="3343" t="s">
        <v>7539</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6877</v>
      </c>
      <c r="D191" s="2150"/>
      <c r="E191" s="1921" t="s">
        <v>8150</v>
      </c>
      <c r="F191" s="1493" t="s">
        <v>19</v>
      </c>
      <c r="G191" s="1568"/>
      <c r="H191" s="1495"/>
      <c r="I191" s="1495" t="s">
        <v>7254</v>
      </c>
      <c r="J191" s="3009" t="s">
        <v>49</v>
      </c>
      <c r="K191" s="1495" t="s">
        <v>101</v>
      </c>
      <c r="L191" s="2878" t="s">
        <v>8155</v>
      </c>
      <c r="M191" s="2357">
        <v>2000</v>
      </c>
      <c r="N191" s="2907" t="s">
        <v>5376</v>
      </c>
      <c r="O191" s="1493"/>
      <c r="P191" s="1859"/>
      <c r="Q191" s="3307" t="s">
        <v>7539</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236</v>
      </c>
      <c r="D192" s="2607">
        <v>4000</v>
      </c>
      <c r="E192" s="2607" t="s">
        <v>8156</v>
      </c>
      <c r="F192" s="3019" t="s">
        <v>17</v>
      </c>
      <c r="G192" s="2279"/>
      <c r="H192" s="1921"/>
      <c r="I192" s="1495" t="s">
        <v>7254</v>
      </c>
      <c r="J192" s="3019" t="s">
        <v>49</v>
      </c>
      <c r="K192" s="1921" t="s">
        <v>101</v>
      </c>
      <c r="L192" s="2194" t="s">
        <v>8157</v>
      </c>
      <c r="M192" s="2583">
        <v>350</v>
      </c>
      <c r="N192" s="3189" t="s">
        <v>7280</v>
      </c>
      <c r="O192" s="1902"/>
      <c r="P192" s="1775"/>
      <c r="Q192" s="3343" t="s">
        <v>7539</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236</v>
      </c>
      <c r="D193" s="2613"/>
      <c r="E193" s="2607" t="s">
        <v>8156</v>
      </c>
      <c r="F193" s="3009" t="s">
        <v>17</v>
      </c>
      <c r="G193" s="1568"/>
      <c r="H193" s="1495"/>
      <c r="I193" s="1495" t="s">
        <v>7254</v>
      </c>
      <c r="J193" s="3009" t="s">
        <v>49</v>
      </c>
      <c r="K193" s="1495" t="s">
        <v>101</v>
      </c>
      <c r="L193" s="1496" t="s">
        <v>8158</v>
      </c>
      <c r="M193" s="2357">
        <v>1650</v>
      </c>
      <c r="N193" s="2196" t="s">
        <v>8159</v>
      </c>
      <c r="O193" s="1493"/>
      <c r="P193" s="1859"/>
      <c r="Q193" s="3307" t="s">
        <v>7539</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236</v>
      </c>
      <c r="D194" s="1494"/>
      <c r="E194" s="2607" t="s">
        <v>8156</v>
      </c>
      <c r="F194" s="3009" t="s">
        <v>17</v>
      </c>
      <c r="G194" s="1495"/>
      <c r="H194" s="1568"/>
      <c r="I194" s="1495" t="s">
        <v>8160</v>
      </c>
      <c r="J194" s="3009" t="s">
        <v>49</v>
      </c>
      <c r="K194" s="1495" t="s">
        <v>101</v>
      </c>
      <c r="L194" s="1600" t="s">
        <v>8161</v>
      </c>
      <c r="M194" s="2357">
        <f>600-177</f>
        <v>423</v>
      </c>
      <c r="N194" s="2907" t="s">
        <v>5376</v>
      </c>
      <c r="O194" s="1493"/>
      <c r="P194" s="1859"/>
      <c r="Q194" s="3319" t="s">
        <v>7539</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236</v>
      </c>
      <c r="D195" s="1548"/>
      <c r="E195" s="2607" t="s">
        <v>8156</v>
      </c>
      <c r="F195" s="3009" t="s">
        <v>17</v>
      </c>
      <c r="G195" s="1787"/>
      <c r="H195" s="1568"/>
      <c r="I195" s="2024" t="s">
        <v>7254</v>
      </c>
      <c r="J195" s="3009" t="s">
        <v>49</v>
      </c>
      <c r="K195" s="1495" t="s">
        <v>101</v>
      </c>
      <c r="L195" s="1600" t="s">
        <v>8162</v>
      </c>
      <c r="M195" s="2357">
        <v>1577</v>
      </c>
      <c r="N195" s="3426" t="s">
        <v>7280</v>
      </c>
      <c r="O195" s="1493"/>
      <c r="P195" s="1843" t="s">
        <v>8147</v>
      </c>
      <c r="Q195" s="3319" t="s">
        <v>7539</v>
      </c>
      <c r="R195" s="1790"/>
    </row>
    <row r="196" spans="1:35" s="2150" customFormat="1" ht="58.5" customHeight="1">
      <c r="B196" s="3435" t="str">
        <f t="shared" si="6"/>
        <v>2200002279</v>
      </c>
      <c r="C196" s="1902" t="s">
        <v>3236</v>
      </c>
      <c r="D196" s="2550">
        <v>4300</v>
      </c>
      <c r="E196" s="1902" t="s">
        <v>8163</v>
      </c>
      <c r="F196" s="1902" t="s">
        <v>16</v>
      </c>
      <c r="G196" s="2159"/>
      <c r="H196" s="1921"/>
      <c r="I196" s="1921" t="s">
        <v>7254</v>
      </c>
      <c r="J196" s="1902" t="s">
        <v>49</v>
      </c>
      <c r="K196" s="1921" t="s">
        <v>101</v>
      </c>
      <c r="L196" s="2904" t="s">
        <v>8164</v>
      </c>
      <c r="M196" s="3041">
        <v>301</v>
      </c>
      <c r="N196" s="2196" t="s">
        <v>8152</v>
      </c>
      <c r="O196" s="1902"/>
      <c r="P196" s="1911"/>
      <c r="Q196" s="3339" t="s">
        <v>7539</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3236</v>
      </c>
      <c r="D197" s="2484"/>
      <c r="E197" s="1493"/>
      <c r="F197" s="1493" t="s">
        <v>16</v>
      </c>
      <c r="G197" s="1900"/>
      <c r="H197" s="1543"/>
      <c r="I197" s="1495" t="s">
        <v>7254</v>
      </c>
      <c r="J197" s="1493" t="s">
        <v>49</v>
      </c>
      <c r="K197" s="1495" t="s">
        <v>101</v>
      </c>
      <c r="L197" s="1600" t="s">
        <v>8165</v>
      </c>
      <c r="M197" s="3037">
        <v>253</v>
      </c>
      <c r="N197" s="2196" t="s">
        <v>8166</v>
      </c>
      <c r="O197" s="1493"/>
      <c r="P197" s="1547"/>
      <c r="Q197" s="3339" t="s">
        <v>7539</v>
      </c>
      <c r="R197" s="3226"/>
      <c r="S197" s="1474"/>
      <c r="T197" s="1474"/>
      <c r="U197" s="3227"/>
      <c r="V197" s="1634"/>
      <c r="W197" s="1474"/>
      <c r="X197" s="2024"/>
      <c r="Y197" s="2024"/>
      <c r="Z197" s="1493"/>
      <c r="AA197" s="1495"/>
      <c r="AB197" s="1551"/>
      <c r="AC197" s="3228"/>
    </row>
    <row r="198" spans="1:35" s="1467" customFormat="1" ht="58.5" customHeight="1">
      <c r="A198" s="1542"/>
      <c r="B198" s="3593" t="str">
        <f t="shared" si="6"/>
        <v>2200002294</v>
      </c>
      <c r="C198" s="1493" t="s">
        <v>3236</v>
      </c>
      <c r="D198" s="2484"/>
      <c r="E198" s="1493"/>
      <c r="F198" s="1493" t="s">
        <v>16</v>
      </c>
      <c r="G198" s="1495"/>
      <c r="H198" s="1568"/>
      <c r="I198" s="1495" t="s">
        <v>7254</v>
      </c>
      <c r="J198" s="3009" t="s">
        <v>49</v>
      </c>
      <c r="K198" s="1495" t="s">
        <v>101</v>
      </c>
      <c r="L198" s="1600" t="s">
        <v>8167</v>
      </c>
      <c r="M198" s="2357">
        <v>600</v>
      </c>
      <c r="N198" s="2907" t="s">
        <v>5376</v>
      </c>
      <c r="O198" s="1493"/>
      <c r="P198" s="1859"/>
      <c r="Q198" s="3339" t="s">
        <v>7539</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3236</v>
      </c>
      <c r="D199" s="2484"/>
      <c r="E199" s="1493"/>
      <c r="F199" s="1493" t="s">
        <v>16</v>
      </c>
      <c r="G199" s="1900"/>
      <c r="H199" s="1543"/>
      <c r="I199" s="1495" t="s">
        <v>8168</v>
      </c>
      <c r="J199" s="1493" t="s">
        <v>49</v>
      </c>
      <c r="K199" s="1495" t="s">
        <v>101</v>
      </c>
      <c r="L199" s="1600" t="s">
        <v>8169</v>
      </c>
      <c r="M199" s="3037">
        <v>1375</v>
      </c>
      <c r="N199" s="2196" t="s">
        <v>8170</v>
      </c>
      <c r="O199" s="1493"/>
      <c r="P199" s="1547"/>
      <c r="Q199" s="3339" t="s">
        <v>7539</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3236</v>
      </c>
      <c r="D200" s="2484"/>
      <c r="E200" s="1493"/>
      <c r="F200" s="1493" t="s">
        <v>16</v>
      </c>
      <c r="G200" s="1900"/>
      <c r="H200" s="1543"/>
      <c r="I200" s="1495" t="s">
        <v>8168</v>
      </c>
      <c r="J200" s="1493" t="s">
        <v>49</v>
      </c>
      <c r="K200" s="1495" t="s">
        <v>126</v>
      </c>
      <c r="L200" s="1600" t="s">
        <v>8171</v>
      </c>
      <c r="M200" s="3037">
        <v>587</v>
      </c>
      <c r="N200" s="2196" t="s">
        <v>8170</v>
      </c>
      <c r="O200" s="1493"/>
      <c r="P200" s="1547"/>
      <c r="Q200" s="3339" t="s">
        <v>7539</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3236</v>
      </c>
      <c r="D201" s="2484"/>
      <c r="E201" s="1493"/>
      <c r="F201" s="1493" t="s">
        <v>16</v>
      </c>
      <c r="G201" s="1495"/>
      <c r="H201" s="1495"/>
      <c r="I201" s="1766" t="s">
        <v>7254</v>
      </c>
      <c r="J201" s="3009" t="s">
        <v>49</v>
      </c>
      <c r="K201" s="1495" t="s">
        <v>126</v>
      </c>
      <c r="L201" s="2878" t="s">
        <v>8172</v>
      </c>
      <c r="M201" s="2357">
        <v>1184</v>
      </c>
      <c r="N201" s="2196" t="s">
        <v>8173</v>
      </c>
      <c r="O201" s="1493"/>
      <c r="P201" s="1859"/>
      <c r="Q201" s="3339" t="s">
        <v>7539</v>
      </c>
    </row>
    <row r="202" spans="1:35" s="2676" customFormat="1" ht="58.5" customHeight="1">
      <c r="A202" s="2781"/>
      <c r="B202" s="3021" t="str">
        <f t="shared" si="6"/>
        <v>2000003438</v>
      </c>
      <c r="C202" s="2439" t="s">
        <v>71</v>
      </c>
      <c r="D202" s="2585">
        <v>5900</v>
      </c>
      <c r="E202" s="2159" t="s">
        <v>8174</v>
      </c>
      <c r="F202" s="2391" t="s">
        <v>13</v>
      </c>
      <c r="G202" s="2118" t="s">
        <v>8175</v>
      </c>
      <c r="H202" s="2118"/>
      <c r="I202" s="1495" t="s">
        <v>7254</v>
      </c>
      <c r="J202" s="3019" t="s">
        <v>49</v>
      </c>
      <c r="K202" s="1921" t="s">
        <v>50</v>
      </c>
      <c r="L202" s="1862" t="s">
        <v>8176</v>
      </c>
      <c r="M202" s="2583">
        <v>5890</v>
      </c>
      <c r="N202" s="3189" t="s">
        <v>8177</v>
      </c>
      <c r="O202" s="1902"/>
      <c r="P202" s="1859"/>
      <c r="Q202" s="3320" t="s">
        <v>7539</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3756</v>
      </c>
      <c r="D203" s="2585">
        <v>8800</v>
      </c>
      <c r="E203" s="1921" t="s">
        <v>8178</v>
      </c>
      <c r="F203" s="1902" t="s">
        <v>15</v>
      </c>
      <c r="G203" s="1909" t="s">
        <v>8179</v>
      </c>
      <c r="H203" s="1909" t="s">
        <v>8180</v>
      </c>
      <c r="I203" s="3095" t="s">
        <v>7254</v>
      </c>
      <c r="J203" s="1902" t="s">
        <v>49</v>
      </c>
      <c r="K203" s="1921" t="s">
        <v>1163</v>
      </c>
      <c r="L203" s="3119" t="s">
        <v>8181</v>
      </c>
      <c r="M203" s="3036">
        <v>900</v>
      </c>
      <c r="N203" s="3189" t="s">
        <v>7280</v>
      </c>
      <c r="O203" s="1902"/>
      <c r="P203" s="2682"/>
      <c r="Q203" s="3320" t="s">
        <v>7539</v>
      </c>
      <c r="R203" s="1902"/>
    </row>
    <row r="204" spans="1:35" s="2643" customFormat="1" ht="58.5" customHeight="1">
      <c r="A204" s="3217"/>
      <c r="B204" s="3190" t="str">
        <f t="shared" si="6"/>
        <v>2200002270</v>
      </c>
      <c r="C204" s="1493" t="s">
        <v>3756</v>
      </c>
      <c r="D204" s="2585"/>
      <c r="E204" s="1921"/>
      <c r="F204" s="1493" t="s">
        <v>15</v>
      </c>
      <c r="G204" s="1921"/>
      <c r="H204" s="1921"/>
      <c r="I204" s="1624" t="s">
        <v>7254</v>
      </c>
      <c r="J204" s="1493" t="s">
        <v>49</v>
      </c>
      <c r="K204" s="1495" t="s">
        <v>1163</v>
      </c>
      <c r="L204" s="3091" t="s">
        <v>8182</v>
      </c>
      <c r="M204" s="3040">
        <v>1008</v>
      </c>
      <c r="N204" s="2196" t="s">
        <v>7384</v>
      </c>
      <c r="O204" s="1902"/>
      <c r="P204" s="2682"/>
      <c r="Q204" s="3320" t="s">
        <v>7539</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3756</v>
      </c>
      <c r="D205" s="2585"/>
      <c r="E205" s="1921"/>
      <c r="F205" s="1493" t="s">
        <v>15</v>
      </c>
      <c r="G205" s="1921"/>
      <c r="H205" s="1921"/>
      <c r="I205" s="1624" t="s">
        <v>7254</v>
      </c>
      <c r="J205" s="1493" t="s">
        <v>49</v>
      </c>
      <c r="K205" s="1495" t="s">
        <v>1163</v>
      </c>
      <c r="L205" s="3091" t="s">
        <v>8183</v>
      </c>
      <c r="M205" s="3040">
        <v>132</v>
      </c>
      <c r="N205" s="3189" t="s">
        <v>7469</v>
      </c>
      <c r="O205" s="1902"/>
      <c r="P205" s="2682"/>
      <c r="Q205" s="3320" t="s">
        <v>7539</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3756</v>
      </c>
      <c r="D206" s="2585"/>
      <c r="E206" s="1921"/>
      <c r="F206" s="1493" t="s">
        <v>15</v>
      </c>
      <c r="G206" s="1921"/>
      <c r="H206" s="1921"/>
      <c r="I206" s="1624" t="s">
        <v>7254</v>
      </c>
      <c r="J206" s="1493" t="s">
        <v>49</v>
      </c>
      <c r="K206" s="1495" t="s">
        <v>1163</v>
      </c>
      <c r="L206" s="3091" t="s">
        <v>8184</v>
      </c>
      <c r="M206" s="3040">
        <v>1860</v>
      </c>
      <c r="N206" s="2196" t="s">
        <v>7384</v>
      </c>
      <c r="O206" s="1902"/>
      <c r="P206" s="2682"/>
      <c r="Q206" s="3320" t="s">
        <v>7539</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3756</v>
      </c>
      <c r="D207" s="2585"/>
      <c r="E207" s="1921"/>
      <c r="F207" s="1493" t="s">
        <v>15</v>
      </c>
      <c r="G207" s="1921"/>
      <c r="H207" s="1921"/>
      <c r="I207" s="1624" t="s">
        <v>7254</v>
      </c>
      <c r="J207" s="1493" t="s">
        <v>49</v>
      </c>
      <c r="K207" s="1495" t="s">
        <v>1163</v>
      </c>
      <c r="L207" s="3091" t="s">
        <v>8185</v>
      </c>
      <c r="M207" s="3040">
        <v>42</v>
      </c>
      <c r="N207" s="2196" t="s">
        <v>7384</v>
      </c>
      <c r="O207" s="1902"/>
      <c r="P207" s="2682"/>
      <c r="Q207" s="3320" t="s">
        <v>7539</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3756</v>
      </c>
      <c r="D208" s="2585"/>
      <c r="E208" s="1921"/>
      <c r="F208" s="1493" t="s">
        <v>15</v>
      </c>
      <c r="G208" s="1921"/>
      <c r="H208" s="1921"/>
      <c r="I208" s="1624" t="s">
        <v>7254</v>
      </c>
      <c r="J208" s="1493" t="s">
        <v>49</v>
      </c>
      <c r="K208" s="1495" t="s">
        <v>1163</v>
      </c>
      <c r="L208" s="3091" t="s">
        <v>8186</v>
      </c>
      <c r="M208" s="3040">
        <v>162</v>
      </c>
      <c r="N208" s="3189" t="s">
        <v>8187</v>
      </c>
      <c r="O208" s="1902"/>
      <c r="P208" s="2682"/>
      <c r="Q208" s="3320" t="s">
        <v>7539</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3756</v>
      </c>
      <c r="D209" s="2585"/>
      <c r="E209" s="1921"/>
      <c r="F209" s="1493" t="s">
        <v>15</v>
      </c>
      <c r="G209" s="1921"/>
      <c r="H209" s="1921"/>
      <c r="I209" s="1624" t="s">
        <v>7254</v>
      </c>
      <c r="J209" s="1493" t="s">
        <v>49</v>
      </c>
      <c r="K209" s="1495" t="s">
        <v>1163</v>
      </c>
      <c r="L209" s="3091" t="s">
        <v>8188</v>
      </c>
      <c r="M209" s="3040">
        <v>53</v>
      </c>
      <c r="N209" s="2196" t="s">
        <v>7384</v>
      </c>
      <c r="O209" s="1902"/>
      <c r="P209" s="2682"/>
      <c r="Q209" s="3320" t="s">
        <v>7539</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3756</v>
      </c>
      <c r="D210" s="3369"/>
      <c r="E210" s="1495"/>
      <c r="F210" s="1493" t="s">
        <v>15</v>
      </c>
      <c r="G210" s="1921"/>
      <c r="H210" s="1495"/>
      <c r="I210" s="1624" t="s">
        <v>7254</v>
      </c>
      <c r="J210" s="1493" t="s">
        <v>49</v>
      </c>
      <c r="K210" s="1495" t="s">
        <v>1163</v>
      </c>
      <c r="L210" s="1496" t="s">
        <v>8189</v>
      </c>
      <c r="M210" s="3090">
        <v>2300</v>
      </c>
      <c r="N210" s="2196" t="s">
        <v>5376</v>
      </c>
      <c r="O210" s="1493"/>
      <c r="P210" s="1828"/>
      <c r="Q210" s="3320" t="s">
        <v>7539</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3756</v>
      </c>
      <c r="D211" s="3211"/>
      <c r="E211" s="3007"/>
      <c r="F211" s="1493" t="s">
        <v>15</v>
      </c>
      <c r="G211" s="3007"/>
      <c r="H211" s="3007"/>
      <c r="I211" s="1624" t="s">
        <v>7254</v>
      </c>
      <c r="J211" s="1493" t="s">
        <v>49</v>
      </c>
      <c r="K211" s="1495" t="s">
        <v>1163</v>
      </c>
      <c r="L211" s="1605" t="s">
        <v>8190</v>
      </c>
      <c r="M211" s="3077">
        <v>2400</v>
      </c>
      <c r="N211" s="3189" t="s">
        <v>7280</v>
      </c>
      <c r="O211" s="3009"/>
      <c r="P211" s="3371"/>
      <c r="Q211" s="3320" t="s">
        <v>7539</v>
      </c>
      <c r="Z211" s="1548"/>
      <c r="AA211" s="1548"/>
      <c r="AD211" s="1548"/>
      <c r="AE211" s="1548"/>
      <c r="AF211" s="1548"/>
      <c r="AG211" s="1548"/>
      <c r="AH211" s="1548"/>
      <c r="AI211" s="1548"/>
    </row>
    <row r="212" spans="1:35" s="2643" customFormat="1" ht="58.5" customHeight="1">
      <c r="A212" s="3217"/>
      <c r="B212" s="3190" t="str">
        <f t="shared" si="6"/>
        <v>2000003456</v>
      </c>
      <c r="C212" s="1902" t="s">
        <v>3579</v>
      </c>
      <c r="D212" s="3210">
        <v>4300</v>
      </c>
      <c r="E212" s="3021" t="s">
        <v>8174</v>
      </c>
      <c r="F212" s="2391" t="s">
        <v>18</v>
      </c>
      <c r="G212" s="3021"/>
      <c r="H212" s="3026" t="s">
        <v>8191</v>
      </c>
      <c r="I212" s="1921" t="s">
        <v>7254</v>
      </c>
      <c r="J212" s="1902" t="s">
        <v>49</v>
      </c>
      <c r="K212" s="1921" t="s">
        <v>1163</v>
      </c>
      <c r="L212" s="2682" t="s">
        <v>8192</v>
      </c>
      <c r="M212" s="3075">
        <v>4300</v>
      </c>
      <c r="N212" s="2506" t="s">
        <v>8193</v>
      </c>
      <c r="O212" s="3019"/>
      <c r="P212" s="3368"/>
      <c r="Q212" s="3343" t="s">
        <v>7281</v>
      </c>
      <c r="Z212" s="2150"/>
      <c r="AA212" s="2150"/>
    </row>
    <row r="213" spans="1:35" s="3180" customFormat="1" ht="58.5" customHeight="1">
      <c r="A213" s="3278"/>
      <c r="B213" s="3222" t="str">
        <f t="shared" ref="B213:B244" si="7">TEXT(LEFT(L213,10),"0000000000")</f>
        <v>2000003396</v>
      </c>
      <c r="C213" s="3175" t="s">
        <v>2493</v>
      </c>
      <c r="D213" s="3212">
        <v>300</v>
      </c>
      <c r="E213" s="3174" t="s">
        <v>8073</v>
      </c>
      <c r="F213" s="3176"/>
      <c r="G213" s="3174"/>
      <c r="H213" s="3181" t="s">
        <v>276</v>
      </c>
      <c r="I213" s="3246" t="s">
        <v>7254</v>
      </c>
      <c r="J213" s="3176" t="s">
        <v>49</v>
      </c>
      <c r="K213" s="3174" t="s">
        <v>1637</v>
      </c>
      <c r="L213" s="3177" t="s">
        <v>8194</v>
      </c>
      <c r="M213" s="3178">
        <v>300</v>
      </c>
      <c r="N213" s="3183" t="s">
        <v>7233</v>
      </c>
      <c r="O213" s="3176"/>
      <c r="P213" s="3179"/>
      <c r="Q213" s="3322" t="s">
        <v>7281</v>
      </c>
    </row>
    <row r="214" spans="1:35" s="3180" customFormat="1" ht="58.5" customHeight="1">
      <c r="A214" s="3208"/>
      <c r="B214" s="3222" t="str">
        <f t="shared" si="7"/>
        <v>2000003396</v>
      </c>
      <c r="C214" s="3175" t="s">
        <v>2493</v>
      </c>
      <c r="D214" s="3212">
        <v>350</v>
      </c>
      <c r="E214" s="3174" t="s">
        <v>8132</v>
      </c>
      <c r="F214" s="3176"/>
      <c r="G214" s="3174"/>
      <c r="H214" s="3181" t="s">
        <v>276</v>
      </c>
      <c r="I214" s="3246" t="s">
        <v>7254</v>
      </c>
      <c r="J214" s="3176" t="s">
        <v>49</v>
      </c>
      <c r="K214" s="3174" t="s">
        <v>1637</v>
      </c>
      <c r="L214" s="3177" t="s">
        <v>8194</v>
      </c>
      <c r="M214" s="3178">
        <v>350</v>
      </c>
      <c r="N214" s="3183" t="s">
        <v>7233</v>
      </c>
      <c r="O214" s="3176"/>
      <c r="P214" s="3179"/>
      <c r="Q214" s="3322" t="s">
        <v>7281</v>
      </c>
    </row>
    <row r="215" spans="1:35" s="3185" customFormat="1" ht="58.5" customHeight="1">
      <c r="A215" s="3208"/>
      <c r="B215" s="3222" t="str">
        <f t="shared" si="7"/>
        <v>2000003385</v>
      </c>
      <c r="C215" s="3175" t="s">
        <v>2493</v>
      </c>
      <c r="D215" s="3212">
        <v>350</v>
      </c>
      <c r="E215" s="3174"/>
      <c r="F215" s="3176"/>
      <c r="G215" s="3181"/>
      <c r="H215" s="3181" t="s">
        <v>276</v>
      </c>
      <c r="I215" s="3246" t="s">
        <v>7254</v>
      </c>
      <c r="J215" s="3176" t="s">
        <v>49</v>
      </c>
      <c r="K215" s="3174" t="s">
        <v>1637</v>
      </c>
      <c r="L215" s="3177" t="s">
        <v>8195</v>
      </c>
      <c r="M215" s="3182">
        <v>350</v>
      </c>
      <c r="N215" s="3183" t="s">
        <v>7233</v>
      </c>
      <c r="O215" s="3175"/>
      <c r="P215" s="3184"/>
      <c r="Q215" s="3322">
        <v>1</v>
      </c>
    </row>
    <row r="216" spans="1:35" s="3185" customFormat="1" ht="58.5" customHeight="1">
      <c r="A216" s="3208"/>
      <c r="B216" s="3222" t="str">
        <f t="shared" si="7"/>
        <v>2200002216</v>
      </c>
      <c r="C216" s="3175" t="s">
        <v>2493</v>
      </c>
      <c r="D216" s="3212">
        <v>200</v>
      </c>
      <c r="E216" s="3174" t="s">
        <v>8196</v>
      </c>
      <c r="F216" s="3176"/>
      <c r="G216" s="3181"/>
      <c r="H216" s="3181" t="s">
        <v>276</v>
      </c>
      <c r="I216" s="3246" t="s">
        <v>7254</v>
      </c>
      <c r="J216" s="3176" t="s">
        <v>49</v>
      </c>
      <c r="K216" s="3174" t="s">
        <v>259</v>
      </c>
      <c r="L216" s="3177" t="s">
        <v>8197</v>
      </c>
      <c r="M216" s="3182">
        <v>200</v>
      </c>
      <c r="N216" s="3183" t="s">
        <v>7469</v>
      </c>
      <c r="O216" s="3175"/>
      <c r="P216" s="3184"/>
      <c r="Q216" s="3322" t="s">
        <v>7261</v>
      </c>
      <c r="S216" s="3202"/>
      <c r="T216" s="3202"/>
      <c r="U216" s="3202"/>
      <c r="V216" s="3202"/>
      <c r="W216" s="3202"/>
      <c r="X216" s="3202"/>
      <c r="Y216" s="3202"/>
      <c r="Z216" s="3202"/>
      <c r="AA216" s="3202"/>
    </row>
    <row r="217" spans="1:35" s="3185" customFormat="1" ht="58.5" customHeight="1">
      <c r="A217" s="3208"/>
      <c r="B217" s="3222" t="str">
        <f t="shared" si="7"/>
        <v>2200002217</v>
      </c>
      <c r="C217" s="3175" t="s">
        <v>2493</v>
      </c>
      <c r="D217" s="3212">
        <v>2097</v>
      </c>
      <c r="E217" s="3174" t="s">
        <v>8198</v>
      </c>
      <c r="F217" s="3176"/>
      <c r="G217" s="3181"/>
      <c r="H217" s="3181" t="s">
        <v>276</v>
      </c>
      <c r="I217" s="3246" t="s">
        <v>7254</v>
      </c>
      <c r="J217" s="3176" t="s">
        <v>49</v>
      </c>
      <c r="K217" s="3174" t="s">
        <v>259</v>
      </c>
      <c r="L217" s="3177" t="s">
        <v>8199</v>
      </c>
      <c r="M217" s="3182">
        <v>2097</v>
      </c>
      <c r="N217" s="3183" t="s">
        <v>7384</v>
      </c>
      <c r="O217" s="3175"/>
      <c r="P217" s="3184"/>
      <c r="Q217" s="3322" t="s">
        <v>7261</v>
      </c>
      <c r="S217" s="3202"/>
      <c r="T217" s="3202"/>
      <c r="U217" s="3202"/>
      <c r="V217" s="3202"/>
      <c r="W217" s="3202"/>
      <c r="X217" s="3202"/>
      <c r="Y217" s="3202"/>
      <c r="Z217" s="3202"/>
      <c r="AA217" s="3202"/>
    </row>
    <row r="218" spans="1:35" s="3185" customFormat="1" ht="58.5" customHeight="1">
      <c r="A218" s="3208"/>
      <c r="B218" s="3222" t="str">
        <f t="shared" si="7"/>
        <v>2000003319</v>
      </c>
      <c r="C218" s="3175" t="s">
        <v>2493</v>
      </c>
      <c r="D218" s="3212">
        <v>350</v>
      </c>
      <c r="E218" s="3174" t="s">
        <v>8200</v>
      </c>
      <c r="F218" s="3176"/>
      <c r="G218" s="3181"/>
      <c r="H218" s="3181" t="s">
        <v>276</v>
      </c>
      <c r="I218" s="3246" t="s">
        <v>7254</v>
      </c>
      <c r="J218" s="3176" t="s">
        <v>49</v>
      </c>
      <c r="K218" s="3174" t="s">
        <v>259</v>
      </c>
      <c r="L218" s="3177" t="s">
        <v>8201</v>
      </c>
      <c r="M218" s="3182">
        <v>350</v>
      </c>
      <c r="N218" s="3183" t="s">
        <v>7233</v>
      </c>
      <c r="O218" s="3175"/>
      <c r="P218" s="3184"/>
      <c r="Q218" s="3322" t="s">
        <v>7261</v>
      </c>
      <c r="S218" s="3202"/>
      <c r="T218" s="3202"/>
      <c r="U218" s="3202"/>
      <c r="V218" s="3202"/>
      <c r="W218" s="3202"/>
      <c r="X218" s="3202"/>
      <c r="Y218" s="3202"/>
      <c r="Z218" s="3202"/>
      <c r="AA218" s="3202"/>
    </row>
    <row r="219" spans="1:35" s="3185" customFormat="1" ht="58.5" customHeight="1">
      <c r="A219" s="3208"/>
      <c r="B219" s="3222" t="str">
        <f t="shared" si="7"/>
        <v>2000003452</v>
      </c>
      <c r="C219" s="3175" t="s">
        <v>2493</v>
      </c>
      <c r="D219" s="3212">
        <v>1750</v>
      </c>
      <c r="E219" s="3314" t="s">
        <v>1785</v>
      </c>
      <c r="F219" s="3176"/>
      <c r="G219" s="3181"/>
      <c r="H219" s="3181" t="s">
        <v>276</v>
      </c>
      <c r="I219" s="3246" t="s">
        <v>7254</v>
      </c>
      <c r="J219" s="3176" t="s">
        <v>49</v>
      </c>
      <c r="K219" s="3174" t="s">
        <v>259</v>
      </c>
      <c r="L219" s="3177" t="s">
        <v>8202</v>
      </c>
      <c r="M219" s="3182">
        <v>1750</v>
      </c>
      <c r="N219" s="3183" t="s">
        <v>7233</v>
      </c>
      <c r="O219" s="3175"/>
      <c r="P219" s="3184"/>
      <c r="Q219" s="3322" t="s">
        <v>7539</v>
      </c>
      <c r="S219" s="3202"/>
      <c r="T219" s="3202"/>
      <c r="U219" s="3202"/>
      <c r="V219" s="3202"/>
      <c r="W219" s="3202"/>
      <c r="X219" s="3202"/>
      <c r="Y219" s="3202"/>
      <c r="Z219" s="3202"/>
      <c r="AA219" s="3202"/>
    </row>
    <row r="220" spans="1:35" s="3185" customFormat="1" ht="58.5" customHeight="1">
      <c r="A220" s="3208"/>
      <c r="B220" s="3222" t="str">
        <f t="shared" si="7"/>
        <v>2000003451</v>
      </c>
      <c r="C220" s="3175" t="s">
        <v>2493</v>
      </c>
      <c r="D220" s="3212">
        <v>250</v>
      </c>
      <c r="E220" s="3314" t="s">
        <v>8203</v>
      </c>
      <c r="F220" s="3176"/>
      <c r="G220" s="3181"/>
      <c r="H220" s="3181" t="s">
        <v>276</v>
      </c>
      <c r="I220" s="3246" t="s">
        <v>7254</v>
      </c>
      <c r="J220" s="3176" t="s">
        <v>49</v>
      </c>
      <c r="K220" s="3174" t="s">
        <v>259</v>
      </c>
      <c r="L220" s="3177" t="s">
        <v>8204</v>
      </c>
      <c r="M220" s="3182">
        <v>250</v>
      </c>
      <c r="N220" s="3183" t="s">
        <v>7415</v>
      </c>
      <c r="O220" s="3175"/>
      <c r="P220" s="3184"/>
      <c r="Q220" s="3322" t="s">
        <v>7281</v>
      </c>
      <c r="S220" s="3202"/>
      <c r="T220" s="3202"/>
      <c r="U220" s="3202"/>
      <c r="V220" s="3202"/>
      <c r="W220" s="3202"/>
      <c r="X220" s="3202"/>
      <c r="Y220" s="3202"/>
      <c r="Z220" s="3202"/>
      <c r="AA220" s="3202"/>
    </row>
    <row r="221" spans="1:35" s="3185" customFormat="1" ht="58.5" customHeight="1">
      <c r="A221" s="3208"/>
      <c r="B221" s="3222" t="str">
        <f t="shared" si="7"/>
        <v>2000003453</v>
      </c>
      <c r="C221" s="3175" t="s">
        <v>2493</v>
      </c>
      <c r="D221" s="3212">
        <v>1000</v>
      </c>
      <c r="E221" s="3314" t="s">
        <v>8205</v>
      </c>
      <c r="F221" s="3176"/>
      <c r="G221" s="3181"/>
      <c r="H221" s="3181" t="s">
        <v>276</v>
      </c>
      <c r="I221" s="3246" t="s">
        <v>7254</v>
      </c>
      <c r="J221" s="3176" t="s">
        <v>49</v>
      </c>
      <c r="K221" s="3174" t="s">
        <v>259</v>
      </c>
      <c r="L221" s="3177" t="s">
        <v>8206</v>
      </c>
      <c r="M221" s="3182">
        <v>1000</v>
      </c>
      <c r="N221" s="3183" t="s">
        <v>7415</v>
      </c>
      <c r="O221" s="3175"/>
      <c r="P221" s="3184"/>
      <c r="Q221" s="3322" t="s">
        <v>7539</v>
      </c>
      <c r="S221" s="3202"/>
      <c r="T221" s="3202"/>
      <c r="U221" s="3202"/>
      <c r="V221" s="3202"/>
      <c r="W221" s="3202"/>
      <c r="X221" s="3202"/>
      <c r="Y221" s="3202"/>
      <c r="Z221" s="3202"/>
      <c r="AA221" s="3202"/>
    </row>
    <row r="222" spans="1:35" s="3202" customFormat="1" ht="58.5" customHeight="1">
      <c r="A222" s="3208"/>
      <c r="B222" s="3222" t="str">
        <f t="shared" si="7"/>
        <v>2200002226</v>
      </c>
      <c r="C222" s="3175" t="s">
        <v>2493</v>
      </c>
      <c r="D222" s="3212">
        <v>1030</v>
      </c>
      <c r="E222" s="3174" t="s">
        <v>8207</v>
      </c>
      <c r="F222" s="3176"/>
      <c r="G222" s="3181"/>
      <c r="H222" s="3181" t="s">
        <v>276</v>
      </c>
      <c r="I222" s="3246" t="s">
        <v>7254</v>
      </c>
      <c r="J222" s="3176" t="s">
        <v>49</v>
      </c>
      <c r="K222" s="3174" t="s">
        <v>259</v>
      </c>
      <c r="L222" s="3177" t="s">
        <v>8208</v>
      </c>
      <c r="M222" s="3182">
        <v>1030</v>
      </c>
      <c r="N222" s="3183" t="s">
        <v>7469</v>
      </c>
      <c r="O222" s="3245"/>
      <c r="P222" s="3184"/>
      <c r="Q222" s="3322" t="s">
        <v>7261</v>
      </c>
    </row>
    <row r="223" spans="1:35" s="3202" customFormat="1" ht="58.5" customHeight="1">
      <c r="A223" s="3208"/>
      <c r="B223" s="3222" t="str">
        <f t="shared" si="7"/>
        <v>2200002227</v>
      </c>
      <c r="C223" s="3175" t="s">
        <v>2493</v>
      </c>
      <c r="D223" s="3212">
        <v>2497</v>
      </c>
      <c r="E223" s="3174" t="s">
        <v>8209</v>
      </c>
      <c r="F223" s="3176"/>
      <c r="G223" s="3181"/>
      <c r="H223" s="3181" t="s">
        <v>276</v>
      </c>
      <c r="I223" s="3255" t="s">
        <v>7254</v>
      </c>
      <c r="J223" s="3176" t="s">
        <v>49</v>
      </c>
      <c r="K223" s="3174" t="s">
        <v>259</v>
      </c>
      <c r="L223" s="3177" t="s">
        <v>8210</v>
      </c>
      <c r="M223" s="3182">
        <v>2497</v>
      </c>
      <c r="N223" s="3183" t="s">
        <v>8211</v>
      </c>
      <c r="O223" s="3245"/>
      <c r="P223" s="3184"/>
      <c r="Q223" s="3322" t="s">
        <v>7261</v>
      </c>
    </row>
    <row r="224" spans="1:35" s="3249" customFormat="1" ht="58.5" customHeight="1">
      <c r="A224" s="3208"/>
      <c r="B224" s="3181" t="str">
        <f t="shared" si="7"/>
        <v>2000003398</v>
      </c>
      <c r="C224" s="3175" t="s">
        <v>2493</v>
      </c>
      <c r="D224" s="3212">
        <v>1260</v>
      </c>
      <c r="E224" s="3174"/>
      <c r="F224" s="3176"/>
      <c r="G224" s="3174"/>
      <c r="H224" s="3181" t="s">
        <v>276</v>
      </c>
      <c r="I224" s="3246" t="s">
        <v>7254</v>
      </c>
      <c r="J224" s="3176" t="s">
        <v>49</v>
      </c>
      <c r="K224" s="3174" t="s">
        <v>259</v>
      </c>
      <c r="L224" s="3177" t="s">
        <v>8212</v>
      </c>
      <c r="M224" s="3178">
        <v>1260</v>
      </c>
      <c r="N224" s="3183" t="s">
        <v>7233</v>
      </c>
      <c r="O224" s="3247"/>
      <c r="P224" s="3248"/>
      <c r="Q224" s="3322" t="s">
        <v>7261</v>
      </c>
    </row>
    <row r="225" spans="1:35" s="3202" customFormat="1" ht="58.5" customHeight="1">
      <c r="A225" s="3208"/>
      <c r="B225" s="3251" t="str">
        <f t="shared" si="7"/>
        <v>2200002163</v>
      </c>
      <c r="C225" s="3175" t="s">
        <v>2493</v>
      </c>
      <c r="D225" s="3253">
        <v>500</v>
      </c>
      <c r="E225" s="3254"/>
      <c r="F225" s="3252"/>
      <c r="G225" s="3255"/>
      <c r="H225" s="3181" t="s">
        <v>276</v>
      </c>
      <c r="I225" s="3255" t="s">
        <v>7254</v>
      </c>
      <c r="J225" s="3252" t="s">
        <v>49</v>
      </c>
      <c r="K225" s="3255" t="s">
        <v>259</v>
      </c>
      <c r="L225" s="3256" t="s">
        <v>8213</v>
      </c>
      <c r="M225" s="3257">
        <v>500</v>
      </c>
      <c r="N225" s="3255" t="s">
        <v>8214</v>
      </c>
      <c r="O225" s="3176"/>
      <c r="P225" s="3258"/>
      <c r="Q225" s="3322" t="s">
        <v>7281</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2493</v>
      </c>
      <c r="D226" s="3253">
        <v>7900</v>
      </c>
      <c r="E226" s="3323" t="s">
        <v>8205</v>
      </c>
      <c r="F226" s="3252"/>
      <c r="G226" s="3255"/>
      <c r="H226" s="3181"/>
      <c r="I226" s="3255" t="s">
        <v>7254</v>
      </c>
      <c r="J226" s="3252" t="s">
        <v>49</v>
      </c>
      <c r="K226" s="3255" t="s">
        <v>259</v>
      </c>
      <c r="L226" s="3256" t="s">
        <v>8215</v>
      </c>
      <c r="M226" s="3257">
        <v>7900</v>
      </c>
      <c r="N226" s="3326" t="s">
        <v>8216</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2493</v>
      </c>
      <c r="D227" s="3253">
        <v>821</v>
      </c>
      <c r="E227" s="3323" t="s">
        <v>8217</v>
      </c>
      <c r="F227" s="3252"/>
      <c r="G227" s="3255"/>
      <c r="H227" s="3254" t="s">
        <v>276</v>
      </c>
      <c r="I227" s="3255" t="s">
        <v>7254</v>
      </c>
      <c r="J227" s="3252" t="s">
        <v>49</v>
      </c>
      <c r="K227" s="3255" t="s">
        <v>259</v>
      </c>
      <c r="L227" s="3256" t="s">
        <v>8218</v>
      </c>
      <c r="M227" s="3257">
        <v>821</v>
      </c>
      <c r="N227" s="3183" t="s">
        <v>7469</v>
      </c>
      <c r="O227" s="3176"/>
      <c r="P227" s="3258"/>
      <c r="Q227" s="3322" t="s">
        <v>7281</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2493</v>
      </c>
      <c r="D228" s="3253">
        <v>720</v>
      </c>
      <c r="E228" s="3323" t="s">
        <v>8219</v>
      </c>
      <c r="F228" s="3252"/>
      <c r="G228" s="3255"/>
      <c r="H228" s="3254" t="s">
        <v>276</v>
      </c>
      <c r="I228" s="3255" t="s">
        <v>7254</v>
      </c>
      <c r="J228" s="3252" t="s">
        <v>49</v>
      </c>
      <c r="K228" s="3255" t="s">
        <v>259</v>
      </c>
      <c r="L228" s="3256" t="s">
        <v>8220</v>
      </c>
      <c r="M228" s="3257">
        <v>720</v>
      </c>
      <c r="N228" s="3183" t="s">
        <v>7233</v>
      </c>
      <c r="O228" s="3176"/>
      <c r="P228" s="3258"/>
      <c r="Q228" s="3322" t="s">
        <v>7281</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2493</v>
      </c>
      <c r="D229" s="3253">
        <v>1137</v>
      </c>
      <c r="E229" s="3323" t="s">
        <v>8221</v>
      </c>
      <c r="F229" s="3252"/>
      <c r="G229" s="3255"/>
      <c r="H229" s="3254" t="s">
        <v>276</v>
      </c>
      <c r="I229" s="3255" t="s">
        <v>7254</v>
      </c>
      <c r="J229" s="3252" t="s">
        <v>49</v>
      </c>
      <c r="K229" s="3255" t="s">
        <v>259</v>
      </c>
      <c r="L229" s="3256" t="s">
        <v>8222</v>
      </c>
      <c r="M229" s="3257">
        <v>1137</v>
      </c>
      <c r="N229" s="3183" t="s">
        <v>7469</v>
      </c>
      <c r="O229" s="3176"/>
      <c r="P229" s="3258"/>
      <c r="Q229" s="3322" t="s">
        <v>7539</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2493</v>
      </c>
      <c r="D230" s="3253">
        <v>4726</v>
      </c>
      <c r="E230" s="3323" t="s">
        <v>8221</v>
      </c>
      <c r="F230" s="3252"/>
      <c r="G230" s="3255"/>
      <c r="H230" s="3254" t="s">
        <v>276</v>
      </c>
      <c r="I230" s="3255" t="s">
        <v>7254</v>
      </c>
      <c r="J230" s="3252" t="s">
        <v>49</v>
      </c>
      <c r="K230" s="3255" t="s">
        <v>259</v>
      </c>
      <c r="L230" s="3256" t="s">
        <v>8223</v>
      </c>
      <c r="M230" s="3257">
        <v>4726</v>
      </c>
      <c r="N230" s="3326" t="s">
        <v>8211</v>
      </c>
      <c r="O230" s="3176"/>
      <c r="P230" s="3258"/>
      <c r="Q230" s="3322" t="s">
        <v>7539</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2493</v>
      </c>
      <c r="D231" s="3253">
        <v>1183</v>
      </c>
      <c r="E231" s="3323" t="s">
        <v>7776</v>
      </c>
      <c r="F231" s="3252"/>
      <c r="G231" s="3255"/>
      <c r="H231" s="3255"/>
      <c r="I231" s="3255" t="s">
        <v>7254</v>
      </c>
      <c r="J231" s="3252" t="s">
        <v>49</v>
      </c>
      <c r="K231" s="3255" t="s">
        <v>259</v>
      </c>
      <c r="L231" s="3256" t="s">
        <v>7777</v>
      </c>
      <c r="M231" s="3257">
        <v>1183</v>
      </c>
      <c r="N231" s="3326" t="s">
        <v>7778</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2493</v>
      </c>
      <c r="D232" s="3253">
        <v>419</v>
      </c>
      <c r="E232" s="3323" t="s">
        <v>7779</v>
      </c>
      <c r="F232" s="3252"/>
      <c r="G232" s="3255"/>
      <c r="H232" s="3255"/>
      <c r="I232" s="3255" t="s">
        <v>7254</v>
      </c>
      <c r="J232" s="3252" t="s">
        <v>49</v>
      </c>
      <c r="K232" s="3255" t="s">
        <v>259</v>
      </c>
      <c r="L232" s="3256" t="s">
        <v>7780</v>
      </c>
      <c r="M232" s="3257">
        <v>419</v>
      </c>
      <c r="N232" s="3183" t="s">
        <v>7469</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6836</v>
      </c>
      <c r="D233" s="2607">
        <v>10675</v>
      </c>
      <c r="E233" s="1921" t="s">
        <v>8224</v>
      </c>
      <c r="F233" s="2391" t="s">
        <v>16</v>
      </c>
      <c r="G233" s="1921"/>
      <c r="H233" s="1909"/>
      <c r="I233" s="1921" t="s">
        <v>7254</v>
      </c>
      <c r="J233" s="3019" t="s">
        <v>49</v>
      </c>
      <c r="K233" s="1921" t="s">
        <v>1163</v>
      </c>
      <c r="L233" s="1862" t="s">
        <v>8225</v>
      </c>
      <c r="M233" s="2583">
        <v>4493</v>
      </c>
      <c r="N233" s="3189" t="s">
        <v>7280</v>
      </c>
      <c r="O233" s="1902"/>
      <c r="P233" s="1862"/>
      <c r="Q233" s="3384" t="s">
        <v>7539</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6836</v>
      </c>
      <c r="D234" s="2585"/>
      <c r="E234" s="1921"/>
      <c r="F234" s="1630" t="s">
        <v>16</v>
      </c>
      <c r="G234" s="1921"/>
      <c r="H234" s="1921"/>
      <c r="I234" s="1624" t="s">
        <v>7254</v>
      </c>
      <c r="J234" s="1493" t="s">
        <v>49</v>
      </c>
      <c r="K234" s="1495" t="s">
        <v>1163</v>
      </c>
      <c r="L234" s="3091" t="s">
        <v>8226</v>
      </c>
      <c r="M234" s="3040">
        <v>17</v>
      </c>
      <c r="N234" s="2196" t="s">
        <v>7384</v>
      </c>
      <c r="O234" s="1902"/>
      <c r="P234" s="2682"/>
      <c r="Q234" s="3320" t="s">
        <v>7539</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6836</v>
      </c>
      <c r="D235" s="2607"/>
      <c r="E235" s="1921"/>
      <c r="F235" s="1630" t="s">
        <v>16</v>
      </c>
      <c r="G235" s="1921"/>
      <c r="H235" s="1909"/>
      <c r="I235" s="1495" t="s">
        <v>7880</v>
      </c>
      <c r="J235" s="1493" t="s">
        <v>49</v>
      </c>
      <c r="K235" s="1495" t="s">
        <v>1163</v>
      </c>
      <c r="L235" s="2878" t="s">
        <v>8227</v>
      </c>
      <c r="M235" s="3040">
        <v>3323</v>
      </c>
      <c r="N235" s="3189" t="s">
        <v>7280</v>
      </c>
      <c r="O235" s="1902"/>
      <c r="P235" s="1862"/>
      <c r="Q235" s="3384" t="s">
        <v>7539</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6836</v>
      </c>
      <c r="D236" s="2607"/>
      <c r="E236" s="1921"/>
      <c r="F236" s="1630" t="s">
        <v>16</v>
      </c>
      <c r="G236" s="1921"/>
      <c r="H236" s="1909"/>
      <c r="I236" s="1495" t="s">
        <v>7880</v>
      </c>
      <c r="J236" s="1493" t="s">
        <v>49</v>
      </c>
      <c r="K236" s="1495" t="s">
        <v>1163</v>
      </c>
      <c r="L236" s="2878" t="s">
        <v>8228</v>
      </c>
      <c r="M236" s="3040">
        <v>796</v>
      </c>
      <c r="N236" s="3189" t="s">
        <v>7529</v>
      </c>
      <c r="O236" s="1902"/>
      <c r="P236" s="1862"/>
      <c r="Q236" s="3384" t="s">
        <v>7539</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6836</v>
      </c>
      <c r="D237" s="2607"/>
      <c r="E237" s="1921"/>
      <c r="F237" s="1630" t="s">
        <v>16</v>
      </c>
      <c r="G237" s="1921"/>
      <c r="H237" s="1909"/>
      <c r="I237" s="1495" t="s">
        <v>7880</v>
      </c>
      <c r="J237" s="1493" t="s">
        <v>49</v>
      </c>
      <c r="K237" s="1495" t="s">
        <v>1163</v>
      </c>
      <c r="L237" s="2878" t="s">
        <v>8229</v>
      </c>
      <c r="M237" s="3040">
        <v>58</v>
      </c>
      <c r="N237" s="3189" t="s">
        <v>7469</v>
      </c>
      <c r="O237" s="1902"/>
      <c r="P237" s="1862"/>
      <c r="Q237" s="3384" t="s">
        <v>7539</v>
      </c>
      <c r="Z237" s="2150"/>
      <c r="AA237" s="2150"/>
    </row>
    <row r="238" spans="1:35" s="2643" customFormat="1" ht="58.5" customHeight="1">
      <c r="A238" s="3372"/>
      <c r="B238" s="3190" t="str">
        <f t="shared" si="7"/>
        <v>2200002285</v>
      </c>
      <c r="C238" s="1780" t="s">
        <v>6836</v>
      </c>
      <c r="D238" s="2607"/>
      <c r="E238" s="1921"/>
      <c r="F238" s="1630" t="s">
        <v>16</v>
      </c>
      <c r="G238" s="1921"/>
      <c r="H238" s="1909"/>
      <c r="I238" s="1495" t="s">
        <v>7880</v>
      </c>
      <c r="J238" s="1493" t="s">
        <v>49</v>
      </c>
      <c r="K238" s="1495" t="s">
        <v>1163</v>
      </c>
      <c r="L238" s="2878" t="s">
        <v>8230</v>
      </c>
      <c r="M238" s="3040">
        <v>585</v>
      </c>
      <c r="N238" s="3189" t="s">
        <v>7469</v>
      </c>
      <c r="O238" s="1902"/>
      <c r="P238" s="1862"/>
      <c r="Q238" s="3384" t="s">
        <v>7539</v>
      </c>
      <c r="Z238" s="2150"/>
      <c r="AA238" s="2150"/>
    </row>
    <row r="239" spans="1:35" s="2643" customFormat="1" ht="58.5" customHeight="1">
      <c r="A239" s="3372"/>
      <c r="B239" s="3190" t="str">
        <f t="shared" si="7"/>
        <v>2200002286</v>
      </c>
      <c r="C239" s="1780" t="s">
        <v>6836</v>
      </c>
      <c r="D239" s="2607"/>
      <c r="E239" s="1921"/>
      <c r="F239" s="1630" t="s">
        <v>16</v>
      </c>
      <c r="G239" s="1921"/>
      <c r="H239" s="1909"/>
      <c r="I239" s="1495" t="s">
        <v>7880</v>
      </c>
      <c r="J239" s="1493" t="s">
        <v>49</v>
      </c>
      <c r="K239" s="1495" t="s">
        <v>1163</v>
      </c>
      <c r="L239" s="2878" t="s">
        <v>8231</v>
      </c>
      <c r="M239" s="3040">
        <v>1403</v>
      </c>
      <c r="N239" s="3189" t="s">
        <v>8232</v>
      </c>
      <c r="O239" s="1902"/>
      <c r="P239" s="1862"/>
      <c r="Q239" s="3384" t="s">
        <v>7539</v>
      </c>
      <c r="Z239" s="2150"/>
      <c r="AA239" s="2150"/>
    </row>
    <row r="240" spans="1:35" s="2643" customFormat="1" ht="58.5" customHeight="1">
      <c r="A240" s="3420"/>
      <c r="B240" s="3279" t="str">
        <f t="shared" si="7"/>
        <v>2000003456</v>
      </c>
      <c r="C240" s="2667" t="s">
        <v>4086</v>
      </c>
      <c r="D240" s="2664">
        <v>13600</v>
      </c>
      <c r="E240" s="2180" t="s">
        <v>8134</v>
      </c>
      <c r="F240" s="2667" t="s">
        <v>13</v>
      </c>
      <c r="G240" s="1909"/>
      <c r="H240" s="1909"/>
      <c r="I240" s="1921" t="s">
        <v>7254</v>
      </c>
      <c r="J240" s="1902" t="s">
        <v>49</v>
      </c>
      <c r="K240" s="1921" t="s">
        <v>1163</v>
      </c>
      <c r="L240" s="3421" t="s">
        <v>8233</v>
      </c>
      <c r="M240" s="2583">
        <v>6480</v>
      </c>
      <c r="N240" s="3189" t="s">
        <v>7280</v>
      </c>
      <c r="O240" s="2429"/>
      <c r="P240" s="3422"/>
      <c r="Q240" s="3384" t="s">
        <v>7539</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4086</v>
      </c>
      <c r="D241" s="3423"/>
      <c r="E241" s="1780" t="s">
        <v>8134</v>
      </c>
      <c r="F241" s="1782" t="s">
        <v>13</v>
      </c>
      <c r="G241" s="1921"/>
      <c r="H241" s="1748"/>
      <c r="I241" s="1495" t="s">
        <v>7254</v>
      </c>
      <c r="J241" s="3283" t="s">
        <v>49</v>
      </c>
      <c r="K241" s="1495" t="s">
        <v>1163</v>
      </c>
      <c r="L241" s="3199" t="s">
        <v>8234</v>
      </c>
      <c r="M241" s="3133">
        <v>4500</v>
      </c>
      <c r="N241" s="2196" t="s">
        <v>6577</v>
      </c>
      <c r="O241" s="2429"/>
      <c r="P241" s="3422"/>
      <c r="Q241" s="3384" t="s">
        <v>7539</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4086</v>
      </c>
      <c r="D242" s="2767"/>
      <c r="E242" s="1780" t="s">
        <v>8134</v>
      </c>
      <c r="F242" s="1782" t="s">
        <v>13</v>
      </c>
      <c r="G242" s="2180"/>
      <c r="H242" s="1748"/>
      <c r="I242" s="1780" t="s">
        <v>7254</v>
      </c>
      <c r="J242" s="3283" t="s">
        <v>49</v>
      </c>
      <c r="K242" s="1495" t="s">
        <v>1163</v>
      </c>
      <c r="L242" s="1600" t="s">
        <v>8235</v>
      </c>
      <c r="M242" s="2357">
        <v>541</v>
      </c>
      <c r="N242" s="2907" t="s">
        <v>8236</v>
      </c>
      <c r="O242" s="2667"/>
      <c r="P242" s="2666"/>
      <c r="Q242" s="3384" t="s">
        <v>7539</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4086</v>
      </c>
      <c r="D243" s="2767"/>
      <c r="E243" s="1780" t="s">
        <v>8134</v>
      </c>
      <c r="F243" s="1782" t="s">
        <v>13</v>
      </c>
      <c r="G243" s="2180"/>
      <c r="H243" s="1748"/>
      <c r="I243" s="1780" t="s">
        <v>7254</v>
      </c>
      <c r="J243" s="3283" t="s">
        <v>49</v>
      </c>
      <c r="K243" s="1495" t="s">
        <v>1163</v>
      </c>
      <c r="L243" s="1600" t="s">
        <v>8237</v>
      </c>
      <c r="M243" s="2357">
        <v>68</v>
      </c>
      <c r="N243" s="2584" t="s">
        <v>8238</v>
      </c>
      <c r="O243" s="2667"/>
      <c r="P243" s="2666"/>
      <c r="Q243" s="3384" t="s">
        <v>7539</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4086</v>
      </c>
      <c r="D244" s="2767"/>
      <c r="E244" s="1780" t="s">
        <v>8134</v>
      </c>
      <c r="F244" s="1782" t="s">
        <v>13</v>
      </c>
      <c r="G244" s="2180"/>
      <c r="H244" s="1748"/>
      <c r="I244" s="1495" t="s">
        <v>7254</v>
      </c>
      <c r="J244" s="3283" t="s">
        <v>49</v>
      </c>
      <c r="K244" s="1495" t="s">
        <v>1163</v>
      </c>
      <c r="L244" s="1600" t="s">
        <v>8239</v>
      </c>
      <c r="M244" s="3037">
        <v>2010</v>
      </c>
      <c r="N244" s="2196" t="s">
        <v>6577</v>
      </c>
      <c r="O244" s="2667"/>
      <c r="P244" s="2666"/>
      <c r="Q244" s="3384" t="s">
        <v>7539</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7548</v>
      </c>
      <c r="D245" s="2607">
        <v>10650</v>
      </c>
      <c r="E245" s="2180" t="s">
        <v>8156</v>
      </c>
      <c r="F245" s="2663" t="s">
        <v>15</v>
      </c>
      <c r="G245" s="2180"/>
      <c r="H245" s="1909"/>
      <c r="I245" s="1921" t="s">
        <v>7254</v>
      </c>
      <c r="J245" s="3281" t="s">
        <v>49</v>
      </c>
      <c r="K245" s="1921" t="s">
        <v>1163</v>
      </c>
      <c r="L245" s="1600" t="s">
        <v>8240</v>
      </c>
      <c r="M245" s="2665">
        <v>5935</v>
      </c>
      <c r="N245" s="2196" t="s">
        <v>7280</v>
      </c>
      <c r="O245" s="2667"/>
      <c r="P245" s="2666"/>
      <c r="Q245" s="3384" t="s">
        <v>7539</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7548</v>
      </c>
      <c r="D246" s="2607"/>
      <c r="E246" s="1780" t="s">
        <v>8156</v>
      </c>
      <c r="F246" s="3305" t="s">
        <v>15</v>
      </c>
      <c r="G246" s="2180"/>
      <c r="H246" s="1909"/>
      <c r="I246" s="1921" t="s">
        <v>7377</v>
      </c>
      <c r="J246" s="3283" t="s">
        <v>49</v>
      </c>
      <c r="K246" s="1495" t="s">
        <v>1163</v>
      </c>
      <c r="L246" s="1862" t="s">
        <v>8241</v>
      </c>
      <c r="M246" s="3284">
        <v>2905</v>
      </c>
      <c r="N246" s="2196" t="s">
        <v>7381</v>
      </c>
      <c r="O246" s="2667"/>
      <c r="P246" s="2666"/>
      <c r="Q246" s="3384" t="s">
        <v>7539</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7548</v>
      </c>
      <c r="D247" s="2607"/>
      <c r="E247" s="1780"/>
      <c r="F247" s="3305" t="s">
        <v>15</v>
      </c>
      <c r="G247" s="2180"/>
      <c r="H247" s="1909"/>
      <c r="I247" s="1921" t="s">
        <v>7377</v>
      </c>
      <c r="J247" s="3283" t="s">
        <v>49</v>
      </c>
      <c r="K247" s="1495" t="s">
        <v>1163</v>
      </c>
      <c r="L247" s="1496" t="s">
        <v>8242</v>
      </c>
      <c r="M247" s="3284">
        <v>1790</v>
      </c>
      <c r="N247" s="2196" t="s">
        <v>8243</v>
      </c>
      <c r="O247" s="2667"/>
      <c r="P247" s="2666"/>
      <c r="Q247" s="3384" t="s">
        <v>7539</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7526</v>
      </c>
      <c r="D248" s="2664">
        <v>12350</v>
      </c>
      <c r="E248" s="2180" t="s">
        <v>8163</v>
      </c>
      <c r="F248" s="2663" t="s">
        <v>15</v>
      </c>
      <c r="G248" s="2261"/>
      <c r="H248" s="2261"/>
      <c r="I248" s="1921" t="s">
        <v>7254</v>
      </c>
      <c r="J248" s="1902" t="s">
        <v>49</v>
      </c>
      <c r="K248" s="1921" t="s">
        <v>1163</v>
      </c>
      <c r="L248" s="1862" t="s">
        <v>8241</v>
      </c>
      <c r="M248" s="3284">
        <v>1160</v>
      </c>
      <c r="N248" s="2196" t="s">
        <v>7381</v>
      </c>
      <c r="O248" s="3094"/>
      <c r="P248" s="3422"/>
      <c r="Q248" s="3384" t="s">
        <v>7539</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4"/>
      <c r="B249" s="3282" t="str">
        <f t="shared" si="8"/>
        <v>2000003456</v>
      </c>
      <c r="C249" s="1782" t="s">
        <v>7526</v>
      </c>
      <c r="D249" s="1783"/>
      <c r="E249" s="1780" t="s">
        <v>8163</v>
      </c>
      <c r="F249" s="3305" t="s">
        <v>15</v>
      </c>
      <c r="G249" s="1748"/>
      <c r="H249" s="1748"/>
      <c r="I249" s="1495" t="s">
        <v>7254</v>
      </c>
      <c r="J249" s="1493" t="s">
        <v>49</v>
      </c>
      <c r="K249" s="1495" t="s">
        <v>1163</v>
      </c>
      <c r="L249" s="3199" t="s">
        <v>8244</v>
      </c>
      <c r="M249" s="2357">
        <v>10750</v>
      </c>
      <c r="N249" s="3189" t="s">
        <v>7280</v>
      </c>
      <c r="O249" s="1790"/>
      <c r="P249" s="3441"/>
      <c r="Q249" s="3285" t="s">
        <v>7539</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7526</v>
      </c>
      <c r="D250" s="2607"/>
      <c r="E250" s="1780" t="s">
        <v>8163</v>
      </c>
      <c r="F250" s="3305" t="s">
        <v>15</v>
      </c>
      <c r="G250" s="2180"/>
      <c r="H250" s="1909"/>
      <c r="I250" s="1921" t="s">
        <v>7377</v>
      </c>
      <c r="J250" s="3283" t="s">
        <v>49</v>
      </c>
      <c r="K250" s="1495" t="s">
        <v>1163</v>
      </c>
      <c r="L250" s="1496" t="s">
        <v>8245</v>
      </c>
      <c r="M250" s="3284">
        <v>250</v>
      </c>
      <c r="N250" s="2196" t="s">
        <v>7381</v>
      </c>
      <c r="O250" s="2667"/>
      <c r="P250" s="2666"/>
      <c r="Q250" s="3384" t="s">
        <v>7539</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7526</v>
      </c>
      <c r="D251" s="2607"/>
      <c r="E251" s="1780" t="s">
        <v>8163</v>
      </c>
      <c r="F251" s="3305" t="s">
        <v>15</v>
      </c>
      <c r="G251" s="2180"/>
      <c r="H251" s="1909"/>
      <c r="I251" s="1921" t="s">
        <v>7377</v>
      </c>
      <c r="J251" s="3283" t="s">
        <v>49</v>
      </c>
      <c r="K251" s="1495" t="s">
        <v>1163</v>
      </c>
      <c r="L251" s="1496" t="s">
        <v>8246</v>
      </c>
      <c r="M251" s="3284">
        <v>190</v>
      </c>
      <c r="N251" s="2196" t="s">
        <v>8243</v>
      </c>
      <c r="O251" s="2667"/>
      <c r="P251" s="2666"/>
      <c r="Q251" s="3384" t="s">
        <v>7539</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3731</v>
      </c>
      <c r="D252" s="2607">
        <v>5700</v>
      </c>
      <c r="E252" s="1921" t="s">
        <v>8247</v>
      </c>
      <c r="F252" s="1902" t="s">
        <v>13</v>
      </c>
      <c r="G252" s="1921" t="s">
        <v>8248</v>
      </c>
      <c r="H252" s="1921"/>
      <c r="I252" s="1921" t="s">
        <v>7254</v>
      </c>
      <c r="J252" s="3019" t="s">
        <v>49</v>
      </c>
      <c r="K252" s="1921" t="s">
        <v>278</v>
      </c>
      <c r="L252" s="2904" t="s">
        <v>8249</v>
      </c>
      <c r="M252" s="2583">
        <v>5700</v>
      </c>
      <c r="N252" s="2907" t="s">
        <v>5376</v>
      </c>
      <c r="O252" s="1902"/>
      <c r="P252" s="1775"/>
      <c r="Q252" s="3343" t="s">
        <v>7539</v>
      </c>
      <c r="R252" s="2150"/>
      <c r="S252" s="2150"/>
      <c r="T252" s="2150"/>
      <c r="U252" s="2150"/>
      <c r="V252" s="2150"/>
      <c r="W252" s="2150"/>
      <c r="X252" s="2150"/>
      <c r="Y252" s="2150"/>
      <c r="Z252" s="2150"/>
      <c r="AA252" s="2150"/>
    </row>
    <row r="253" spans="1:35" s="2643" customFormat="1" ht="58.5" customHeight="1">
      <c r="A253" s="3694"/>
      <c r="B253" s="3190" t="str">
        <f t="shared" si="8"/>
        <v>2000003465</v>
      </c>
      <c r="C253" s="1902" t="s">
        <v>7501</v>
      </c>
      <c r="D253" s="2607">
        <v>10500</v>
      </c>
      <c r="E253" s="1921" t="s">
        <v>8150</v>
      </c>
      <c r="F253" s="1902" t="s">
        <v>13</v>
      </c>
      <c r="G253" s="1921" t="s">
        <v>8250</v>
      </c>
      <c r="H253" s="1921"/>
      <c r="I253" s="3021" t="s">
        <v>7254</v>
      </c>
      <c r="J253" s="3019" t="s">
        <v>49</v>
      </c>
      <c r="K253" s="1921" t="s">
        <v>90</v>
      </c>
      <c r="L253" s="1845" t="s">
        <v>8251</v>
      </c>
      <c r="M253" s="2583">
        <v>2800</v>
      </c>
      <c r="N253" s="1921" t="s">
        <v>5376</v>
      </c>
      <c r="O253" s="1902"/>
      <c r="P253" s="1775"/>
      <c r="Q253" s="3343" t="s">
        <v>7539</v>
      </c>
      <c r="R253" s="2150"/>
      <c r="S253" s="2150"/>
      <c r="T253" s="2150"/>
      <c r="U253" s="2150"/>
      <c r="V253" s="2150"/>
      <c r="W253" s="2150"/>
      <c r="X253" s="2150"/>
      <c r="Y253" s="2150"/>
      <c r="Z253" s="2150"/>
      <c r="AA253" s="2150"/>
    </row>
    <row r="254" spans="1:35" s="1467" customFormat="1" ht="57.75" customHeight="1">
      <c r="A254" s="3695"/>
      <c r="B254" s="3190" t="str">
        <f t="shared" si="8"/>
        <v>2000003498</v>
      </c>
      <c r="C254" s="1493" t="s">
        <v>7501</v>
      </c>
      <c r="D254" s="1494"/>
      <c r="E254" s="1495" t="s">
        <v>8150</v>
      </c>
      <c r="F254" s="1493" t="s">
        <v>13</v>
      </c>
      <c r="G254" s="1495"/>
      <c r="H254" s="1495"/>
      <c r="I254" s="3007" t="s">
        <v>7254</v>
      </c>
      <c r="J254" s="3009" t="s">
        <v>49</v>
      </c>
      <c r="K254" s="1495" t="s">
        <v>90</v>
      </c>
      <c r="L254" s="1600" t="s">
        <v>8252</v>
      </c>
      <c r="M254" s="2357">
        <v>2300</v>
      </c>
      <c r="N254" s="2196" t="s">
        <v>8253</v>
      </c>
      <c r="O254" s="1493"/>
      <c r="P254" s="1859"/>
      <c r="Q254" s="3343" t="s">
        <v>7539</v>
      </c>
      <c r="R254" s="1548"/>
      <c r="S254" s="1548"/>
      <c r="T254" s="1548"/>
      <c r="U254" s="1548"/>
      <c r="V254" s="1548"/>
      <c r="W254" s="1548"/>
      <c r="X254" s="1548"/>
      <c r="Y254" s="1548"/>
      <c r="Z254" s="1548"/>
      <c r="AA254" s="1548"/>
    </row>
    <row r="255" spans="1:35" s="1548" customFormat="1" ht="58.5" customHeight="1">
      <c r="A255" s="3695"/>
      <c r="B255" s="3190" t="str">
        <f t="shared" si="8"/>
        <v>2000003430</v>
      </c>
      <c r="C255" s="1493" t="s">
        <v>7501</v>
      </c>
      <c r="D255" s="3210"/>
      <c r="E255" s="1495" t="s">
        <v>8150</v>
      </c>
      <c r="F255" s="1493" t="s">
        <v>13</v>
      </c>
      <c r="G255" s="3021"/>
      <c r="H255" s="3021"/>
      <c r="I255" s="3007" t="s">
        <v>7254</v>
      </c>
      <c r="J255" s="3009" t="s">
        <v>49</v>
      </c>
      <c r="K255" s="3007" t="s">
        <v>90</v>
      </c>
      <c r="L255" s="2878" t="s">
        <v>8254</v>
      </c>
      <c r="M255" s="3218">
        <v>3300</v>
      </c>
      <c r="N255" s="1495" t="s">
        <v>8255</v>
      </c>
      <c r="O255" s="3009"/>
      <c r="P255" s="3219"/>
      <c r="Q255" s="3343" t="s">
        <v>7539</v>
      </c>
    </row>
    <row r="256" spans="1:35" s="1467" customFormat="1" ht="58.5" customHeight="1">
      <c r="A256" s="3695"/>
      <c r="B256" s="3190" t="str">
        <f t="shared" si="8"/>
        <v>2000003432</v>
      </c>
      <c r="C256" s="1493" t="s">
        <v>7501</v>
      </c>
      <c r="D256" s="3210"/>
      <c r="E256" s="1495" t="s">
        <v>8150</v>
      </c>
      <c r="F256" s="1493" t="s">
        <v>13</v>
      </c>
      <c r="G256" s="1495"/>
      <c r="H256" s="1495"/>
      <c r="I256" s="1495" t="s">
        <v>7254</v>
      </c>
      <c r="J256" s="3009" t="s">
        <v>49</v>
      </c>
      <c r="K256" s="1495" t="s">
        <v>5384</v>
      </c>
      <c r="L256" s="3406" t="s">
        <v>8256</v>
      </c>
      <c r="M256" s="2357">
        <v>930</v>
      </c>
      <c r="N256" s="2907" t="s">
        <v>5376</v>
      </c>
      <c r="O256" s="1493"/>
      <c r="P256" s="1859" t="s">
        <v>8257</v>
      </c>
      <c r="Q256" s="3343" t="s">
        <v>7539</v>
      </c>
      <c r="R256" s="1548"/>
      <c r="S256" s="1548"/>
      <c r="T256" s="1548"/>
      <c r="U256" s="1548"/>
      <c r="V256" s="1548"/>
      <c r="W256" s="1548"/>
      <c r="X256" s="1548"/>
      <c r="Y256" s="1548"/>
      <c r="Z256" s="1548"/>
      <c r="AA256" s="1548"/>
    </row>
    <row r="257" spans="1:35" s="1467" customFormat="1" ht="58.5" customHeight="1">
      <c r="A257" s="3695"/>
      <c r="B257" s="3190" t="str">
        <f t="shared" si="8"/>
        <v>2000003433</v>
      </c>
      <c r="C257" s="1493" t="s">
        <v>7501</v>
      </c>
      <c r="D257" s="3210"/>
      <c r="E257" s="1495" t="s">
        <v>8150</v>
      </c>
      <c r="F257" s="1493" t="s">
        <v>13</v>
      </c>
      <c r="G257" s="1495"/>
      <c r="H257" s="1495"/>
      <c r="I257" s="1495" t="s">
        <v>7254</v>
      </c>
      <c r="J257" s="3009" t="s">
        <v>49</v>
      </c>
      <c r="K257" s="1495" t="s">
        <v>5384</v>
      </c>
      <c r="L257" s="3406" t="s">
        <v>8258</v>
      </c>
      <c r="M257" s="2357">
        <v>1094</v>
      </c>
      <c r="N257" s="2196" t="s">
        <v>8259</v>
      </c>
      <c r="O257" s="1493"/>
      <c r="P257" s="1859"/>
      <c r="Q257" s="3343" t="s">
        <v>7539</v>
      </c>
      <c r="R257" s="1548"/>
      <c r="S257" s="1548"/>
      <c r="T257" s="1548"/>
      <c r="U257" s="1548"/>
      <c r="V257" s="1548"/>
      <c r="W257" s="1548"/>
      <c r="X257" s="1548"/>
      <c r="Y257" s="1548"/>
      <c r="Z257" s="1548"/>
      <c r="AA257" s="1548"/>
    </row>
    <row r="258" spans="1:35" s="1467" customFormat="1" ht="58.5" customHeight="1">
      <c r="A258" s="3696"/>
      <c r="B258" s="3190" t="str">
        <f t="shared" si="8"/>
        <v>2000003426</v>
      </c>
      <c r="C258" s="1545" t="s">
        <v>7501</v>
      </c>
      <c r="D258" s="3407"/>
      <c r="E258" s="1495" t="s">
        <v>8150</v>
      </c>
      <c r="F258" s="1545" t="s">
        <v>13</v>
      </c>
      <c r="G258" s="3007"/>
      <c r="H258" s="3007"/>
      <c r="I258" s="1495" t="s">
        <v>7254</v>
      </c>
      <c r="J258" s="3009" t="s">
        <v>49</v>
      </c>
      <c r="K258" s="3007" t="s">
        <v>5384</v>
      </c>
      <c r="L258" s="2878" t="s">
        <v>8260</v>
      </c>
      <c r="M258" s="3218">
        <v>200</v>
      </c>
      <c r="N258" s="2907" t="s">
        <v>7280</v>
      </c>
      <c r="O258" s="3009"/>
      <c r="P258" s="3219"/>
      <c r="Q258" s="3343" t="s">
        <v>7539</v>
      </c>
    </row>
    <row r="259" spans="1:35" s="2643" customFormat="1" ht="58.5" customHeight="1">
      <c r="A259" s="3415"/>
      <c r="B259" s="3259" t="str">
        <f t="shared" si="8"/>
        <v>2000003454</v>
      </c>
      <c r="C259" s="1902" t="s">
        <v>3134</v>
      </c>
      <c r="D259" s="1494">
        <v>18500</v>
      </c>
      <c r="E259" s="1902" t="s">
        <v>8261</v>
      </c>
      <c r="F259" s="1902" t="s">
        <v>15</v>
      </c>
      <c r="G259" s="2279" t="s">
        <v>8262</v>
      </c>
      <c r="H259" s="1921"/>
      <c r="I259" s="1495" t="s">
        <v>7254</v>
      </c>
      <c r="J259" s="3019" t="s">
        <v>49</v>
      </c>
      <c r="K259" s="1921" t="s">
        <v>90</v>
      </c>
      <c r="L259" s="1845" t="s">
        <v>8263</v>
      </c>
      <c r="M259" s="2583">
        <v>1000</v>
      </c>
      <c r="N259" s="2196" t="s">
        <v>5376</v>
      </c>
      <c r="O259" s="1902"/>
      <c r="P259" s="1775"/>
      <c r="Q259" s="3343" t="s">
        <v>7539</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3134</v>
      </c>
      <c r="D260" s="3211"/>
      <c r="E260" s="3007"/>
      <c r="F260" s="1493" t="s">
        <v>15</v>
      </c>
      <c r="G260" s="3007"/>
      <c r="H260" s="3007"/>
      <c r="I260" s="3007" t="s">
        <v>7254</v>
      </c>
      <c r="J260" s="3009" t="s">
        <v>49</v>
      </c>
      <c r="K260" s="3007" t="s">
        <v>90</v>
      </c>
      <c r="L260" s="3091" t="s">
        <v>8264</v>
      </c>
      <c r="M260" s="3218">
        <v>3234</v>
      </c>
      <c r="N260" s="2907" t="s">
        <v>5376</v>
      </c>
      <c r="O260" s="3009"/>
      <c r="P260" s="3242" t="s">
        <v>8265</v>
      </c>
      <c r="Q260" s="3317" t="s">
        <v>7539</v>
      </c>
    </row>
    <row r="261" spans="1:35" s="1467" customFormat="1" ht="58.5" customHeight="1">
      <c r="A261" s="3416"/>
      <c r="B261" s="3291" t="str">
        <f t="shared" si="8"/>
        <v>2000003496</v>
      </c>
      <c r="C261" s="1493" t="s">
        <v>3134</v>
      </c>
      <c r="D261" s="1494"/>
      <c r="E261" s="1495"/>
      <c r="F261" s="1493" t="s">
        <v>15</v>
      </c>
      <c r="G261" s="1495"/>
      <c r="H261" s="1495"/>
      <c r="I261" s="3007" t="s">
        <v>7254</v>
      </c>
      <c r="J261" s="3009" t="s">
        <v>49</v>
      </c>
      <c r="K261" s="1495" t="s">
        <v>90</v>
      </c>
      <c r="L261" s="2878" t="s">
        <v>8266</v>
      </c>
      <c r="M261" s="2357">
        <v>3016</v>
      </c>
      <c r="N261" s="2907" t="s">
        <v>5376</v>
      </c>
      <c r="O261" s="1493"/>
      <c r="P261" s="1547" t="s">
        <v>8267</v>
      </c>
      <c r="Q261" s="3317" t="s">
        <v>7539</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3134</v>
      </c>
      <c r="D262" s="1494"/>
      <c r="E262" s="1495"/>
      <c r="F262" s="1493" t="s">
        <v>15</v>
      </c>
      <c r="G262" s="1495"/>
      <c r="H262" s="1495"/>
      <c r="I262" s="3007" t="s">
        <v>7254</v>
      </c>
      <c r="J262" s="3009" t="s">
        <v>49</v>
      </c>
      <c r="K262" s="1495" t="s">
        <v>90</v>
      </c>
      <c r="L262" s="2878" t="s">
        <v>8268</v>
      </c>
      <c r="M262" s="2357">
        <v>2787</v>
      </c>
      <c r="N262" s="2907" t="s">
        <v>5376</v>
      </c>
      <c r="O262" s="1493"/>
      <c r="P262" s="1547"/>
      <c r="Q262" s="3317" t="s">
        <v>7539</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3134</v>
      </c>
      <c r="D263" s="1808"/>
      <c r="E263" s="1495"/>
      <c r="F263" s="1493" t="s">
        <v>15</v>
      </c>
      <c r="G263" s="1495"/>
      <c r="H263" s="1495"/>
      <c r="I263" s="3007" t="s">
        <v>7254</v>
      </c>
      <c r="J263" s="3009" t="s">
        <v>49</v>
      </c>
      <c r="K263" s="1495" t="s">
        <v>148</v>
      </c>
      <c r="L263" s="1600" t="s">
        <v>8269</v>
      </c>
      <c r="M263" s="2357">
        <v>2075</v>
      </c>
      <c r="N263" s="3189" t="s">
        <v>8270</v>
      </c>
      <c r="O263" s="1493"/>
      <c r="P263" s="1859"/>
      <c r="Q263" s="3343" t="s">
        <v>7539</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3134</v>
      </c>
      <c r="D264" s="1808"/>
      <c r="E264" s="1495"/>
      <c r="F264" s="1493" t="s">
        <v>15</v>
      </c>
      <c r="G264" s="1495"/>
      <c r="H264" s="1495"/>
      <c r="I264" s="3007" t="s">
        <v>7254</v>
      </c>
      <c r="J264" s="3009" t="s">
        <v>49</v>
      </c>
      <c r="K264" s="1495" t="s">
        <v>148</v>
      </c>
      <c r="L264" s="1600" t="s">
        <v>8271</v>
      </c>
      <c r="M264" s="2357">
        <v>2185</v>
      </c>
      <c r="N264" s="2907" t="s">
        <v>8272</v>
      </c>
      <c r="O264" s="1493"/>
      <c r="P264" s="1859"/>
      <c r="Q264" s="3343" t="s">
        <v>7539</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3134</v>
      </c>
      <c r="D265" s="1902"/>
      <c r="E265" s="1902"/>
      <c r="F265" s="1493" t="s">
        <v>15</v>
      </c>
      <c r="G265" s="1921"/>
      <c r="H265" s="1495"/>
      <c r="I265" s="1495" t="s">
        <v>7254</v>
      </c>
      <c r="J265" s="3009" t="s">
        <v>49</v>
      </c>
      <c r="K265" s="1495" t="s">
        <v>148</v>
      </c>
      <c r="L265" s="1600" t="s">
        <v>8273</v>
      </c>
      <c r="M265" s="2357">
        <v>1200</v>
      </c>
      <c r="N265" s="3206" t="s">
        <v>7322</v>
      </c>
      <c r="O265" s="1493"/>
      <c r="P265" s="1859" t="s">
        <v>8257</v>
      </c>
      <c r="Q265" s="3343" t="s">
        <v>7539</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3134</v>
      </c>
      <c r="D266" s="2607"/>
      <c r="E266" s="1921"/>
      <c r="F266" s="1902" t="s">
        <v>15</v>
      </c>
      <c r="G266" s="1921"/>
      <c r="H266" s="1921"/>
      <c r="I266" s="3095" t="s">
        <v>7254</v>
      </c>
      <c r="J266" s="1902" t="s">
        <v>49</v>
      </c>
      <c r="K266" s="1921" t="s">
        <v>148</v>
      </c>
      <c r="L266" s="2904" t="s">
        <v>8274</v>
      </c>
      <c r="M266" s="3041">
        <v>2165</v>
      </c>
      <c r="N266" s="2907" t="s">
        <v>5376</v>
      </c>
      <c r="O266" s="1902"/>
      <c r="P266" s="1916"/>
      <c r="Q266" s="3317" t="s">
        <v>7539</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3134</v>
      </c>
      <c r="D267" s="3211"/>
      <c r="E267" s="3007"/>
      <c r="F267" s="1493" t="s">
        <v>15</v>
      </c>
      <c r="G267" s="3007"/>
      <c r="H267" s="3007"/>
      <c r="I267" s="3007" t="s">
        <v>7254</v>
      </c>
      <c r="J267" s="3009" t="s">
        <v>49</v>
      </c>
      <c r="K267" s="3007" t="s">
        <v>148</v>
      </c>
      <c r="L267" s="2878" t="s">
        <v>8275</v>
      </c>
      <c r="M267" s="3218">
        <v>647</v>
      </c>
      <c r="N267" s="2907" t="s">
        <v>5376</v>
      </c>
      <c r="O267" s="3019"/>
      <c r="P267" s="1547"/>
      <c r="Q267" s="3317" t="s">
        <v>7539</v>
      </c>
    </row>
    <row r="268" spans="1:35" s="2643" customFormat="1" ht="78" customHeight="1">
      <c r="A268" s="2582"/>
      <c r="B268" s="3190" t="str">
        <f t="shared" si="8"/>
        <v>2000003432</v>
      </c>
      <c r="C268" s="2263" t="s">
        <v>218</v>
      </c>
      <c r="D268" s="2456">
        <v>11700</v>
      </c>
      <c r="E268" s="2187" t="s">
        <v>8276</v>
      </c>
      <c r="F268" s="2263" t="s">
        <v>15</v>
      </c>
      <c r="G268" s="2187"/>
      <c r="H268" s="2187"/>
      <c r="I268" s="1921" t="s">
        <v>7254</v>
      </c>
      <c r="J268" s="3019" t="s">
        <v>49</v>
      </c>
      <c r="K268" s="1921" t="s">
        <v>5384</v>
      </c>
      <c r="L268" s="3434" t="s">
        <v>8277</v>
      </c>
      <c r="M268" s="2583">
        <v>3000</v>
      </c>
      <c r="N268" s="2907" t="s">
        <v>8278</v>
      </c>
      <c r="O268" s="1902"/>
      <c r="P268" s="1775"/>
      <c r="Q268" s="3343" t="s">
        <v>7539</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218</v>
      </c>
      <c r="D269" s="1494"/>
      <c r="E269" s="1495"/>
      <c r="F269" s="1493" t="s">
        <v>15</v>
      </c>
      <c r="G269" s="1495"/>
      <c r="H269" s="1495"/>
      <c r="I269" s="1568" t="s">
        <v>7254</v>
      </c>
      <c r="J269" s="3009" t="s">
        <v>49</v>
      </c>
      <c r="K269" s="1495" t="s">
        <v>5384</v>
      </c>
      <c r="L269" s="3406" t="s">
        <v>8279</v>
      </c>
      <c r="M269" s="2357">
        <v>1200</v>
      </c>
      <c r="N269" s="2907" t="s">
        <v>5376</v>
      </c>
      <c r="O269" s="1493"/>
      <c r="P269" s="1859"/>
      <c r="Q269" s="3307" t="s">
        <v>7539</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218</v>
      </c>
      <c r="D270" s="1494"/>
      <c r="E270" s="1495"/>
      <c r="F270" s="1493" t="s">
        <v>15</v>
      </c>
      <c r="G270" s="1495"/>
      <c r="H270" s="1495"/>
      <c r="I270" s="1568" t="s">
        <v>7254</v>
      </c>
      <c r="J270" s="3009" t="s">
        <v>49</v>
      </c>
      <c r="K270" s="1495" t="s">
        <v>5384</v>
      </c>
      <c r="L270" s="1496" t="s">
        <v>8280</v>
      </c>
      <c r="M270" s="2357">
        <v>1950</v>
      </c>
      <c r="N270" s="2907" t="s">
        <v>5376</v>
      </c>
      <c r="O270" s="1493"/>
      <c r="P270" s="1859"/>
      <c r="Q270" s="3320" t="s">
        <v>7539</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218</v>
      </c>
      <c r="D271" s="1494"/>
      <c r="E271" s="1495"/>
      <c r="F271" s="1493" t="s">
        <v>15</v>
      </c>
      <c r="G271" s="1495"/>
      <c r="H271" s="1495"/>
      <c r="I271" s="1495" t="s">
        <v>7254</v>
      </c>
      <c r="J271" s="3009" t="s">
        <v>49</v>
      </c>
      <c r="K271" s="1495" t="s">
        <v>148</v>
      </c>
      <c r="L271" s="1862" t="s">
        <v>8281</v>
      </c>
      <c r="M271" s="2357">
        <v>800</v>
      </c>
      <c r="N271" s="2907" t="s">
        <v>5376</v>
      </c>
      <c r="O271" s="1493"/>
      <c r="P271" s="1859"/>
      <c r="Q271" s="3320" t="s">
        <v>7539</v>
      </c>
    </row>
    <row r="272" spans="1:35" s="1467" customFormat="1" ht="58.5" customHeight="1">
      <c r="A272" s="2414"/>
      <c r="B272" s="3069" t="str">
        <f t="shared" si="8"/>
        <v>2000003478</v>
      </c>
      <c r="C272" s="1493" t="s">
        <v>218</v>
      </c>
      <c r="D272" s="2456"/>
      <c r="E272" s="2187"/>
      <c r="F272" s="1493" t="s">
        <v>15</v>
      </c>
      <c r="G272" s="1495"/>
      <c r="H272" s="1495"/>
      <c r="I272" s="1568" t="s">
        <v>7254</v>
      </c>
      <c r="J272" s="3009" t="s">
        <v>49</v>
      </c>
      <c r="K272" s="1495" t="s">
        <v>148</v>
      </c>
      <c r="L272" s="1600" t="s">
        <v>8282</v>
      </c>
      <c r="M272" s="2357">
        <v>4750</v>
      </c>
      <c r="N272" s="2907" t="s">
        <v>5376</v>
      </c>
      <c r="O272" s="1493"/>
      <c r="P272" s="1859"/>
      <c r="Q272" s="3320" t="s">
        <v>7539</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8039</v>
      </c>
      <c r="D273" s="2607">
        <v>12270</v>
      </c>
      <c r="E273" s="1921" t="s">
        <v>8156</v>
      </c>
      <c r="F273" s="1902" t="s">
        <v>15</v>
      </c>
      <c r="G273" s="1495"/>
      <c r="H273" s="1495"/>
      <c r="I273" s="1568" t="s">
        <v>7254</v>
      </c>
      <c r="J273" s="3009" t="s">
        <v>49</v>
      </c>
      <c r="K273" s="1495" t="s">
        <v>90</v>
      </c>
      <c r="L273" s="2878" t="s">
        <v>8283</v>
      </c>
      <c r="M273" s="2357">
        <v>6195</v>
      </c>
      <c r="N273" s="2907" t="s">
        <v>7322</v>
      </c>
      <c r="O273" s="1493"/>
      <c r="P273" s="1859"/>
      <c r="Q273" s="3320" t="s">
        <v>7539</v>
      </c>
    </row>
    <row r="274" spans="1:35" s="1467" customFormat="1" ht="58.5" customHeight="1">
      <c r="A274" s="1553"/>
      <c r="B274" s="3068" t="str">
        <f t="shared" si="8"/>
        <v>2000003465</v>
      </c>
      <c r="C274" s="1493" t="s">
        <v>8039</v>
      </c>
      <c r="D274" s="1494"/>
      <c r="E274" s="1495"/>
      <c r="F274" s="1493" t="s">
        <v>15</v>
      </c>
      <c r="G274" s="1495"/>
      <c r="H274" s="1495"/>
      <c r="I274" s="3436" t="s">
        <v>7254</v>
      </c>
      <c r="J274" s="3009" t="s">
        <v>49</v>
      </c>
      <c r="K274" s="1495" t="s">
        <v>90</v>
      </c>
      <c r="L274" s="2878" t="s">
        <v>8284</v>
      </c>
      <c r="M274" s="2357">
        <v>160</v>
      </c>
      <c r="N274" s="2907" t="s">
        <v>7322</v>
      </c>
      <c r="O274" s="1493"/>
      <c r="P274" s="1859"/>
      <c r="Q274" s="3320" t="s">
        <v>7539</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8039</v>
      </c>
      <c r="D275" s="1808"/>
      <c r="E275" s="1493"/>
      <c r="F275" s="1493" t="s">
        <v>15</v>
      </c>
      <c r="G275" s="3291"/>
      <c r="H275" s="3007"/>
      <c r="I275" s="3296" t="s">
        <v>7254</v>
      </c>
      <c r="J275" s="3009" t="s">
        <v>49</v>
      </c>
      <c r="K275" s="3007" t="s">
        <v>90</v>
      </c>
      <c r="L275" s="3119" t="s">
        <v>8285</v>
      </c>
      <c r="M275" s="3218">
        <v>1915</v>
      </c>
      <c r="N275" s="2907" t="s">
        <v>8286</v>
      </c>
      <c r="O275" s="3009"/>
      <c r="P275" s="3219"/>
      <c r="Q275" s="3320" t="s">
        <v>7539</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8039</v>
      </c>
      <c r="D276" s="2005"/>
      <c r="E276" s="1851"/>
      <c r="F276" s="1493" t="s">
        <v>15</v>
      </c>
      <c r="G276" s="1495"/>
      <c r="H276" s="1495"/>
      <c r="I276" s="3296" t="s">
        <v>7254</v>
      </c>
      <c r="J276" s="1495" t="s">
        <v>49</v>
      </c>
      <c r="K276" s="1495" t="s">
        <v>90</v>
      </c>
      <c r="L276" s="2878" t="s">
        <v>8287</v>
      </c>
      <c r="M276" s="3344">
        <v>4000</v>
      </c>
      <c r="N276" s="2907" t="s">
        <v>8288</v>
      </c>
      <c r="O276" s="3009"/>
      <c r="P276" s="3219"/>
      <c r="Q276" s="3307" t="s">
        <v>7539</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3722</v>
      </c>
      <c r="D277" s="2607">
        <v>4370</v>
      </c>
      <c r="E277" s="1921" t="s">
        <v>8289</v>
      </c>
      <c r="F277" s="1902" t="s">
        <v>17</v>
      </c>
      <c r="G277" s="1921"/>
      <c r="H277" s="1921"/>
      <c r="I277" s="1921" t="s">
        <v>7254</v>
      </c>
      <c r="J277" s="3019" t="s">
        <v>49</v>
      </c>
      <c r="K277" s="1921" t="s">
        <v>101</v>
      </c>
      <c r="L277" s="1845" t="s">
        <v>8290</v>
      </c>
      <c r="M277" s="2583">
        <v>4370</v>
      </c>
      <c r="N277" s="2907" t="s">
        <v>7280</v>
      </c>
      <c r="O277" s="1902"/>
      <c r="P277" s="1775"/>
      <c r="Q277" s="3414" t="s">
        <v>7539</v>
      </c>
    </row>
    <row r="278" spans="1:35" s="1958" customFormat="1" ht="58.5" customHeight="1">
      <c r="A278" s="1954"/>
      <c r="B278" s="3390" t="str">
        <f t="shared" si="8"/>
        <v>2400001312</v>
      </c>
      <c r="C278" s="2925" t="s">
        <v>8291</v>
      </c>
      <c r="D278" s="3411">
        <f>SUM(M278:M279)</f>
        <v>25100</v>
      </c>
      <c r="E278" s="3093" t="s">
        <v>8292</v>
      </c>
      <c r="F278" s="3349" t="s">
        <v>23</v>
      </c>
      <c r="G278" s="3391" t="s">
        <v>8293</v>
      </c>
      <c r="H278" s="3391" t="s">
        <v>789</v>
      </c>
      <c r="I278" s="3391"/>
      <c r="J278" s="3093" t="s">
        <v>3446</v>
      </c>
      <c r="K278" s="3093" t="s">
        <v>8294</v>
      </c>
      <c r="L278" s="3394" t="s">
        <v>8295</v>
      </c>
      <c r="M278" s="3392">
        <v>25000</v>
      </c>
      <c r="N278" s="3395" t="s">
        <v>7322</v>
      </c>
      <c r="O278" s="2925"/>
      <c r="P278" s="3412"/>
      <c r="Q278" s="3348" t="s">
        <v>7539</v>
      </c>
    </row>
    <row r="279" spans="1:35" s="1958" customFormat="1" ht="58.5" customHeight="1">
      <c r="A279" s="3396"/>
      <c r="B279" s="3390" t="str">
        <f t="shared" si="8"/>
        <v>2400001313</v>
      </c>
      <c r="C279" s="3349" t="s">
        <v>8291</v>
      </c>
      <c r="D279" s="3393"/>
      <c r="E279" s="3093"/>
      <c r="F279" s="3349" t="s">
        <v>23</v>
      </c>
      <c r="G279" s="3391"/>
      <c r="H279" s="3391"/>
      <c r="I279" s="3391"/>
      <c r="J279" s="3093" t="s">
        <v>3446</v>
      </c>
      <c r="K279" s="3093" t="s">
        <v>8294</v>
      </c>
      <c r="L279" s="3394" t="s">
        <v>8296</v>
      </c>
      <c r="M279" s="3392">
        <v>100</v>
      </c>
      <c r="N279" s="3395" t="s">
        <v>7322</v>
      </c>
      <c r="O279" s="2925"/>
      <c r="P279" s="3412"/>
      <c r="Q279" s="3348" t="s">
        <v>7539</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227"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84" t="s">
        <v>8297</v>
      </c>
      <c r="B1" s="3785"/>
      <c r="C1" s="3785"/>
      <c r="D1" s="3785"/>
      <c r="E1" s="3785"/>
      <c r="F1" s="3785"/>
      <c r="G1" s="3785"/>
      <c r="H1" s="3785"/>
      <c r="I1" s="3785"/>
      <c r="J1" s="3785"/>
      <c r="K1" s="3785"/>
      <c r="L1" s="3785"/>
      <c r="M1" s="3785"/>
      <c r="N1" s="3785"/>
      <c r="O1" s="3785"/>
      <c r="P1" s="3785"/>
      <c r="Q1" s="3785"/>
      <c r="R1" s="3785"/>
    </row>
    <row r="2" spans="1:29" s="2709" customFormat="1" ht="48.75" customHeight="1">
      <c r="A2" s="3787"/>
      <c r="B2" s="3787"/>
      <c r="C2" s="3787"/>
      <c r="D2" s="2908"/>
      <c r="E2" s="2887"/>
      <c r="F2" s="2885"/>
      <c r="G2" s="2886" t="s">
        <v>5193</v>
      </c>
      <c r="H2" s="2886"/>
      <c r="I2" s="2887"/>
      <c r="J2" s="2887"/>
      <c r="K2" s="2888"/>
      <c r="L2" s="2889">
        <f ca="1">TODAY()</f>
        <v>45982</v>
      </c>
      <c r="M2" s="3044">
        <f>SUBTOTAL(9,M4:M2597)</f>
        <v>535064</v>
      </c>
      <c r="N2" s="2890" t="s">
        <v>7219</v>
      </c>
      <c r="O2" s="2999"/>
      <c r="P2" s="2999"/>
      <c r="Q2" s="2926"/>
      <c r="R2" s="2891" t="s">
        <v>0</v>
      </c>
      <c r="S2" s="3"/>
      <c r="T2" s="3788" t="s">
        <v>7220</v>
      </c>
      <c r="U2" s="3788"/>
      <c r="V2" s="3788"/>
      <c r="W2" s="3788"/>
      <c r="X2" s="3"/>
      <c r="Y2" s="3"/>
      <c r="Z2" s="3"/>
      <c r="AA2" s="3"/>
      <c r="AB2" s="3"/>
      <c r="AC2" s="3"/>
    </row>
    <row r="3" spans="1:29" s="2709" customFormat="1" ht="103.5"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7848</v>
      </c>
      <c r="O3" s="3018"/>
      <c r="P3" s="3018"/>
      <c r="Q3" s="2893" t="s">
        <v>42</v>
      </c>
      <c r="R3" s="3115" t="s">
        <v>5205</v>
      </c>
      <c r="S3" s="2709" t="s">
        <v>7227</v>
      </c>
      <c r="T3" s="2705" t="s">
        <v>5207</v>
      </c>
      <c r="U3" s="2705" t="s">
        <v>7228</v>
      </c>
      <c r="V3" s="2705" t="s">
        <v>7229</v>
      </c>
      <c r="W3" s="2705" t="s">
        <v>7230</v>
      </c>
    </row>
    <row r="4" spans="1:29" s="2969" customFormat="1" ht="58.5" customHeight="1">
      <c r="A4" s="3799">
        <v>1</v>
      </c>
      <c r="B4" s="2959" t="str">
        <f t="shared" ref="B4:B67" si="0">TEXT(LEFT(L4,10),"0000000000")</f>
        <v>2400001269</v>
      </c>
      <c r="C4" s="2992" t="s">
        <v>8298</v>
      </c>
      <c r="D4" s="2993">
        <v>35200</v>
      </c>
      <c r="E4" s="2960" t="s">
        <v>8299</v>
      </c>
      <c r="F4" s="2992" t="s">
        <v>8300</v>
      </c>
      <c r="G4" s="2960" t="s">
        <v>8301</v>
      </c>
      <c r="H4" s="2960"/>
      <c r="I4" s="2994"/>
      <c r="J4" s="2963" t="s">
        <v>49</v>
      </c>
      <c r="K4" s="2960" t="s">
        <v>8302</v>
      </c>
      <c r="L4" s="2964" t="s">
        <v>8303</v>
      </c>
      <c r="M4" s="3029">
        <v>8000</v>
      </c>
      <c r="N4" s="2966" t="s">
        <v>8304</v>
      </c>
      <c r="O4" s="2960"/>
      <c r="P4" s="2960"/>
      <c r="Q4" s="2974" t="s">
        <v>8305</v>
      </c>
      <c r="R4" s="3011">
        <v>1</v>
      </c>
      <c r="S4" s="1856" t="s">
        <v>8306</v>
      </c>
      <c r="T4" s="3052">
        <v>2400001269</v>
      </c>
      <c r="U4" s="2969" t="e">
        <f>VLOOKUP(T4,'PKH UPDATE'!A:D,2,0)</f>
        <v>#N/A</v>
      </c>
      <c r="V4" s="2969" t="e">
        <f>VLOOKUP(T4,'PKH UPDATE'!A:D,3,0)</f>
        <v>#N/A</v>
      </c>
      <c r="W4" s="2969" t="e">
        <f>VLOOKUP(T4,'PKH UPDATE'!A:D,4,0)</f>
        <v>#N/A</v>
      </c>
    </row>
    <row r="5" spans="1:29" s="2969" customFormat="1" ht="58.5" customHeight="1">
      <c r="A5" s="3800"/>
      <c r="B5" s="2959" t="str">
        <f t="shared" si="0"/>
        <v>2400001270</v>
      </c>
      <c r="C5" s="2984" t="s">
        <v>8298</v>
      </c>
      <c r="D5" s="2995"/>
      <c r="E5" s="2960"/>
      <c r="F5" s="2984" t="s">
        <v>8300</v>
      </c>
      <c r="G5" s="2972"/>
      <c r="H5" s="2972"/>
      <c r="I5" s="2972"/>
      <c r="J5" s="2971" t="s">
        <v>49</v>
      </c>
      <c r="K5" s="2972" t="s">
        <v>8302</v>
      </c>
      <c r="L5" s="2973" t="s">
        <v>8307</v>
      </c>
      <c r="M5" s="3030"/>
      <c r="N5" s="3011" t="s">
        <v>8308</v>
      </c>
      <c r="O5" s="2972"/>
      <c r="P5" s="2972"/>
      <c r="Q5" s="2996"/>
      <c r="R5" s="3011">
        <v>1</v>
      </c>
      <c r="S5" s="1856"/>
      <c r="T5" s="3052"/>
      <c r="U5" s="1486"/>
      <c r="V5" s="1486"/>
      <c r="W5" s="1486"/>
      <c r="X5" s="1486"/>
      <c r="Y5" s="1486"/>
      <c r="Z5" s="1486"/>
      <c r="AA5" s="1486"/>
      <c r="AB5" s="1486"/>
      <c r="AC5" s="1486"/>
    </row>
    <row r="6" spans="1:29" s="2969" customFormat="1" ht="58.5" customHeight="1">
      <c r="A6" s="3800"/>
      <c r="B6" s="2959" t="str">
        <f t="shared" si="0"/>
        <v>2400001271</v>
      </c>
      <c r="C6" s="2997" t="s">
        <v>8298</v>
      </c>
      <c r="D6" s="2998"/>
      <c r="E6" s="2963"/>
      <c r="F6" s="2984" t="s">
        <v>8300</v>
      </c>
      <c r="G6" s="2971"/>
      <c r="H6" s="2971"/>
      <c r="I6" s="2971"/>
      <c r="J6" s="2971" t="s">
        <v>49</v>
      </c>
      <c r="K6" s="2971" t="s">
        <v>8302</v>
      </c>
      <c r="L6" s="2977" t="s">
        <v>8309</v>
      </c>
      <c r="M6" s="3031"/>
      <c r="N6" s="3012" t="s">
        <v>5376</v>
      </c>
      <c r="O6" s="2972"/>
      <c r="P6" s="2972"/>
      <c r="Q6" s="2996" t="s">
        <v>8305</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4808</v>
      </c>
      <c r="D7" s="2961">
        <v>5820</v>
      </c>
      <c r="E7" s="2960" t="s">
        <v>8310</v>
      </c>
      <c r="F7" s="2962" t="s">
        <v>16</v>
      </c>
      <c r="G7" s="2960" t="s">
        <v>8311</v>
      </c>
      <c r="H7" s="2960"/>
      <c r="I7" s="2960"/>
      <c r="J7" s="2963" t="s">
        <v>49</v>
      </c>
      <c r="K7" s="2960" t="s">
        <v>50</v>
      </c>
      <c r="L7" s="2964" t="s">
        <v>8312</v>
      </c>
      <c r="M7" s="3029">
        <v>5820</v>
      </c>
      <c r="N7" s="3013" t="s">
        <v>7280</v>
      </c>
      <c r="O7" s="2962" t="s">
        <v>8313</v>
      </c>
      <c r="P7" s="2962"/>
      <c r="Q7" s="2974"/>
      <c r="R7" s="3011">
        <v>1</v>
      </c>
      <c r="S7" s="2968"/>
      <c r="T7" s="2968"/>
      <c r="U7" s="2968"/>
      <c r="V7" s="2968"/>
      <c r="W7" s="2968"/>
      <c r="X7" s="2968"/>
      <c r="Y7" s="2968"/>
      <c r="Z7" s="2968"/>
      <c r="AA7" s="2968"/>
      <c r="AB7" s="2968"/>
      <c r="AC7" s="2968"/>
    </row>
    <row r="8" spans="1:29" s="2969" customFormat="1" ht="58.5" customHeight="1">
      <c r="A8" s="3804">
        <v>3</v>
      </c>
      <c r="B8" s="2979" t="str">
        <f t="shared" si="0"/>
        <v>2000003261</v>
      </c>
      <c r="C8" s="2980" t="s">
        <v>3722</v>
      </c>
      <c r="D8" s="2981">
        <v>4370</v>
      </c>
      <c r="E8" s="2982" t="s">
        <v>8314</v>
      </c>
      <c r="F8" s="2980" t="s">
        <v>17</v>
      </c>
      <c r="G8" s="2982" t="s">
        <v>8315</v>
      </c>
      <c r="H8" s="2982"/>
      <c r="I8" s="2960"/>
      <c r="J8" s="2980" t="s">
        <v>49</v>
      </c>
      <c r="K8" s="2982" t="s">
        <v>101</v>
      </c>
      <c r="L8" s="2983" t="s">
        <v>8316</v>
      </c>
      <c r="M8" s="3032">
        <v>700</v>
      </c>
      <c r="N8" s="3012" t="s">
        <v>5376</v>
      </c>
      <c r="O8" s="2984" t="s">
        <v>8317</v>
      </c>
      <c r="P8" s="2984"/>
      <c r="Q8" s="2985"/>
      <c r="R8" s="3011">
        <v>1</v>
      </c>
      <c r="S8" s="1837"/>
      <c r="T8" s="1837"/>
      <c r="U8" s="1837"/>
      <c r="V8" s="1837"/>
      <c r="W8" s="1837"/>
      <c r="X8" s="1837"/>
      <c r="Y8" s="1837"/>
      <c r="Z8" s="1837"/>
      <c r="AA8" s="1837"/>
      <c r="AB8" s="1837"/>
      <c r="AC8" s="1837"/>
    </row>
    <row r="9" spans="1:29" s="2969" customFormat="1" ht="58.5" customHeight="1">
      <c r="A9" s="3805"/>
      <c r="B9" s="2959" t="str">
        <f t="shared" si="0"/>
        <v>2200002149</v>
      </c>
      <c r="C9" s="2986" t="s">
        <v>3722</v>
      </c>
      <c r="D9" s="2987"/>
      <c r="E9" s="3109"/>
      <c r="F9" s="2986" t="s">
        <v>17</v>
      </c>
      <c r="G9" s="2988"/>
      <c r="H9" s="2988"/>
      <c r="I9" s="2989"/>
      <c r="J9" s="2986" t="s">
        <v>49</v>
      </c>
      <c r="K9" s="2988" t="s">
        <v>101</v>
      </c>
      <c r="L9" s="2990" t="s">
        <v>8318</v>
      </c>
      <c r="M9" s="3033">
        <v>224</v>
      </c>
      <c r="N9" s="3014" t="s">
        <v>8319</v>
      </c>
      <c r="O9" s="2970"/>
      <c r="P9" s="2970"/>
      <c r="Q9" s="2985"/>
      <c r="R9" s="3011">
        <v>1</v>
      </c>
      <c r="S9" s="1837"/>
      <c r="T9" s="1837"/>
      <c r="U9" s="1837"/>
      <c r="V9" s="1837"/>
      <c r="W9" s="1837"/>
      <c r="X9" s="1837"/>
      <c r="Y9" s="1837"/>
      <c r="Z9" s="1837"/>
      <c r="AA9" s="1837"/>
      <c r="AB9" s="1837"/>
      <c r="AC9" s="1837"/>
    </row>
    <row r="10" spans="1:29" s="2969" customFormat="1" ht="58.5" customHeight="1">
      <c r="A10" s="3806"/>
      <c r="B10" s="2959" t="str">
        <f t="shared" si="0"/>
        <v>2200002114</v>
      </c>
      <c r="C10" s="1832" t="s">
        <v>3722</v>
      </c>
      <c r="D10" s="2991"/>
      <c r="E10" s="2960"/>
      <c r="F10" s="1832" t="s">
        <v>17</v>
      </c>
      <c r="G10" s="2972"/>
      <c r="H10" s="2972"/>
      <c r="I10" s="2972"/>
      <c r="J10" s="1832" t="s">
        <v>49</v>
      </c>
      <c r="K10" s="1834" t="s">
        <v>101</v>
      </c>
      <c r="L10" s="1835" t="s">
        <v>8320</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5" customHeight="1">
      <c r="A11" s="3807">
        <v>4</v>
      </c>
      <c r="B11" s="2959" t="str">
        <f t="shared" si="0"/>
        <v>2200002145</v>
      </c>
      <c r="C11" s="2960" t="s">
        <v>8321</v>
      </c>
      <c r="D11" s="2961">
        <v>3726</v>
      </c>
      <c r="E11" s="2960" t="s">
        <v>8322</v>
      </c>
      <c r="F11" s="2962" t="s">
        <v>20</v>
      </c>
      <c r="G11" s="2960"/>
      <c r="H11" s="2960"/>
      <c r="I11" s="2960"/>
      <c r="J11" s="2963" t="s">
        <v>49</v>
      </c>
      <c r="K11" s="2960" t="s">
        <v>1163</v>
      </c>
      <c r="L11" s="2964" t="s">
        <v>8323</v>
      </c>
      <c r="M11" s="3029">
        <v>650</v>
      </c>
      <c r="N11" s="3013" t="s">
        <v>8324</v>
      </c>
      <c r="O11" s="2962"/>
      <c r="P11" s="2962"/>
      <c r="Q11" s="2965" t="s">
        <v>8325</v>
      </c>
      <c r="R11" s="3011">
        <v>1</v>
      </c>
      <c r="S11" s="2967"/>
      <c r="T11" s="2967"/>
      <c r="U11" s="2968"/>
      <c r="V11" s="2968"/>
      <c r="W11" s="2968"/>
      <c r="X11" s="2968"/>
      <c r="Y11" s="2968"/>
      <c r="Z11" s="2968"/>
      <c r="AA11" s="2968"/>
      <c r="AB11" s="2968"/>
      <c r="AC11" s="2968"/>
    </row>
    <row r="12" spans="1:29" s="2969" customFormat="1" ht="58.5" customHeight="1">
      <c r="A12" s="3808"/>
      <c r="B12" s="2959" t="str">
        <f t="shared" si="0"/>
        <v>2200002146</v>
      </c>
      <c r="C12" s="2970" t="s">
        <v>3448</v>
      </c>
      <c r="D12" s="2961"/>
      <c r="E12" s="2960"/>
      <c r="F12" s="2970" t="s">
        <v>20</v>
      </c>
      <c r="G12" s="2960"/>
      <c r="H12" s="2960"/>
      <c r="I12" s="2960"/>
      <c r="J12" s="2971" t="s">
        <v>49</v>
      </c>
      <c r="K12" s="2972" t="s">
        <v>1163</v>
      </c>
      <c r="L12" s="2973" t="s">
        <v>8326</v>
      </c>
      <c r="M12" s="3030">
        <v>1535</v>
      </c>
      <c r="N12" s="3013" t="s">
        <v>8324</v>
      </c>
      <c r="O12" s="2962"/>
      <c r="P12" s="2962"/>
      <c r="Q12" s="2974"/>
      <c r="R12" s="3011">
        <v>1</v>
      </c>
      <c r="S12" s="2967"/>
      <c r="T12" s="2967"/>
      <c r="U12" s="2968"/>
      <c r="V12" s="2968"/>
      <c r="W12" s="2968"/>
      <c r="X12" s="2968"/>
      <c r="Y12" s="2968"/>
      <c r="Z12" s="2968"/>
      <c r="AA12" s="2968"/>
      <c r="AB12" s="2968"/>
      <c r="AC12" s="2968"/>
    </row>
    <row r="13" spans="1:29" s="2969" customFormat="1" ht="58.5" customHeight="1">
      <c r="A13" s="3808"/>
      <c r="B13" s="2959" t="str">
        <f t="shared" si="0"/>
        <v>2200002147</v>
      </c>
      <c r="C13" s="2970" t="s">
        <v>3448</v>
      </c>
      <c r="D13" s="2961"/>
      <c r="E13" s="2960"/>
      <c r="F13" s="2970" t="s">
        <v>20</v>
      </c>
      <c r="G13" s="2960"/>
      <c r="H13" s="2960"/>
      <c r="I13" s="2960"/>
      <c r="J13" s="2971" t="s">
        <v>49</v>
      </c>
      <c r="K13" s="2972" t="s">
        <v>1163</v>
      </c>
      <c r="L13" s="2973" t="s">
        <v>8327</v>
      </c>
      <c r="M13" s="3030">
        <v>1987</v>
      </c>
      <c r="N13" s="3013" t="s">
        <v>8328</v>
      </c>
      <c r="O13" s="2962"/>
      <c r="P13" s="2962"/>
      <c r="Q13" s="2974"/>
      <c r="R13" s="3011">
        <v>1</v>
      </c>
      <c r="S13" s="2967"/>
      <c r="T13" s="2967"/>
      <c r="U13" s="2968"/>
      <c r="V13" s="2968"/>
      <c r="W13" s="2968"/>
      <c r="X13" s="2968"/>
      <c r="Y13" s="2968"/>
      <c r="Z13" s="2968"/>
      <c r="AA13" s="2968"/>
      <c r="AB13" s="2968"/>
      <c r="AC13" s="2968"/>
    </row>
    <row r="14" spans="1:29" s="2969" customFormat="1" ht="58.5" customHeight="1">
      <c r="A14" s="3809"/>
      <c r="B14" s="2959" t="str">
        <f t="shared" si="0"/>
        <v>2200002148</v>
      </c>
      <c r="C14" s="2970" t="s">
        <v>3448</v>
      </c>
      <c r="D14" s="2975"/>
      <c r="E14" s="2963"/>
      <c r="F14" s="2976" t="s">
        <v>20</v>
      </c>
      <c r="G14" s="2963"/>
      <c r="H14" s="2963"/>
      <c r="I14" s="2963"/>
      <c r="J14" s="2971" t="s">
        <v>49</v>
      </c>
      <c r="K14" s="2971" t="s">
        <v>1163</v>
      </c>
      <c r="L14" s="2977" t="s">
        <v>8329</v>
      </c>
      <c r="M14" s="3031">
        <v>298</v>
      </c>
      <c r="N14" s="3015" t="s">
        <v>8324</v>
      </c>
      <c r="O14" s="2962"/>
      <c r="P14" s="2962"/>
      <c r="Q14" s="2974"/>
      <c r="R14" s="3011">
        <v>1</v>
      </c>
      <c r="S14" s="2967"/>
      <c r="T14" s="2967"/>
      <c r="U14" s="2968"/>
      <c r="V14" s="2968"/>
      <c r="W14" s="2968"/>
      <c r="X14" s="2968"/>
      <c r="Y14" s="2968"/>
      <c r="Z14" s="2968"/>
      <c r="AA14" s="2968"/>
      <c r="AB14" s="2968"/>
      <c r="AC14" s="2968"/>
    </row>
    <row r="15" spans="1:29" s="2969" customFormat="1" ht="58.5" customHeight="1">
      <c r="A15" s="3807">
        <v>5</v>
      </c>
      <c r="B15" s="2959" t="str">
        <f t="shared" si="0"/>
        <v>2000003192</v>
      </c>
      <c r="C15" s="2962" t="s">
        <v>8046</v>
      </c>
      <c r="D15" s="2961">
        <v>10600</v>
      </c>
      <c r="E15" s="2960" t="s">
        <v>8330</v>
      </c>
      <c r="F15" s="2962" t="s">
        <v>15</v>
      </c>
      <c r="G15" s="2960" t="s">
        <v>8331</v>
      </c>
      <c r="H15" s="2960"/>
      <c r="I15" s="2994" t="s">
        <v>8332</v>
      </c>
      <c r="J15" s="2963" t="s">
        <v>49</v>
      </c>
      <c r="K15" s="2960" t="s">
        <v>148</v>
      </c>
      <c r="L15" s="2964" t="s">
        <v>8333</v>
      </c>
      <c r="M15" s="3029">
        <v>3900</v>
      </c>
      <c r="N15" s="3013" t="s">
        <v>7280</v>
      </c>
      <c r="O15" s="2970" t="s">
        <v>8334</v>
      </c>
      <c r="P15" s="2970"/>
      <c r="Q15" s="2996"/>
      <c r="R15" s="3011">
        <v>1</v>
      </c>
      <c r="S15" s="2968"/>
      <c r="T15" s="2968"/>
      <c r="U15" s="2968"/>
      <c r="V15" s="2968"/>
      <c r="W15" s="2968"/>
      <c r="X15" s="2968"/>
      <c r="Y15" s="2968"/>
      <c r="Z15" s="2968"/>
      <c r="AA15" s="2968"/>
      <c r="AB15" s="2968"/>
      <c r="AC15" s="2968"/>
    </row>
    <row r="16" spans="1:29" s="2969" customFormat="1" ht="50.25" customHeight="1">
      <c r="A16" s="3808"/>
      <c r="B16" s="2959" t="str">
        <f t="shared" si="0"/>
        <v>2000003253</v>
      </c>
      <c r="C16" s="2970" t="s">
        <v>8046</v>
      </c>
      <c r="D16" s="2961"/>
      <c r="E16" s="2960"/>
      <c r="F16" s="2962" t="s">
        <v>15</v>
      </c>
      <c r="G16" s="2960"/>
      <c r="H16" s="2960"/>
      <c r="I16" s="1834"/>
      <c r="J16" s="2971" t="s">
        <v>49</v>
      </c>
      <c r="K16" s="2972" t="s">
        <v>148</v>
      </c>
      <c r="L16" s="2973" t="s">
        <v>8335</v>
      </c>
      <c r="M16" s="3030">
        <v>4000</v>
      </c>
      <c r="N16" s="3013" t="s">
        <v>8336</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08"/>
      <c r="B17" s="2959" t="str">
        <f t="shared" si="0"/>
        <v>2000003300</v>
      </c>
      <c r="C17" s="2970" t="s">
        <v>8046</v>
      </c>
      <c r="D17" s="3001"/>
      <c r="E17" s="3110"/>
      <c r="F17" s="2970" t="s">
        <v>15</v>
      </c>
      <c r="G17" s="2753"/>
      <c r="H17" s="2753"/>
      <c r="I17" s="2753"/>
      <c r="J17" s="2753" t="s">
        <v>49</v>
      </c>
      <c r="K17" s="2753" t="s">
        <v>148</v>
      </c>
      <c r="L17" s="2977" t="s">
        <v>8337</v>
      </c>
      <c r="M17" s="3034">
        <v>287</v>
      </c>
      <c r="N17" s="3013" t="s">
        <v>8338</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08"/>
      <c r="B18" s="2959" t="str">
        <f t="shared" si="0"/>
        <v>2000003301</v>
      </c>
      <c r="C18" s="2970" t="s">
        <v>8046</v>
      </c>
      <c r="D18" s="3001"/>
      <c r="E18" s="3110"/>
      <c r="F18" s="2970" t="s">
        <v>15</v>
      </c>
      <c r="G18" s="2753"/>
      <c r="H18" s="2753"/>
      <c r="I18" s="2753"/>
      <c r="J18" s="2753" t="s">
        <v>49</v>
      </c>
      <c r="K18" s="2753" t="s">
        <v>148</v>
      </c>
      <c r="L18" s="2977" t="s">
        <v>8339</v>
      </c>
      <c r="M18" s="3034">
        <v>1700</v>
      </c>
      <c r="N18" s="3013" t="s">
        <v>8340</v>
      </c>
      <c r="O18" s="3002"/>
      <c r="P18" s="3002"/>
      <c r="Q18" s="3003"/>
      <c r="R18" s="3011">
        <v>1</v>
      </c>
      <c r="S18" s="1837"/>
      <c r="T18" s="1837"/>
      <c r="U18" s="1837"/>
      <c r="V18" s="1837"/>
      <c r="W18" s="1837"/>
      <c r="X18" s="1837"/>
      <c r="Y18" s="1837"/>
      <c r="Z18" s="1837"/>
      <c r="AA18" s="1837"/>
      <c r="AB18" s="1837"/>
      <c r="AC18" s="1837"/>
    </row>
    <row r="19" spans="1:29" s="2969" customFormat="1" ht="75" customHeight="1">
      <c r="A19" s="3809"/>
      <c r="B19" s="2959" t="str">
        <f t="shared" si="0"/>
        <v>2000003254</v>
      </c>
      <c r="C19" s="2970" t="s">
        <v>8046</v>
      </c>
      <c r="D19" s="3000"/>
      <c r="E19" s="2982"/>
      <c r="F19" s="2970" t="s">
        <v>15</v>
      </c>
      <c r="G19" s="1834"/>
      <c r="H19" s="1834"/>
      <c r="I19" s="1834"/>
      <c r="J19" s="1832" t="s">
        <v>49</v>
      </c>
      <c r="K19" s="1834" t="s">
        <v>5384</v>
      </c>
      <c r="L19" s="2973" t="s">
        <v>8341</v>
      </c>
      <c r="M19" s="3035">
        <v>1100</v>
      </c>
      <c r="N19" s="3013" t="s">
        <v>7233</v>
      </c>
      <c r="O19" s="2962"/>
      <c r="P19" s="2962"/>
      <c r="Q19" s="2974"/>
      <c r="R19" s="3011">
        <v>1</v>
      </c>
      <c r="S19" s="2968"/>
      <c r="T19" s="2968"/>
      <c r="U19" s="2968"/>
      <c r="V19" s="2968"/>
      <c r="W19" s="2968"/>
      <c r="X19" s="2968"/>
      <c r="Y19" s="2968"/>
      <c r="Z19" s="2968"/>
      <c r="AA19" s="2968"/>
      <c r="AB19" s="2968"/>
      <c r="AC19" s="2968"/>
    </row>
    <row r="20" spans="1:29" s="2643" customFormat="1" ht="58.5" customHeight="1">
      <c r="A20" s="3697">
        <v>6</v>
      </c>
      <c r="B20" s="3004" t="str">
        <f t="shared" si="0"/>
        <v>2200002124</v>
      </c>
      <c r="C20" s="3019" t="s">
        <v>3438</v>
      </c>
      <c r="D20" s="3020">
        <v>24000</v>
      </c>
      <c r="E20" s="3021" t="s">
        <v>8342</v>
      </c>
      <c r="F20" s="3019" t="s">
        <v>13</v>
      </c>
      <c r="G20" s="3021" t="s">
        <v>8343</v>
      </c>
      <c r="H20" s="3021"/>
      <c r="I20" s="3026" t="s">
        <v>8332</v>
      </c>
      <c r="J20" s="1493" t="s">
        <v>49</v>
      </c>
      <c r="K20" s="1495" t="s">
        <v>984</v>
      </c>
      <c r="L20" s="1845" t="s">
        <v>8344</v>
      </c>
      <c r="M20" s="3041">
        <v>2510</v>
      </c>
      <c r="N20" s="3016" t="s">
        <v>8345</v>
      </c>
      <c r="O20" s="1902" t="s">
        <v>8346</v>
      </c>
      <c r="P20" s="1902"/>
      <c r="Q20" s="2590"/>
      <c r="R20" s="3045">
        <v>1</v>
      </c>
      <c r="S20" s="1790"/>
      <c r="T20" s="1790"/>
      <c r="U20" s="2150"/>
      <c r="V20" s="2150"/>
      <c r="W20" s="2150"/>
      <c r="X20" s="2150"/>
      <c r="Y20" s="2150"/>
      <c r="Z20" s="2150"/>
      <c r="AA20" s="2150"/>
      <c r="AB20" s="2150"/>
      <c r="AC20" s="2150"/>
    </row>
    <row r="21" spans="1:29" s="2643" customFormat="1" ht="58.5" customHeight="1">
      <c r="A21" s="3698"/>
      <c r="B21" s="3004" t="str">
        <f t="shared" si="0"/>
        <v>2000003258</v>
      </c>
      <c r="C21" s="3009" t="s">
        <v>3438</v>
      </c>
      <c r="D21" s="3006"/>
      <c r="E21" s="3021"/>
      <c r="F21" s="3009" t="s">
        <v>13</v>
      </c>
      <c r="G21" s="3007"/>
      <c r="H21" s="3007"/>
      <c r="I21" s="1495"/>
      <c r="J21" s="1493" t="s">
        <v>49</v>
      </c>
      <c r="K21" s="1495" t="s">
        <v>984</v>
      </c>
      <c r="L21" s="1600" t="s">
        <v>8347</v>
      </c>
      <c r="M21" s="3037">
        <v>2000</v>
      </c>
      <c r="N21" s="3016" t="s">
        <v>8348</v>
      </c>
      <c r="O21" s="1493"/>
      <c r="P21" s="1493"/>
      <c r="Q21" s="2590"/>
      <c r="R21" s="3045">
        <v>1</v>
      </c>
      <c r="S21" s="1790"/>
      <c r="T21" s="1790"/>
      <c r="U21" s="1548"/>
      <c r="V21" s="1548"/>
      <c r="W21" s="1548"/>
      <c r="X21" s="1548"/>
      <c r="Y21" s="1548"/>
      <c r="Z21" s="1548"/>
      <c r="AA21" s="1548"/>
      <c r="AB21" s="1548"/>
      <c r="AC21" s="1548"/>
    </row>
    <row r="22" spans="1:29" s="2643" customFormat="1" ht="58.5" customHeight="1">
      <c r="A22" s="3698"/>
      <c r="B22" s="3004" t="str">
        <f t="shared" si="0"/>
        <v>2200002155</v>
      </c>
      <c r="C22" s="3009" t="s">
        <v>3438</v>
      </c>
      <c r="D22" s="3006"/>
      <c r="E22" s="3021"/>
      <c r="F22" s="3009" t="s">
        <v>13</v>
      </c>
      <c r="G22" s="3007"/>
      <c r="H22" s="3007"/>
      <c r="I22" s="3007"/>
      <c r="J22" s="1493" t="s">
        <v>49</v>
      </c>
      <c r="K22" s="1495" t="s">
        <v>984</v>
      </c>
      <c r="L22" s="2878" t="s">
        <v>8349</v>
      </c>
      <c r="M22" s="3085">
        <v>2851</v>
      </c>
      <c r="N22" s="3016" t="s">
        <v>8324</v>
      </c>
      <c r="O22" s="3009"/>
      <c r="P22" s="3009"/>
      <c r="Q22" s="3010"/>
      <c r="R22" s="3045">
        <v>1</v>
      </c>
      <c r="S22" s="1548"/>
      <c r="T22" s="1548"/>
      <c r="U22" s="1548"/>
      <c r="V22" s="1548"/>
      <c r="W22" s="1548"/>
      <c r="X22" s="1548"/>
      <c r="Y22" s="1548"/>
      <c r="Z22" s="1548"/>
      <c r="AA22" s="1548"/>
      <c r="AB22" s="1548"/>
      <c r="AC22" s="1548"/>
    </row>
    <row r="23" spans="1:29" s="2643" customFormat="1" ht="58.5" customHeight="1">
      <c r="A23" s="3698"/>
      <c r="B23" s="3004" t="str">
        <f t="shared" si="0"/>
        <v>2200002156</v>
      </c>
      <c r="C23" s="3009" t="s">
        <v>3438</v>
      </c>
      <c r="D23" s="3006"/>
      <c r="E23" s="3021"/>
      <c r="F23" s="3009" t="s">
        <v>13</v>
      </c>
      <c r="G23" s="3007"/>
      <c r="H23" s="3007"/>
      <c r="I23" s="3007"/>
      <c r="J23" s="1493" t="s">
        <v>49</v>
      </c>
      <c r="K23" s="1495" t="s">
        <v>984</v>
      </c>
      <c r="L23" s="2878" t="s">
        <v>8350</v>
      </c>
      <c r="M23" s="3085">
        <v>4713</v>
      </c>
      <c r="N23" s="3016" t="s">
        <v>7280</v>
      </c>
      <c r="O23" s="3009"/>
      <c r="P23" s="3009"/>
      <c r="Q23" s="3010"/>
      <c r="R23" s="3045">
        <v>1</v>
      </c>
      <c r="S23" s="1548"/>
      <c r="T23" s="1548"/>
      <c r="U23" s="1548"/>
      <c r="V23" s="1548"/>
      <c r="W23" s="1548"/>
      <c r="X23" s="1548"/>
      <c r="Y23" s="1548"/>
      <c r="Z23" s="1548"/>
      <c r="AA23" s="1548"/>
      <c r="AB23" s="1548"/>
      <c r="AC23" s="1548"/>
    </row>
    <row r="24" spans="1:29" s="2643" customFormat="1" ht="58.5" customHeight="1">
      <c r="A24" s="3699"/>
      <c r="B24" s="3004" t="str">
        <f t="shared" si="0"/>
        <v>2200002157</v>
      </c>
      <c r="C24" s="3009" t="s">
        <v>3438</v>
      </c>
      <c r="D24" s="3006"/>
      <c r="E24" s="3021"/>
      <c r="F24" s="3009" t="s">
        <v>13</v>
      </c>
      <c r="G24" s="3007"/>
      <c r="H24" s="3007"/>
      <c r="I24" s="3007"/>
      <c r="J24" s="1493" t="s">
        <v>49</v>
      </c>
      <c r="K24" s="1495" t="s">
        <v>984</v>
      </c>
      <c r="L24" s="3091" t="s">
        <v>8351</v>
      </c>
      <c r="M24" s="3085">
        <v>11925</v>
      </c>
      <c r="N24" s="3016" t="s">
        <v>8352</v>
      </c>
      <c r="O24" s="3009"/>
      <c r="P24" s="3009"/>
      <c r="Q24" s="3010"/>
      <c r="R24" s="3045">
        <v>1</v>
      </c>
      <c r="S24" s="1548"/>
      <c r="T24" s="1548"/>
      <c r="U24" s="1548"/>
      <c r="V24" s="1548"/>
      <c r="W24" s="1548"/>
      <c r="X24" s="1548"/>
      <c r="Y24" s="1548"/>
      <c r="Z24" s="1548"/>
      <c r="AA24" s="1548"/>
      <c r="AB24" s="1548"/>
      <c r="AC24" s="1548"/>
    </row>
    <row r="25" spans="1:29" s="2643" customFormat="1" ht="82.5" customHeight="1">
      <c r="A25" s="3777">
        <v>6</v>
      </c>
      <c r="B25" s="3004" t="str">
        <f t="shared" si="0"/>
        <v>2000003192</v>
      </c>
      <c r="C25" s="3025" t="s">
        <v>3140</v>
      </c>
      <c r="D25" s="3020">
        <v>9800</v>
      </c>
      <c r="E25" s="3021" t="s">
        <v>8353</v>
      </c>
      <c r="F25" s="3019" t="s">
        <v>15</v>
      </c>
      <c r="G25" s="3021" t="s">
        <v>8354</v>
      </c>
      <c r="H25" s="3021"/>
      <c r="I25" s="3026" t="s">
        <v>8332</v>
      </c>
      <c r="J25" s="3027" t="s">
        <v>49</v>
      </c>
      <c r="K25" s="3021" t="s">
        <v>148</v>
      </c>
      <c r="L25" s="2904" t="s">
        <v>8355</v>
      </c>
      <c r="M25" s="3036">
        <v>1100</v>
      </c>
      <c r="N25" s="3016" t="s">
        <v>8356</v>
      </c>
      <c r="O25" s="3019" t="s">
        <v>8357</v>
      </c>
      <c r="P25" s="3019"/>
      <c r="Q25" s="3023"/>
      <c r="R25" s="3045">
        <v>1</v>
      </c>
      <c r="S25" s="2150"/>
      <c r="T25" s="2150"/>
      <c r="U25" s="2150"/>
      <c r="V25" s="2150"/>
      <c r="W25" s="2150"/>
      <c r="X25" s="2150"/>
      <c r="Y25" s="2150"/>
      <c r="Z25" s="2150"/>
      <c r="AA25" s="2150"/>
      <c r="AB25" s="2150"/>
      <c r="AC25" s="2150"/>
    </row>
    <row r="26" spans="1:29" s="2643" customFormat="1" ht="58.5" customHeight="1">
      <c r="A26" s="3778"/>
      <c r="B26" s="3004" t="str">
        <f t="shared" si="0"/>
        <v>2200002139</v>
      </c>
      <c r="C26" s="3028" t="s">
        <v>3140</v>
      </c>
      <c r="D26" s="1903"/>
      <c r="E26" s="1921"/>
      <c r="F26" s="3009" t="s">
        <v>15</v>
      </c>
      <c r="G26" s="1495"/>
      <c r="H26" s="1495"/>
      <c r="I26" s="1495"/>
      <c r="J26" s="1493" t="s">
        <v>49</v>
      </c>
      <c r="K26" s="1495" t="s">
        <v>148</v>
      </c>
      <c r="L26" s="2878" t="s">
        <v>8358</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5" customHeight="1">
      <c r="A27" s="3778"/>
      <c r="B27" s="3004" t="str">
        <f t="shared" si="0"/>
        <v>2000003278</v>
      </c>
      <c r="C27" s="3028" t="s">
        <v>3140</v>
      </c>
      <c r="D27" s="1903"/>
      <c r="E27" s="1921"/>
      <c r="F27" s="3009" t="s">
        <v>15</v>
      </c>
      <c r="G27" s="3007"/>
      <c r="H27" s="3007"/>
      <c r="I27" s="3007"/>
      <c r="J27" s="3009" t="s">
        <v>49</v>
      </c>
      <c r="K27" s="3068" t="s">
        <v>148</v>
      </c>
      <c r="L27" s="2878" t="s">
        <v>8359</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5" customHeight="1">
      <c r="A28" s="3778"/>
      <c r="B28" s="3004" t="str">
        <f t="shared" si="0"/>
        <v>2000003277</v>
      </c>
      <c r="C28" s="3028" t="s">
        <v>3140</v>
      </c>
      <c r="D28" s="1903"/>
      <c r="E28" s="1921"/>
      <c r="F28" s="3009" t="s">
        <v>15</v>
      </c>
      <c r="G28" s="3007"/>
      <c r="H28" s="3007"/>
      <c r="I28" s="3007"/>
      <c r="J28" s="3009" t="s">
        <v>49</v>
      </c>
      <c r="K28" s="3068" t="s">
        <v>148</v>
      </c>
      <c r="L28" s="2878" t="s">
        <v>8360</v>
      </c>
      <c r="M28" s="3038">
        <v>2000</v>
      </c>
      <c r="N28" s="3016" t="s">
        <v>7280</v>
      </c>
      <c r="O28" s="3009"/>
      <c r="P28" s="3009"/>
      <c r="Q28" s="3010"/>
      <c r="R28" s="3045">
        <v>1</v>
      </c>
      <c r="S28" s="1548"/>
      <c r="T28" s="1548"/>
      <c r="U28" s="1548"/>
      <c r="V28" s="1548"/>
      <c r="W28" s="1548"/>
      <c r="X28" s="1548"/>
      <c r="Y28" s="1548"/>
      <c r="Z28" s="1548"/>
      <c r="AA28" s="1548"/>
      <c r="AB28" s="1548"/>
      <c r="AC28" s="1548"/>
    </row>
    <row r="29" spans="1:29" s="2643" customFormat="1" ht="58.5" customHeight="1">
      <c r="A29" s="3778"/>
      <c r="B29" s="3004" t="str">
        <f t="shared" si="0"/>
        <v>2000003286</v>
      </c>
      <c r="C29" s="3028" t="s">
        <v>3140</v>
      </c>
      <c r="D29" s="1903"/>
      <c r="E29" s="1921"/>
      <c r="F29" s="3009" t="s">
        <v>15</v>
      </c>
      <c r="G29" s="3007"/>
      <c r="H29" s="3007"/>
      <c r="I29" s="3007"/>
      <c r="J29" s="3009" t="s">
        <v>49</v>
      </c>
      <c r="K29" s="3068" t="s">
        <v>148</v>
      </c>
      <c r="L29" s="2878" t="s">
        <v>8361</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5" customHeight="1">
      <c r="A30" s="3779"/>
      <c r="B30" s="3004" t="str">
        <f t="shared" si="0"/>
        <v>2000003285</v>
      </c>
      <c r="C30" s="3028" t="s">
        <v>3140</v>
      </c>
      <c r="D30" s="1903"/>
      <c r="E30" s="1921"/>
      <c r="F30" s="3009" t="s">
        <v>15</v>
      </c>
      <c r="G30" s="3007"/>
      <c r="H30" s="3007"/>
      <c r="I30" s="3007"/>
      <c r="J30" s="3009" t="s">
        <v>49</v>
      </c>
      <c r="K30" s="3068" t="s">
        <v>148</v>
      </c>
      <c r="L30" s="2878" t="s">
        <v>8362</v>
      </c>
      <c r="M30" s="3038">
        <v>1000</v>
      </c>
      <c r="N30" s="3016" t="s">
        <v>7280</v>
      </c>
      <c r="O30" s="3009"/>
      <c r="P30" s="3009"/>
      <c r="Q30" s="3010"/>
      <c r="R30" s="3045">
        <v>1</v>
      </c>
      <c r="S30" s="1548"/>
      <c r="T30" s="1548"/>
      <c r="U30" s="1548"/>
      <c r="V30" s="1548"/>
      <c r="W30" s="1548"/>
      <c r="X30" s="1548"/>
      <c r="Y30" s="1548"/>
      <c r="Z30" s="1548"/>
      <c r="AA30" s="1548"/>
      <c r="AB30" s="1548"/>
      <c r="AC30" s="1548"/>
    </row>
    <row r="31" spans="1:29" s="2150" customFormat="1" ht="58.5" customHeight="1">
      <c r="A31" s="3777">
        <v>7</v>
      </c>
      <c r="B31" s="3004" t="str">
        <f t="shared" si="0"/>
        <v>2400001250</v>
      </c>
      <c r="C31" s="3019" t="s">
        <v>8363</v>
      </c>
      <c r="D31" s="3020">
        <f>2000+2000</f>
        <v>4000</v>
      </c>
      <c r="E31" s="3021" t="s">
        <v>8364</v>
      </c>
      <c r="F31" s="3019" t="s">
        <v>2285</v>
      </c>
      <c r="G31" s="3021" t="s">
        <v>8365</v>
      </c>
      <c r="H31" s="3021"/>
      <c r="I31" s="3021"/>
      <c r="J31" s="3019" t="s">
        <v>49</v>
      </c>
      <c r="K31" s="3069" t="s">
        <v>134</v>
      </c>
      <c r="L31" s="2904" t="s">
        <v>8366</v>
      </c>
      <c r="M31" s="3036">
        <v>350</v>
      </c>
      <c r="N31" s="3022" t="s">
        <v>5376</v>
      </c>
      <c r="O31" s="3019">
        <v>25</v>
      </c>
      <c r="P31" s="3019"/>
      <c r="Q31" s="3023" t="s">
        <v>8367</v>
      </c>
      <c r="R31" s="3045">
        <v>1</v>
      </c>
    </row>
    <row r="32" spans="1:29" s="1548" customFormat="1" ht="58.5" customHeight="1">
      <c r="A32" s="3778"/>
      <c r="B32" s="3004" t="str">
        <f t="shared" si="0"/>
        <v>2400001251</v>
      </c>
      <c r="C32" s="3009" t="s">
        <v>8363</v>
      </c>
      <c r="D32" s="3006"/>
      <c r="E32" s="3021"/>
      <c r="F32" s="3009" t="s">
        <v>2285</v>
      </c>
      <c r="G32" s="3007"/>
      <c r="H32" s="3007"/>
      <c r="I32" s="3007"/>
      <c r="J32" s="3009" t="s">
        <v>49</v>
      </c>
      <c r="K32" s="3007" t="s">
        <v>134</v>
      </c>
      <c r="L32" s="3131" t="s">
        <v>8368</v>
      </c>
      <c r="M32" s="3039">
        <v>250</v>
      </c>
      <c r="N32" s="3017" t="s">
        <v>5376</v>
      </c>
      <c r="O32" s="3019">
        <v>25</v>
      </c>
      <c r="P32" s="3019"/>
      <c r="Q32" s="3023" t="s">
        <v>8367</v>
      </c>
      <c r="R32" s="3045">
        <v>1</v>
      </c>
    </row>
    <row r="33" spans="1:30" s="1548" customFormat="1" ht="58.5" customHeight="1">
      <c r="A33" s="3778"/>
      <c r="B33" s="3004" t="str">
        <f t="shared" si="0"/>
        <v>2400001252</v>
      </c>
      <c r="C33" s="3009" t="s">
        <v>8363</v>
      </c>
      <c r="D33" s="3006"/>
      <c r="E33" s="3021"/>
      <c r="F33" s="3009" t="s">
        <v>2285</v>
      </c>
      <c r="G33" s="3007"/>
      <c r="H33" s="3007"/>
      <c r="I33" s="3007"/>
      <c r="J33" s="3009" t="s">
        <v>49</v>
      </c>
      <c r="K33" s="3007" t="s">
        <v>134</v>
      </c>
      <c r="L33" s="2878" t="s">
        <v>8369</v>
      </c>
      <c r="M33" s="3040">
        <v>300</v>
      </c>
      <c r="N33" s="3017" t="s">
        <v>5376</v>
      </c>
      <c r="O33" s="3019">
        <v>25</v>
      </c>
      <c r="P33" s="3019"/>
      <c r="Q33" s="3023" t="s">
        <v>8367</v>
      </c>
      <c r="R33" s="3045">
        <v>1</v>
      </c>
    </row>
    <row r="34" spans="1:30" s="1548" customFormat="1" ht="58.5" customHeight="1">
      <c r="A34" s="3778"/>
      <c r="B34" s="3004" t="str">
        <f t="shared" si="0"/>
        <v>2400001253</v>
      </c>
      <c r="C34" s="3009" t="s">
        <v>8363</v>
      </c>
      <c r="D34" s="3006"/>
      <c r="E34" s="3021"/>
      <c r="F34" s="3009" t="s">
        <v>2285</v>
      </c>
      <c r="G34" s="3007"/>
      <c r="H34" s="3007"/>
      <c r="I34" s="3007"/>
      <c r="J34" s="3009" t="s">
        <v>49</v>
      </c>
      <c r="K34" s="3007" t="s">
        <v>134</v>
      </c>
      <c r="L34" s="2878" t="s">
        <v>8370</v>
      </c>
      <c r="M34" s="3040">
        <v>900</v>
      </c>
      <c r="N34" s="3017" t="s">
        <v>5376</v>
      </c>
      <c r="O34" s="3019">
        <v>25</v>
      </c>
      <c r="P34" s="3019"/>
      <c r="Q34" s="3023" t="s">
        <v>8367</v>
      </c>
      <c r="R34" s="3045">
        <v>1</v>
      </c>
    </row>
    <row r="35" spans="1:30" s="1548" customFormat="1" ht="58.5" customHeight="1">
      <c r="A35" s="3778"/>
      <c r="B35" s="3004" t="str">
        <f t="shared" si="0"/>
        <v>2400001254</v>
      </c>
      <c r="C35" s="3009" t="s">
        <v>8363</v>
      </c>
      <c r="D35" s="3006"/>
      <c r="E35" s="3021"/>
      <c r="F35" s="3009" t="s">
        <v>2285</v>
      </c>
      <c r="G35" s="3007"/>
      <c r="H35" s="3007"/>
      <c r="I35" s="3007"/>
      <c r="J35" s="3009" t="s">
        <v>49</v>
      </c>
      <c r="K35" s="3007" t="s">
        <v>134</v>
      </c>
      <c r="L35" s="2878" t="s">
        <v>8371</v>
      </c>
      <c r="M35" s="3040">
        <v>200</v>
      </c>
      <c r="N35" s="3017" t="s">
        <v>5376</v>
      </c>
      <c r="O35" s="3019">
        <v>25</v>
      </c>
      <c r="P35" s="3019"/>
      <c r="Q35" s="3023" t="s">
        <v>8367</v>
      </c>
      <c r="R35" s="3045">
        <v>1</v>
      </c>
    </row>
    <row r="36" spans="1:30" s="1548" customFormat="1" ht="58.5" customHeight="1">
      <c r="A36" s="3778"/>
      <c r="B36" s="3004" t="str">
        <f t="shared" si="0"/>
        <v>2400001260</v>
      </c>
      <c r="C36" s="3009" t="s">
        <v>8363</v>
      </c>
      <c r="D36" s="3006"/>
      <c r="E36" s="3021"/>
      <c r="F36" s="3009" t="s">
        <v>2285</v>
      </c>
      <c r="G36" s="3007"/>
      <c r="H36" s="3007"/>
      <c r="I36" s="3007"/>
      <c r="J36" s="3009" t="s">
        <v>49</v>
      </c>
      <c r="K36" s="3007" t="s">
        <v>8372</v>
      </c>
      <c r="L36" s="2878" t="s">
        <v>8373</v>
      </c>
      <c r="M36" s="3040">
        <v>900</v>
      </c>
      <c r="N36" s="3017" t="s">
        <v>5376</v>
      </c>
      <c r="O36" s="3019">
        <v>25</v>
      </c>
      <c r="P36" s="3019"/>
      <c r="Q36" s="3010" t="s">
        <v>8374</v>
      </c>
      <c r="R36" s="3045">
        <v>1</v>
      </c>
    </row>
    <row r="37" spans="1:30" s="1548" customFormat="1" ht="58.5" customHeight="1">
      <c r="A37" s="3778"/>
      <c r="B37" s="3004" t="str">
        <f t="shared" si="0"/>
        <v>2400001261</v>
      </c>
      <c r="C37" s="3009" t="s">
        <v>8363</v>
      </c>
      <c r="D37" s="3006"/>
      <c r="E37" s="3021"/>
      <c r="F37" s="3009" t="s">
        <v>2285</v>
      </c>
      <c r="G37" s="3007"/>
      <c r="H37" s="3007"/>
      <c r="I37" s="3007"/>
      <c r="J37" s="3009" t="s">
        <v>49</v>
      </c>
      <c r="K37" s="3007" t="s">
        <v>8372</v>
      </c>
      <c r="L37" s="2878" t="s">
        <v>8375</v>
      </c>
      <c r="M37" s="3040">
        <v>1100</v>
      </c>
      <c r="N37" s="3017" t="s">
        <v>5376</v>
      </c>
      <c r="O37" s="3019">
        <v>25</v>
      </c>
      <c r="P37" s="3019"/>
      <c r="Q37" s="3010" t="s">
        <v>8374</v>
      </c>
      <c r="R37" s="3045">
        <v>1</v>
      </c>
    </row>
    <row r="38" spans="1:30" s="1548" customFormat="1" ht="58.5" customHeight="1">
      <c r="A38" s="3779"/>
      <c r="B38" s="3004" t="str">
        <f t="shared" si="0"/>
        <v>2400001275</v>
      </c>
      <c r="C38" s="3009" t="s">
        <v>8363</v>
      </c>
      <c r="D38" s="3006"/>
      <c r="E38" s="3021"/>
      <c r="F38" s="3009" t="s">
        <v>2285</v>
      </c>
      <c r="G38" s="3007"/>
      <c r="H38" s="3007"/>
      <c r="I38" s="3007"/>
      <c r="J38" s="3009" t="s">
        <v>49</v>
      </c>
      <c r="K38" s="3007" t="s">
        <v>8372</v>
      </c>
      <c r="L38" s="2878" t="s">
        <v>8376</v>
      </c>
      <c r="M38" s="3040">
        <v>25</v>
      </c>
      <c r="N38" s="3017" t="s">
        <v>5376</v>
      </c>
      <c r="O38" s="3019">
        <v>25</v>
      </c>
      <c r="P38" s="3019"/>
      <c r="Q38" s="3010" t="s">
        <v>8374</v>
      </c>
      <c r="R38" s="3045">
        <v>1</v>
      </c>
    </row>
    <row r="39" spans="1:30" s="1548" customFormat="1" ht="52.5" customHeight="1">
      <c r="A39" s="2436">
        <v>8</v>
      </c>
      <c r="B39" s="3024" t="str">
        <f t="shared" si="0"/>
        <v>2000003258</v>
      </c>
      <c r="C39" s="1902" t="s">
        <v>236</v>
      </c>
      <c r="D39" s="2642">
        <v>4000</v>
      </c>
      <c r="E39" s="2789" t="s">
        <v>8377</v>
      </c>
      <c r="F39" s="3019" t="s">
        <v>17</v>
      </c>
      <c r="G39" s="1921" t="s">
        <v>8378</v>
      </c>
      <c r="H39" s="1921"/>
      <c r="I39" s="1921" t="s">
        <v>7254</v>
      </c>
      <c r="J39" s="1902" t="s">
        <v>49</v>
      </c>
      <c r="K39" s="1921" t="s">
        <v>1163</v>
      </c>
      <c r="L39" s="1845" t="s">
        <v>8347</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01">
        <v>9</v>
      </c>
      <c r="B40" s="3004" t="str">
        <f t="shared" si="0"/>
        <v>2400001241</v>
      </c>
      <c r="C40" s="3019" t="s">
        <v>8379</v>
      </c>
      <c r="D40" s="3036">
        <v>8375</v>
      </c>
      <c r="E40" s="3021" t="s">
        <v>8380</v>
      </c>
      <c r="F40" s="3019" t="s">
        <v>8381</v>
      </c>
      <c r="G40" s="3021" t="s">
        <v>8382</v>
      </c>
      <c r="H40" s="3021"/>
      <c r="I40" s="3021" t="s">
        <v>7254</v>
      </c>
      <c r="J40" s="3019" t="s">
        <v>49</v>
      </c>
      <c r="K40" s="3021" t="s">
        <v>8383</v>
      </c>
      <c r="L40" s="2904" t="s">
        <v>8384</v>
      </c>
      <c r="M40" s="3036">
        <v>2400</v>
      </c>
      <c r="N40" s="2907" t="s">
        <v>5376</v>
      </c>
      <c r="O40" s="3009"/>
      <c r="P40" s="3009"/>
      <c r="Q40" s="3010" t="s">
        <v>8367</v>
      </c>
      <c r="R40" s="3045">
        <v>2</v>
      </c>
      <c r="T40" s="2628">
        <v>2400001241</v>
      </c>
      <c r="U40" s="1493">
        <f>VLOOKUP(T40,'PKH UPDATE'!A:D,2,0)</f>
        <v>2433</v>
      </c>
      <c r="V40" s="1493">
        <f>VLOOKUP(T40,'PKH UPDATE'!A:D,3,0)</f>
        <v>2410</v>
      </c>
      <c r="W40" s="1493">
        <f>VLOOKUP(T40,'PKH UPDATE'!A:D,4,0)</f>
        <v>22</v>
      </c>
    </row>
    <row r="41" spans="1:30" s="1548" customFormat="1" ht="58.5" customHeight="1">
      <c r="A41" s="3802"/>
      <c r="B41" s="3004" t="str">
        <f t="shared" si="0"/>
        <v>2400001248</v>
      </c>
      <c r="C41" s="3009" t="s">
        <v>8379</v>
      </c>
      <c r="D41" s="3040"/>
      <c r="E41" s="3021"/>
      <c r="F41" s="3009" t="s">
        <v>8381</v>
      </c>
      <c r="G41" s="3007"/>
      <c r="H41" s="3007"/>
      <c r="I41" s="3007" t="s">
        <v>7254</v>
      </c>
      <c r="J41" s="3009" t="s">
        <v>49</v>
      </c>
      <c r="K41" s="3007" t="s">
        <v>8383</v>
      </c>
      <c r="L41" s="2878" t="s">
        <v>8385</v>
      </c>
      <c r="M41" s="3040">
        <v>600</v>
      </c>
      <c r="N41" s="2907" t="s">
        <v>5376</v>
      </c>
      <c r="O41" s="3009"/>
      <c r="P41" s="3009"/>
      <c r="Q41" s="3010" t="s">
        <v>8367</v>
      </c>
      <c r="R41" s="3045">
        <v>2</v>
      </c>
      <c r="T41" s="2628">
        <v>2400001248</v>
      </c>
      <c r="U41" s="1493" t="e">
        <f>VLOOKUP(T41,'PKH UPDATE'!A:D,2,0)</f>
        <v>#N/A</v>
      </c>
      <c r="V41" s="1493" t="e">
        <f>VLOOKUP(T41,'PKH UPDATE'!A:D,3,0)</f>
        <v>#N/A</v>
      </c>
      <c r="W41" s="1493" t="e">
        <f>VLOOKUP(T41,'PKH UPDATE'!A:D,4,0)</f>
        <v>#N/A</v>
      </c>
    </row>
    <row r="42" spans="1:30" s="1548" customFormat="1" ht="58.5" customHeight="1">
      <c r="A42" s="3802"/>
      <c r="B42" s="3004" t="str">
        <f t="shared" si="0"/>
        <v>2400001243</v>
      </c>
      <c r="C42" s="3009" t="s">
        <v>8379</v>
      </c>
      <c r="D42" s="3040"/>
      <c r="E42" s="3021"/>
      <c r="F42" s="3009" t="s">
        <v>8381</v>
      </c>
      <c r="G42" s="3007"/>
      <c r="H42" s="3007"/>
      <c r="I42" s="3007" t="s">
        <v>7254</v>
      </c>
      <c r="J42" s="3009" t="s">
        <v>49</v>
      </c>
      <c r="K42" s="3007" t="s">
        <v>8383</v>
      </c>
      <c r="L42" s="2878" t="s">
        <v>8386</v>
      </c>
      <c r="M42" s="3040">
        <v>25</v>
      </c>
      <c r="N42" s="2907" t="s">
        <v>5376</v>
      </c>
      <c r="O42" s="3009"/>
      <c r="P42" s="3009"/>
      <c r="Q42" s="3010" t="s">
        <v>8367</v>
      </c>
      <c r="R42" s="3045">
        <v>2</v>
      </c>
      <c r="T42" s="2628">
        <v>2400001243</v>
      </c>
      <c r="U42" s="1493" t="e">
        <f>VLOOKUP(T42,'PKH UPDATE'!A:D,2,0)</f>
        <v>#N/A</v>
      </c>
      <c r="V42" s="1493" t="e">
        <f>VLOOKUP(T42,'PKH UPDATE'!A:D,3,0)</f>
        <v>#N/A</v>
      </c>
      <c r="W42" s="1493" t="e">
        <f>VLOOKUP(T42,'PKH UPDATE'!A:D,4,0)</f>
        <v>#N/A</v>
      </c>
    </row>
    <row r="43" spans="1:30" s="1548" customFormat="1" ht="58.5" customHeight="1">
      <c r="A43" s="3802"/>
      <c r="B43" s="3004" t="str">
        <f t="shared" si="0"/>
        <v>2400001276</v>
      </c>
      <c r="C43" s="3009" t="s">
        <v>8379</v>
      </c>
      <c r="D43" s="3006"/>
      <c r="E43" s="3021"/>
      <c r="F43" s="3009" t="s">
        <v>8381</v>
      </c>
      <c r="G43" s="3007"/>
      <c r="H43" s="3007"/>
      <c r="I43" s="3007"/>
      <c r="J43" s="3009" t="s">
        <v>49</v>
      </c>
      <c r="K43" s="3068" t="s">
        <v>7336</v>
      </c>
      <c r="L43" s="2878" t="s">
        <v>8387</v>
      </c>
      <c r="M43" s="3040">
        <v>5000</v>
      </c>
      <c r="N43" s="2907" t="s">
        <v>5376</v>
      </c>
      <c r="O43" s="3009"/>
      <c r="P43" s="3009"/>
      <c r="Q43" s="3010" t="s">
        <v>8374</v>
      </c>
      <c r="R43" s="3045">
        <v>2</v>
      </c>
      <c r="T43" s="2628">
        <v>2400001276</v>
      </c>
      <c r="U43" s="1493">
        <f>VLOOKUP(T43,'PKH UPDATE'!A:D,2,0)</f>
        <v>4541</v>
      </c>
      <c r="V43" s="1493">
        <f>VLOOKUP(T43,'PKH UPDATE'!A:D,3,0)</f>
        <v>3789</v>
      </c>
      <c r="W43" s="1493">
        <f>VLOOKUP(T43,'PKH UPDATE'!A:D,4,0)</f>
        <v>752</v>
      </c>
    </row>
    <row r="44" spans="1:30" s="1548" customFormat="1" ht="58.5" customHeight="1">
      <c r="A44" s="3802"/>
      <c r="B44" s="3004" t="str">
        <f t="shared" si="0"/>
        <v>2400001284</v>
      </c>
      <c r="C44" s="3009" t="s">
        <v>8379</v>
      </c>
      <c r="D44" s="3020"/>
      <c r="E44" s="3021"/>
      <c r="F44" s="3009" t="s">
        <v>8381</v>
      </c>
      <c r="G44" s="3021"/>
      <c r="H44" s="3021"/>
      <c r="I44" s="3007" t="s">
        <v>7254</v>
      </c>
      <c r="J44" s="3009" t="s">
        <v>49</v>
      </c>
      <c r="K44" s="3007" t="s">
        <v>7336</v>
      </c>
      <c r="L44" s="3056" t="s">
        <v>8388</v>
      </c>
      <c r="M44" s="3057">
        <v>300</v>
      </c>
      <c r="N44" s="2907" t="s">
        <v>5376</v>
      </c>
      <c r="O44" s="3019"/>
      <c r="P44" s="3019"/>
      <c r="Q44" s="3010" t="s">
        <v>8374</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02"/>
      <c r="B45" s="3004" t="str">
        <f t="shared" si="0"/>
        <v>2400001272</v>
      </c>
      <c r="C45" s="3009" t="s">
        <v>8379</v>
      </c>
      <c r="D45" s="3006"/>
      <c r="E45" s="3021"/>
      <c r="F45" s="3009" t="s">
        <v>8381</v>
      </c>
      <c r="G45" s="3007"/>
      <c r="H45" s="3007"/>
      <c r="I45" s="3058">
        <v>45939</v>
      </c>
      <c r="J45" s="3009" t="s">
        <v>49</v>
      </c>
      <c r="K45" s="3007" t="s">
        <v>8383</v>
      </c>
      <c r="L45" s="2878" t="s">
        <v>8389</v>
      </c>
      <c r="M45" s="3040">
        <v>50</v>
      </c>
      <c r="N45" s="2907" t="s">
        <v>5376</v>
      </c>
      <c r="O45" s="3009"/>
      <c r="P45" s="3009"/>
      <c r="Q45" s="3010" t="s">
        <v>8367</v>
      </c>
      <c r="R45" s="3045">
        <v>2</v>
      </c>
      <c r="T45" s="2628">
        <v>2400001272</v>
      </c>
      <c r="U45" s="1493">
        <f>VLOOKUP(T45,'PKH UPDATE'!A:D,2,0)</f>
        <v>46</v>
      </c>
      <c r="V45" s="1493">
        <f>VLOOKUP(T45,'PKH UPDATE'!A:D,3,0)</f>
        <v>0</v>
      </c>
      <c r="W45" s="1493">
        <f>VLOOKUP(T45,'PKH UPDATE'!A:D,4,0)</f>
        <v>46</v>
      </c>
    </row>
    <row r="46" spans="1:30" s="1548" customFormat="1" ht="58.5" customHeight="1">
      <c r="A46" s="3803"/>
      <c r="B46" s="3004" t="str">
        <f t="shared" si="0"/>
        <v>2400001273</v>
      </c>
      <c r="C46" s="3009" t="s">
        <v>8379</v>
      </c>
      <c r="D46" s="3006"/>
      <c r="E46" s="3021"/>
      <c r="F46" s="3009" t="s">
        <v>8381</v>
      </c>
      <c r="G46" s="3007"/>
      <c r="H46" s="3007"/>
      <c r="I46" s="3058">
        <v>45939</v>
      </c>
      <c r="J46" s="3009" t="s">
        <v>49</v>
      </c>
      <c r="K46" s="3007" t="s">
        <v>8383</v>
      </c>
      <c r="L46" s="2878" t="s">
        <v>8390</v>
      </c>
      <c r="M46" s="3040">
        <v>25</v>
      </c>
      <c r="N46" s="2907" t="s">
        <v>5376</v>
      </c>
      <c r="O46" s="3009"/>
      <c r="P46" s="3009"/>
      <c r="Q46" s="3010" t="s">
        <v>8367</v>
      </c>
      <c r="R46" s="3045">
        <v>2</v>
      </c>
      <c r="T46" s="2628">
        <v>2400001273</v>
      </c>
      <c r="U46" s="1493">
        <f>VLOOKUP(T46,'PKH UPDATE'!A:D,2,0)</f>
        <v>25</v>
      </c>
      <c r="V46" s="1493">
        <f>VLOOKUP(T46,'PKH UPDATE'!A:D,3,0)</f>
        <v>0</v>
      </c>
      <c r="W46" s="1493">
        <f>VLOOKUP(T46,'PKH UPDATE'!A:D,4,0)</f>
        <v>25</v>
      </c>
    </row>
    <row r="47" spans="1:30" s="1548" customFormat="1" ht="58.5" customHeight="1">
      <c r="A47" s="3697">
        <v>10</v>
      </c>
      <c r="B47" s="3004" t="str">
        <f t="shared" si="0"/>
        <v>2200002135</v>
      </c>
      <c r="C47" s="1902" t="s">
        <v>3478</v>
      </c>
      <c r="D47" s="2642">
        <v>8800</v>
      </c>
      <c r="E47" s="1921" t="s">
        <v>8391</v>
      </c>
      <c r="F47" s="1902" t="s">
        <v>15</v>
      </c>
      <c r="G47" s="1921" t="s">
        <v>8392</v>
      </c>
      <c r="H47" s="1921"/>
      <c r="I47" s="1921"/>
      <c r="J47" s="1902" t="s">
        <v>49</v>
      </c>
      <c r="K47" s="1921" t="s">
        <v>1163</v>
      </c>
      <c r="L47" s="1845" t="s">
        <v>8393</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5" customHeight="1">
      <c r="A48" s="3698"/>
      <c r="B48" s="3004" t="str">
        <f t="shared" si="0"/>
        <v>2200002136</v>
      </c>
      <c r="C48" s="1493" t="s">
        <v>3478</v>
      </c>
      <c r="D48" s="1903"/>
      <c r="E48" s="1921"/>
      <c r="F48" s="1493" t="s">
        <v>15</v>
      </c>
      <c r="G48" s="1495"/>
      <c r="H48" s="1495"/>
      <c r="I48" s="1495"/>
      <c r="J48" s="1493" t="s">
        <v>49</v>
      </c>
      <c r="K48" s="1495" t="s">
        <v>1163</v>
      </c>
      <c r="L48" s="1600" t="s">
        <v>8394</v>
      </c>
      <c r="M48" s="3037">
        <v>4900</v>
      </c>
      <c r="N48" s="3016" t="s">
        <v>7280</v>
      </c>
      <c r="O48" s="2877"/>
      <c r="P48" s="2877"/>
      <c r="Q48" s="2590"/>
      <c r="R48" s="3045">
        <v>1</v>
      </c>
      <c r="S48" s="1852"/>
      <c r="T48" s="1852"/>
      <c r="U48" s="2150"/>
      <c r="V48" s="2150"/>
      <c r="W48" s="2150"/>
      <c r="X48" s="2150"/>
      <c r="Y48" s="2150"/>
      <c r="Z48" s="2150"/>
      <c r="AA48" s="2150"/>
      <c r="AB48" s="2150"/>
      <c r="AC48" s="2150"/>
    </row>
    <row r="49" spans="1:29" s="1548" customFormat="1" ht="58.5" customHeight="1">
      <c r="A49" s="3698"/>
      <c r="B49" s="3004" t="str">
        <f t="shared" si="0"/>
        <v>2000003243</v>
      </c>
      <c r="C49" s="1493" t="s">
        <v>3478</v>
      </c>
      <c r="D49" s="1903"/>
      <c r="E49" s="1921"/>
      <c r="F49" s="1493" t="s">
        <v>15</v>
      </c>
      <c r="G49" s="1495"/>
      <c r="H49" s="1495"/>
      <c r="I49" s="1495"/>
      <c r="J49" s="1493" t="s">
        <v>49</v>
      </c>
      <c r="K49" s="1495" t="s">
        <v>1163</v>
      </c>
      <c r="L49" s="1600" t="s">
        <v>8395</v>
      </c>
      <c r="M49" s="3037">
        <v>1000</v>
      </c>
      <c r="N49" s="3016" t="s">
        <v>7280</v>
      </c>
      <c r="O49" s="1493"/>
      <c r="P49" s="1493"/>
      <c r="Q49" s="2590"/>
      <c r="R49" s="3045">
        <v>1</v>
      </c>
    </row>
    <row r="50" spans="1:29" s="1548" customFormat="1" ht="58.5" customHeight="1">
      <c r="A50" s="3699"/>
      <c r="B50" s="3004" t="str">
        <f t="shared" si="0"/>
        <v>2000003203</v>
      </c>
      <c r="C50" s="1493" t="s">
        <v>3478</v>
      </c>
      <c r="D50" s="3006"/>
      <c r="E50" s="3021"/>
      <c r="F50" s="1493" t="s">
        <v>15</v>
      </c>
      <c r="G50" s="3007"/>
      <c r="H50" s="3007"/>
      <c r="I50" s="3007"/>
      <c r="J50" s="3008" t="s">
        <v>49</v>
      </c>
      <c r="K50" s="1495" t="s">
        <v>1163</v>
      </c>
      <c r="L50" s="2878" t="s">
        <v>8396</v>
      </c>
      <c r="M50" s="3040">
        <v>2000</v>
      </c>
      <c r="N50" s="3016" t="s">
        <v>5376</v>
      </c>
      <c r="O50" s="3009"/>
      <c r="P50" s="3009"/>
      <c r="Q50" s="3010"/>
      <c r="R50" s="3045">
        <v>1</v>
      </c>
    </row>
    <row r="51" spans="1:29" s="1548" customFormat="1" ht="58.5" customHeight="1">
      <c r="A51" s="3697">
        <v>11</v>
      </c>
      <c r="B51" s="3004" t="str">
        <f t="shared" si="0"/>
        <v>2200002138</v>
      </c>
      <c r="C51" s="2187" t="s">
        <v>8397</v>
      </c>
      <c r="D51" s="2642">
        <v>3950</v>
      </c>
      <c r="E51" s="1921" t="s">
        <v>8398</v>
      </c>
      <c r="F51" s="1902" t="s">
        <v>18</v>
      </c>
      <c r="G51" s="1921" t="s">
        <v>8399</v>
      </c>
      <c r="H51" s="1921"/>
      <c r="I51" s="1921"/>
      <c r="J51" s="1902" t="s">
        <v>49</v>
      </c>
      <c r="K51" s="1921" t="s">
        <v>126</v>
      </c>
      <c r="L51" s="1845" t="s">
        <v>8400</v>
      </c>
      <c r="M51" s="3041">
        <v>2000</v>
      </c>
      <c r="N51" s="3016" t="s">
        <v>7280</v>
      </c>
      <c r="O51" s="1493"/>
      <c r="P51" s="1493"/>
      <c r="Q51" s="2590"/>
      <c r="R51" s="1748">
        <v>1</v>
      </c>
    </row>
    <row r="52" spans="1:29" s="1548" customFormat="1" ht="63" customHeight="1">
      <c r="A52" s="3698"/>
      <c r="B52" s="3004" t="str">
        <f t="shared" si="0"/>
        <v>2200002137</v>
      </c>
      <c r="C52" s="1493" t="s">
        <v>5223</v>
      </c>
      <c r="D52" s="3005"/>
      <c r="E52" s="1921"/>
      <c r="F52" s="1493" t="s">
        <v>18</v>
      </c>
      <c r="G52" s="1495"/>
      <c r="H52" s="1495"/>
      <c r="I52" s="1495"/>
      <c r="J52" s="1493" t="s">
        <v>49</v>
      </c>
      <c r="K52" s="1495" t="s">
        <v>126</v>
      </c>
      <c r="L52" s="1600" t="s">
        <v>8401</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699"/>
      <c r="B53" s="3004" t="str">
        <f t="shared" si="0"/>
        <v>2200002114</v>
      </c>
      <c r="C53" s="1493" t="s">
        <v>5223</v>
      </c>
      <c r="D53" s="3005"/>
      <c r="E53" s="1921"/>
      <c r="F53" s="1493" t="s">
        <v>18</v>
      </c>
      <c r="G53" s="1495"/>
      <c r="H53" s="1495"/>
      <c r="I53" s="1495"/>
      <c r="J53" s="1493" t="s">
        <v>49</v>
      </c>
      <c r="K53" s="1495" t="s">
        <v>101</v>
      </c>
      <c r="L53" s="1600" t="s">
        <v>8402</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5" customHeight="1">
      <c r="A54" s="3777">
        <v>12</v>
      </c>
      <c r="B54" s="3024" t="str">
        <f t="shared" si="0"/>
        <v>2000003282</v>
      </c>
      <c r="C54" s="3019" t="s">
        <v>3483</v>
      </c>
      <c r="D54" s="3020">
        <v>4000</v>
      </c>
      <c r="E54" s="3021" t="s">
        <v>8403</v>
      </c>
      <c r="F54" s="3019" t="s">
        <v>17</v>
      </c>
      <c r="G54" s="3021" t="s">
        <v>8404</v>
      </c>
      <c r="H54" s="3021"/>
      <c r="I54" s="3021"/>
      <c r="J54" s="3027" t="s">
        <v>49</v>
      </c>
      <c r="K54" s="3021" t="s">
        <v>50</v>
      </c>
      <c r="L54" s="2904" t="s">
        <v>8405</v>
      </c>
      <c r="M54" s="3036">
        <v>1360</v>
      </c>
      <c r="N54" s="3016" t="s">
        <v>7280</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778"/>
      <c r="B55" s="3004" t="str">
        <f t="shared" si="0"/>
        <v>2000003250</v>
      </c>
      <c r="C55" s="3009" t="s">
        <v>3483</v>
      </c>
      <c r="D55" s="3006"/>
      <c r="E55" s="3021"/>
      <c r="F55" s="3009" t="s">
        <v>17</v>
      </c>
      <c r="G55" s="3007"/>
      <c r="H55" s="3007"/>
      <c r="I55" s="3007"/>
      <c r="J55" s="3008" t="s">
        <v>49</v>
      </c>
      <c r="K55" s="3007" t="s">
        <v>50</v>
      </c>
      <c r="L55" s="2878" t="s">
        <v>8406</v>
      </c>
      <c r="M55" s="3040">
        <v>570</v>
      </c>
      <c r="N55" s="3016" t="s">
        <v>7280</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778"/>
      <c r="B56" s="3004" t="str">
        <f t="shared" si="0"/>
        <v>2000003241</v>
      </c>
      <c r="C56" s="3009" t="s">
        <v>3483</v>
      </c>
      <c r="D56" s="1903"/>
      <c r="E56" s="1921"/>
      <c r="F56" s="1545" t="s">
        <v>17</v>
      </c>
      <c r="G56" s="1495"/>
      <c r="H56" s="1495"/>
      <c r="I56" s="1495"/>
      <c r="J56" s="1493" t="s">
        <v>49</v>
      </c>
      <c r="K56" s="1495" t="s">
        <v>1163</v>
      </c>
      <c r="L56" s="1600" t="s">
        <v>8407</v>
      </c>
      <c r="M56" s="3037">
        <v>270</v>
      </c>
      <c r="N56" s="2385" t="s">
        <v>5376</v>
      </c>
      <c r="O56" s="3009">
        <v>37</v>
      </c>
      <c r="P56" s="3009"/>
      <c r="Q56" s="2590"/>
      <c r="R56" s="3045">
        <v>1</v>
      </c>
    </row>
    <row r="57" spans="1:29" s="1467" customFormat="1" ht="58.5" customHeight="1">
      <c r="A57" s="3778"/>
      <c r="B57" s="3004" t="str">
        <f t="shared" si="0"/>
        <v>2200002124</v>
      </c>
      <c r="C57" s="3009" t="s">
        <v>3483</v>
      </c>
      <c r="D57" s="3006"/>
      <c r="E57" s="3021"/>
      <c r="F57" s="3009" t="s">
        <v>17</v>
      </c>
      <c r="G57" s="3007"/>
      <c r="H57" s="3007"/>
      <c r="I57" s="3045"/>
      <c r="J57" s="1493" t="s">
        <v>49</v>
      </c>
      <c r="K57" s="1495" t="s">
        <v>1163</v>
      </c>
      <c r="L57" s="1600" t="s">
        <v>8408</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779"/>
      <c r="B58" s="3004" t="str">
        <f t="shared" si="0"/>
        <v>2200002159</v>
      </c>
      <c r="C58" s="3009" t="s">
        <v>3483</v>
      </c>
      <c r="D58" s="3006"/>
      <c r="E58" s="3021"/>
      <c r="F58" s="3009" t="s">
        <v>17</v>
      </c>
      <c r="G58" s="3007"/>
      <c r="H58" s="3007"/>
      <c r="I58" s="3007"/>
      <c r="J58" s="1493" t="s">
        <v>49</v>
      </c>
      <c r="K58" s="1495" t="s">
        <v>1163</v>
      </c>
      <c r="L58" s="2878" t="s">
        <v>8409</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777">
        <v>13</v>
      </c>
      <c r="B59" s="3004" t="str">
        <f t="shared" si="0"/>
        <v>2000003295</v>
      </c>
      <c r="C59" s="3025" t="s">
        <v>7837</v>
      </c>
      <c r="D59" s="3020">
        <f>SUM(M59:M62)</f>
        <v>10900</v>
      </c>
      <c r="E59" s="3021" t="s">
        <v>8410</v>
      </c>
      <c r="F59" s="3019" t="s">
        <v>19</v>
      </c>
      <c r="G59" s="3007" t="s">
        <v>8411</v>
      </c>
      <c r="H59" s="3007"/>
      <c r="I59" s="1495" t="s">
        <v>7254</v>
      </c>
      <c r="J59" s="3009" t="s">
        <v>49</v>
      </c>
      <c r="K59" s="3007" t="s">
        <v>90</v>
      </c>
      <c r="L59" s="2878" t="s">
        <v>8412</v>
      </c>
      <c r="M59" s="3040">
        <v>7000</v>
      </c>
      <c r="N59" s="2907" t="s">
        <v>5376</v>
      </c>
      <c r="O59" s="3009">
        <v>36</v>
      </c>
      <c r="P59" s="3009"/>
      <c r="Q59" s="3059" t="s">
        <v>8413</v>
      </c>
      <c r="R59" s="3045">
        <v>1</v>
      </c>
      <c r="S59" s="1548" t="s">
        <v>8414</v>
      </c>
      <c r="T59" s="1548">
        <v>2000003295</v>
      </c>
      <c r="U59" s="1493">
        <f>VLOOKUP(T59,'PKH UPDATE'!A:D,2,0)</f>
        <v>6888</v>
      </c>
      <c r="V59" s="1493">
        <f>VLOOKUP(T59,'PKH UPDATE'!A:D,3,0)</f>
        <v>5818</v>
      </c>
      <c r="W59" s="1493">
        <f>VLOOKUP(T59,'PKH UPDATE'!A:D,4,0)</f>
        <v>1070</v>
      </c>
    </row>
    <row r="60" spans="1:29" s="1548" customFormat="1" ht="72" customHeight="1">
      <c r="A60" s="3778"/>
      <c r="B60" s="3004" t="str">
        <f t="shared" si="0"/>
        <v>2000003256</v>
      </c>
      <c r="C60" s="3028" t="s">
        <v>7837</v>
      </c>
      <c r="D60" s="1903"/>
      <c r="E60" s="1921"/>
      <c r="F60" s="3009" t="s">
        <v>19</v>
      </c>
      <c r="G60" s="1495"/>
      <c r="H60" s="1495"/>
      <c r="I60" s="1495" t="s">
        <v>7254</v>
      </c>
      <c r="J60" s="1493" t="s">
        <v>49</v>
      </c>
      <c r="K60" s="1495" t="s">
        <v>90</v>
      </c>
      <c r="L60" s="2878" t="s">
        <v>8415</v>
      </c>
      <c r="M60" s="3037">
        <v>500</v>
      </c>
      <c r="N60" s="2907" t="s">
        <v>5376</v>
      </c>
      <c r="O60" s="3009">
        <v>36</v>
      </c>
      <c r="P60" s="3009"/>
      <c r="Q60" s="3060" t="s">
        <v>8416</v>
      </c>
      <c r="R60" s="3045">
        <v>1</v>
      </c>
      <c r="T60" s="1548">
        <v>2000003256</v>
      </c>
      <c r="U60" s="1493">
        <f>VLOOKUP(T60,'PKH UPDATE'!A:D,2,0)</f>
        <v>326</v>
      </c>
      <c r="V60" s="1493">
        <f>VLOOKUP(T60,'PKH UPDATE'!A:D,3,0)</f>
        <v>0</v>
      </c>
      <c r="W60" s="1493">
        <f>VLOOKUP(T60,'PKH UPDATE'!A:D,4,0)</f>
        <v>326</v>
      </c>
    </row>
    <row r="61" spans="1:29" s="1548" customFormat="1" ht="58.5" customHeight="1">
      <c r="A61" s="3778"/>
      <c r="B61" s="3004" t="str">
        <f t="shared" si="0"/>
        <v>2000003186</v>
      </c>
      <c r="C61" s="3028" t="s">
        <v>7837</v>
      </c>
      <c r="D61" s="3037"/>
      <c r="E61" s="1921"/>
      <c r="F61" s="3009" t="s">
        <v>19</v>
      </c>
      <c r="G61" s="1495"/>
      <c r="H61" s="1495"/>
      <c r="I61" s="1495" t="s">
        <v>7254</v>
      </c>
      <c r="J61" s="1493" t="s">
        <v>49</v>
      </c>
      <c r="K61" s="1495" t="s">
        <v>5384</v>
      </c>
      <c r="L61" s="1843" t="s">
        <v>8417</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779"/>
      <c r="B62" s="3004" t="str">
        <f t="shared" si="0"/>
        <v>2000003189</v>
      </c>
      <c r="C62" s="3028" t="s">
        <v>7837</v>
      </c>
      <c r="D62" s="3037"/>
      <c r="E62" s="1921"/>
      <c r="F62" s="3009" t="s">
        <v>19</v>
      </c>
      <c r="G62" s="1495"/>
      <c r="H62" s="1495"/>
      <c r="I62" s="1495" t="s">
        <v>7254</v>
      </c>
      <c r="J62" s="1493" t="s">
        <v>49</v>
      </c>
      <c r="K62" s="1495" t="s">
        <v>5384</v>
      </c>
      <c r="L62" s="1843" t="s">
        <v>8418</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01">
        <v>14</v>
      </c>
      <c r="B63" s="3004" t="str">
        <f t="shared" si="0"/>
        <v>2000003306</v>
      </c>
      <c r="C63" s="3019" t="s">
        <v>5816</v>
      </c>
      <c r="D63" s="3006">
        <v>4350</v>
      </c>
      <c r="E63" s="3064" t="s">
        <v>8419</v>
      </c>
      <c r="F63" s="3009" t="s">
        <v>17</v>
      </c>
      <c r="G63" s="3007" t="s">
        <v>8420</v>
      </c>
      <c r="H63" s="3007"/>
      <c r="I63" s="3058" t="s">
        <v>7254</v>
      </c>
      <c r="J63" s="3008" t="s">
        <v>49</v>
      </c>
      <c r="K63" s="3007" t="s">
        <v>101</v>
      </c>
      <c r="L63" s="2878" t="s">
        <v>8421</v>
      </c>
      <c r="M63" s="3040">
        <f>4350-M64</f>
        <v>3620</v>
      </c>
      <c r="N63" s="2907" t="s">
        <v>5376</v>
      </c>
      <c r="O63" s="3009"/>
      <c r="P63" s="3009"/>
      <c r="Q63" s="1745" t="s">
        <v>8422</v>
      </c>
      <c r="R63" s="3045">
        <v>2</v>
      </c>
    </row>
    <row r="64" spans="1:29" s="1467" customFormat="1" ht="58.5" customHeight="1">
      <c r="A64" s="3803"/>
      <c r="B64" s="3004" t="str">
        <f t="shared" si="0"/>
        <v>2200002165</v>
      </c>
      <c r="C64" s="3009" t="s">
        <v>5816</v>
      </c>
      <c r="D64" s="3006"/>
      <c r="E64" s="3064"/>
      <c r="F64" s="3009" t="s">
        <v>17</v>
      </c>
      <c r="G64" s="3007"/>
      <c r="H64" s="3007"/>
      <c r="I64" s="3058" t="s">
        <v>7254</v>
      </c>
      <c r="J64" s="3008" t="s">
        <v>49</v>
      </c>
      <c r="K64" s="3007" t="s">
        <v>101</v>
      </c>
      <c r="L64" s="1600" t="s">
        <v>8423</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5" customHeight="1">
      <c r="A65" s="3801" t="s">
        <v>2076</v>
      </c>
      <c r="B65" s="3004" t="str">
        <f t="shared" si="0"/>
        <v>2000003288</v>
      </c>
      <c r="C65" s="3019" t="s">
        <v>5464</v>
      </c>
      <c r="D65" s="3020">
        <f>SUM(M65:M72)</f>
        <v>23815</v>
      </c>
      <c r="E65" s="3021" t="s">
        <v>8424</v>
      </c>
      <c r="F65" s="3019" t="s">
        <v>13</v>
      </c>
      <c r="G65" s="3021" t="s">
        <v>8425</v>
      </c>
      <c r="H65" s="3021"/>
      <c r="I65" s="3073" t="s">
        <v>7254</v>
      </c>
      <c r="J65" s="3008" t="s">
        <v>49</v>
      </c>
      <c r="K65" s="3007" t="s">
        <v>90</v>
      </c>
      <c r="L65" s="2878" t="s">
        <v>8426</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02"/>
      <c r="B66" s="3004" t="str">
        <f t="shared" si="0"/>
        <v>2000003296</v>
      </c>
      <c r="C66" s="3009" t="s">
        <v>5464</v>
      </c>
      <c r="D66" s="3006"/>
      <c r="E66" s="3021"/>
      <c r="F66" s="3009" t="s">
        <v>13</v>
      </c>
      <c r="G66" s="3007"/>
      <c r="H66" s="3007"/>
      <c r="I66" s="1495" t="s">
        <v>7254</v>
      </c>
      <c r="J66" s="3009" t="s">
        <v>49</v>
      </c>
      <c r="K66" s="3068" t="s">
        <v>90</v>
      </c>
      <c r="L66" s="2878" t="s">
        <v>8427</v>
      </c>
      <c r="M66" s="3038">
        <v>4000</v>
      </c>
      <c r="N66" s="2907" t="s">
        <v>5376</v>
      </c>
      <c r="O66" s="3019">
        <v>30</v>
      </c>
      <c r="P66" s="3019"/>
      <c r="Q66" s="3010" t="s">
        <v>8428</v>
      </c>
      <c r="R66" s="3045">
        <v>1</v>
      </c>
      <c r="T66" s="1548">
        <v>2000003296</v>
      </c>
      <c r="U66" s="1493" t="e">
        <f>VLOOKUP(T66,'PKH UPDATE'!A:D,2,0)</f>
        <v>#N/A</v>
      </c>
      <c r="V66" s="1493" t="e">
        <f>VLOOKUP(T66,'PKH UPDATE'!A:D,3,0)</f>
        <v>#N/A</v>
      </c>
      <c r="W66" s="1493" t="e">
        <f>VLOOKUP(T66,'PKH UPDATE'!A:D,4,0)</f>
        <v>#N/A</v>
      </c>
    </row>
    <row r="67" spans="1:30" s="1548" customFormat="1" ht="58.5" customHeight="1">
      <c r="A67" s="3802"/>
      <c r="B67" s="3004" t="str">
        <f t="shared" si="0"/>
        <v>2000003189</v>
      </c>
      <c r="C67" s="3009" t="s">
        <v>5464</v>
      </c>
      <c r="D67" s="3037"/>
      <c r="E67" s="1921"/>
      <c r="F67" s="3009" t="s">
        <v>13</v>
      </c>
      <c r="G67" s="1495"/>
      <c r="H67" s="1495"/>
      <c r="I67" s="1495" t="s">
        <v>7254</v>
      </c>
      <c r="J67" s="1493" t="s">
        <v>49</v>
      </c>
      <c r="K67" s="1495" t="s">
        <v>5384</v>
      </c>
      <c r="L67" s="1843" t="s">
        <v>8429</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02"/>
      <c r="B68" s="3024" t="str">
        <f t="shared" ref="B68:B131" si="1">TEXT(LEFT(L68,10),"0000000000")</f>
        <v>2000003300</v>
      </c>
      <c r="C68" s="3009" t="s">
        <v>5464</v>
      </c>
      <c r="D68" s="3074"/>
      <c r="E68" s="2187"/>
      <c r="F68" s="3009" t="s">
        <v>13</v>
      </c>
      <c r="G68" s="2187"/>
      <c r="H68" s="2187"/>
      <c r="I68" s="1495" t="s">
        <v>7254</v>
      </c>
      <c r="J68" s="2187" t="s">
        <v>49</v>
      </c>
      <c r="K68" s="2187" t="s">
        <v>148</v>
      </c>
      <c r="L68" s="3195" t="s">
        <v>8337</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802"/>
      <c r="B69" s="3004" t="str">
        <f t="shared" si="1"/>
        <v>2000003278</v>
      </c>
      <c r="C69" s="3009" t="s">
        <v>5464</v>
      </c>
      <c r="D69" s="3006"/>
      <c r="E69" s="3021"/>
      <c r="F69" s="3009" t="s">
        <v>13</v>
      </c>
      <c r="G69" s="3007"/>
      <c r="H69" s="3007"/>
      <c r="I69" s="1495" t="s">
        <v>7254</v>
      </c>
      <c r="J69" s="3009" t="s">
        <v>49</v>
      </c>
      <c r="K69" s="3068" t="s">
        <v>148</v>
      </c>
      <c r="L69" s="2878" t="s">
        <v>8430</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02"/>
      <c r="B70" s="3004" t="str">
        <f t="shared" si="1"/>
        <v>2000003301</v>
      </c>
      <c r="C70" s="3009" t="s">
        <v>5464</v>
      </c>
      <c r="D70" s="3076"/>
      <c r="E70" s="2187"/>
      <c r="F70" s="3009" t="s">
        <v>13</v>
      </c>
      <c r="G70" s="1543"/>
      <c r="H70" s="1543"/>
      <c r="I70" s="1495" t="s">
        <v>7254</v>
      </c>
      <c r="J70" s="1543" t="s">
        <v>49</v>
      </c>
      <c r="K70" s="1543" t="s">
        <v>148</v>
      </c>
      <c r="L70" s="3056" t="s">
        <v>8339</v>
      </c>
      <c r="M70" s="3077">
        <v>472</v>
      </c>
      <c r="N70" s="3016" t="s">
        <v>8340</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802"/>
      <c r="B71" s="3004" t="str">
        <f t="shared" si="1"/>
        <v>2200002097</v>
      </c>
      <c r="C71" s="3009" t="s">
        <v>5464</v>
      </c>
      <c r="D71" s="3037"/>
      <c r="E71" s="1921"/>
      <c r="F71" s="3009" t="s">
        <v>13</v>
      </c>
      <c r="G71" s="1495"/>
      <c r="H71" s="1495"/>
      <c r="I71" s="1495" t="s">
        <v>7254</v>
      </c>
      <c r="J71" s="1493" t="s">
        <v>49</v>
      </c>
      <c r="K71" s="1495" t="s">
        <v>1255</v>
      </c>
      <c r="L71" s="2878" t="s">
        <v>8431</v>
      </c>
      <c r="M71" s="3037">
        <v>1800</v>
      </c>
      <c r="N71" s="3007" t="s">
        <v>8432</v>
      </c>
      <c r="O71" s="1493"/>
      <c r="P71" s="1493"/>
      <c r="Q71" s="2590" t="s">
        <v>8433</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03"/>
      <c r="B72" s="3004" t="str">
        <f t="shared" si="1"/>
        <v>2000003253</v>
      </c>
      <c r="C72" s="3009" t="s">
        <v>5464</v>
      </c>
      <c r="D72" s="3020"/>
      <c r="E72" s="3021"/>
      <c r="F72" s="3019" t="s">
        <v>13</v>
      </c>
      <c r="G72" s="3021"/>
      <c r="H72" s="3021"/>
      <c r="I72" s="1495" t="s">
        <v>7254</v>
      </c>
      <c r="J72" s="3008" t="s">
        <v>49</v>
      </c>
      <c r="K72" s="3007" t="s">
        <v>148</v>
      </c>
      <c r="L72" s="2878" t="s">
        <v>8434</v>
      </c>
      <c r="M72" s="3040">
        <v>6778</v>
      </c>
      <c r="N72" s="3016" t="s">
        <v>5214</v>
      </c>
      <c r="O72" s="3019">
        <v>30</v>
      </c>
      <c r="P72" s="3019"/>
      <c r="Q72" s="2590" t="s">
        <v>8433</v>
      </c>
      <c r="R72" s="3045">
        <v>1</v>
      </c>
      <c r="U72" s="1493" t="e">
        <f>VLOOKUP(T72,'PKH UPDATE'!A:D,3,0)</f>
        <v>#N/A</v>
      </c>
      <c r="V72" s="1493" t="e">
        <f>VLOOKUP(T72,'PKH UPDATE'!A:D,3,0)</f>
        <v>#N/A</v>
      </c>
      <c r="W72" s="1493" t="e">
        <f>VLOOKUP(T72,'PKH UPDATE'!A:D,4,0)</f>
        <v>#N/A</v>
      </c>
    </row>
    <row r="73" spans="1:30" s="2150" customFormat="1" ht="58.5" customHeight="1">
      <c r="A73" s="3777">
        <v>16</v>
      </c>
      <c r="B73" s="3004" t="str">
        <f t="shared" si="1"/>
        <v>2200002138</v>
      </c>
      <c r="C73" s="3021" t="s">
        <v>8435</v>
      </c>
      <c r="D73" s="3020">
        <v>3423</v>
      </c>
      <c r="E73" s="3046" t="s">
        <v>8436</v>
      </c>
      <c r="F73" s="3019" t="s">
        <v>17</v>
      </c>
      <c r="G73" s="3021"/>
      <c r="H73" s="3021"/>
      <c r="I73" s="1495" t="s">
        <v>7254</v>
      </c>
      <c r="J73" s="1902" t="s">
        <v>49</v>
      </c>
      <c r="K73" s="1921" t="s">
        <v>126</v>
      </c>
      <c r="L73" s="1845" t="s">
        <v>8437</v>
      </c>
      <c r="M73" s="3041">
        <v>800</v>
      </c>
      <c r="N73" s="3016" t="s">
        <v>7280</v>
      </c>
      <c r="O73" s="3019">
        <v>25</v>
      </c>
      <c r="P73" s="3019"/>
      <c r="Q73" s="3023"/>
      <c r="R73" s="3045">
        <v>1</v>
      </c>
    </row>
    <row r="74" spans="1:30" s="2643" customFormat="1" ht="58.5" customHeight="1">
      <c r="A74" s="3778"/>
      <c r="B74" s="3004" t="str">
        <f t="shared" si="1"/>
        <v>2200002113</v>
      </c>
      <c r="C74" s="3021" t="s">
        <v>8435</v>
      </c>
      <c r="D74" s="3020"/>
      <c r="E74" s="3046"/>
      <c r="F74" s="3019" t="s">
        <v>17</v>
      </c>
      <c r="G74" s="3021"/>
      <c r="H74" s="3021"/>
      <c r="I74" s="1495" t="s">
        <v>7254</v>
      </c>
      <c r="J74" s="1902" t="s">
        <v>49</v>
      </c>
      <c r="K74" s="1921" t="s">
        <v>126</v>
      </c>
      <c r="L74" s="1600" t="s">
        <v>8438</v>
      </c>
      <c r="M74" s="1826">
        <v>423</v>
      </c>
      <c r="N74" s="2749" t="s">
        <v>8439</v>
      </c>
      <c r="O74" s="1493"/>
      <c r="P74" s="1493"/>
      <c r="Q74" s="1843"/>
      <c r="R74" s="1748">
        <v>2</v>
      </c>
      <c r="S74" s="1790"/>
      <c r="T74" s="3053"/>
      <c r="U74" s="1467"/>
      <c r="V74" s="1467"/>
      <c r="W74" s="1467"/>
      <c r="X74" s="1467"/>
      <c r="Y74" s="1467"/>
      <c r="Z74" s="1467"/>
      <c r="AA74" s="1467"/>
      <c r="AB74" s="1467"/>
      <c r="AC74" s="1467"/>
    </row>
    <row r="75" spans="1:30" s="2150" customFormat="1" ht="58.5" customHeight="1">
      <c r="A75" s="3778"/>
      <c r="B75" s="3004" t="str">
        <f t="shared" si="1"/>
        <v>2000003279</v>
      </c>
      <c r="C75" s="3021" t="s">
        <v>8435</v>
      </c>
      <c r="D75" s="3006"/>
      <c r="E75" s="3021"/>
      <c r="F75" s="3009" t="s">
        <v>17</v>
      </c>
      <c r="G75" s="3007"/>
      <c r="H75" s="3007"/>
      <c r="I75" s="1495" t="s">
        <v>7254</v>
      </c>
      <c r="J75" s="3009" t="s">
        <v>49</v>
      </c>
      <c r="K75" s="3068" t="s">
        <v>101</v>
      </c>
      <c r="L75" s="2878" t="s">
        <v>8440</v>
      </c>
      <c r="M75" s="3038">
        <v>2000</v>
      </c>
      <c r="N75" s="3016" t="s">
        <v>7280</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779"/>
      <c r="B76" s="3004" t="str">
        <f t="shared" si="1"/>
        <v>2200002160</v>
      </c>
      <c r="C76" s="3021" t="s">
        <v>8435</v>
      </c>
      <c r="D76" s="3006"/>
      <c r="E76" s="3021"/>
      <c r="F76" s="3009" t="s">
        <v>17</v>
      </c>
      <c r="G76" s="3007"/>
      <c r="H76" s="3007"/>
      <c r="I76" s="1495" t="s">
        <v>7254</v>
      </c>
      <c r="J76" s="3009" t="s">
        <v>49</v>
      </c>
      <c r="K76" s="3007" t="s">
        <v>101</v>
      </c>
      <c r="L76" s="2878" t="s">
        <v>8441</v>
      </c>
      <c r="M76" s="3086">
        <v>22</v>
      </c>
      <c r="N76" s="3016" t="s">
        <v>8442</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109</v>
      </c>
      <c r="D77" s="3020">
        <v>4250</v>
      </c>
      <c r="E77" s="3021" t="s">
        <v>8443</v>
      </c>
      <c r="F77" s="3019" t="s">
        <v>18</v>
      </c>
      <c r="G77" s="3021" t="s">
        <v>8444</v>
      </c>
      <c r="H77" s="3021"/>
      <c r="I77" s="1495" t="s">
        <v>7254</v>
      </c>
      <c r="J77" s="3027" t="s">
        <v>49</v>
      </c>
      <c r="K77" s="3021" t="s">
        <v>50</v>
      </c>
      <c r="L77" s="2904" t="s">
        <v>8445</v>
      </c>
      <c r="M77" s="3036">
        <v>4250</v>
      </c>
      <c r="N77" s="3016">
        <v>0</v>
      </c>
      <c r="O77" s="3009">
        <v>37</v>
      </c>
      <c r="P77" s="3009"/>
      <c r="Q77" s="3023" t="s">
        <v>8446</v>
      </c>
      <c r="R77" s="3045">
        <v>1</v>
      </c>
    </row>
    <row r="78" spans="1:30" s="2643" customFormat="1" ht="55.5" customHeight="1">
      <c r="A78" s="2436">
        <v>18</v>
      </c>
      <c r="B78" s="3024" t="str">
        <f t="shared" si="1"/>
        <v>2200002151</v>
      </c>
      <c r="C78" s="1902" t="s">
        <v>8447</v>
      </c>
      <c r="D78" s="2607">
        <v>4200</v>
      </c>
      <c r="E78" s="1921" t="s">
        <v>8448</v>
      </c>
      <c r="F78" s="1902" t="s">
        <v>16</v>
      </c>
      <c r="G78" s="1921" t="s">
        <v>8449</v>
      </c>
      <c r="H78" s="1921"/>
      <c r="I78" s="1921" t="s">
        <v>7254</v>
      </c>
      <c r="J78" s="1902" t="s">
        <v>49</v>
      </c>
      <c r="K78" s="1561" t="s">
        <v>984</v>
      </c>
      <c r="L78" s="3196" t="s">
        <v>8450</v>
      </c>
      <c r="M78" s="3047">
        <v>4200</v>
      </c>
      <c r="N78" s="2907" t="s">
        <v>7280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77">
        <v>19</v>
      </c>
      <c r="B79" s="3024" t="str">
        <f t="shared" si="1"/>
        <v>2000003187</v>
      </c>
      <c r="C79" s="1902" t="s">
        <v>6969</v>
      </c>
      <c r="D79" s="3020">
        <v>4250</v>
      </c>
      <c r="E79" s="3021" t="s">
        <v>8380</v>
      </c>
      <c r="F79" s="1902" t="s">
        <v>18</v>
      </c>
      <c r="G79" s="3021" t="s">
        <v>8451</v>
      </c>
      <c r="H79" s="3021"/>
      <c r="I79" s="1921" t="s">
        <v>7254</v>
      </c>
      <c r="J79" s="1902" t="s">
        <v>49</v>
      </c>
      <c r="K79" s="1921" t="s">
        <v>1163</v>
      </c>
      <c r="L79" s="2194" t="s">
        <v>8452</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79"/>
      <c r="B80" s="3004" t="str">
        <f t="shared" si="1"/>
        <v>2000003246</v>
      </c>
      <c r="C80" s="1493" t="s">
        <v>6969</v>
      </c>
      <c r="D80" s="3020"/>
      <c r="E80" s="3021"/>
      <c r="F80" s="1493" t="s">
        <v>18</v>
      </c>
      <c r="G80" s="3021"/>
      <c r="H80" s="3021"/>
      <c r="I80" s="1495" t="s">
        <v>7254</v>
      </c>
      <c r="J80" s="1493" t="s">
        <v>49</v>
      </c>
      <c r="K80" s="1921" t="s">
        <v>1163</v>
      </c>
      <c r="L80" s="1496" t="s">
        <v>8453</v>
      </c>
      <c r="M80" s="3063">
        <v>605</v>
      </c>
      <c r="N80" s="2584" t="s">
        <v>7322</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10">
        <v>20</v>
      </c>
      <c r="B81" s="3088" t="str">
        <f t="shared" si="1"/>
        <v>2000003187</v>
      </c>
      <c r="C81" s="2180" t="s">
        <v>8454</v>
      </c>
      <c r="D81" s="3062">
        <v>10679</v>
      </c>
      <c r="E81" s="2180" t="s">
        <v>8455</v>
      </c>
      <c r="F81" s="2667" t="s">
        <v>16</v>
      </c>
      <c r="G81" s="2180"/>
      <c r="H81" s="2180"/>
      <c r="I81" s="2180" t="s">
        <v>7254</v>
      </c>
      <c r="J81" s="1902" t="s">
        <v>1637</v>
      </c>
      <c r="K81" s="1921" t="s">
        <v>1163</v>
      </c>
      <c r="L81" s="2194" t="s">
        <v>8456</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811"/>
      <c r="B82" s="3089" t="str">
        <f t="shared" si="1"/>
        <v>2000003182</v>
      </c>
      <c r="C82" s="1780" t="s">
        <v>8046</v>
      </c>
      <c r="D82" s="3090"/>
      <c r="E82" s="2180"/>
      <c r="F82" s="1782" t="s">
        <v>16</v>
      </c>
      <c r="G82" s="1780"/>
      <c r="H82" s="1780"/>
      <c r="I82" s="1780" t="s">
        <v>7254</v>
      </c>
      <c r="J82" s="1493" t="s">
        <v>1637</v>
      </c>
      <c r="K82" s="1921" t="s">
        <v>1163</v>
      </c>
      <c r="L82" s="1496" t="s">
        <v>8457</v>
      </c>
      <c r="M82" s="3063">
        <v>351</v>
      </c>
      <c r="N82" s="2584" t="s">
        <v>7280</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811"/>
      <c r="B83" s="3089" t="str">
        <f t="shared" si="1"/>
        <v>2200002146</v>
      </c>
      <c r="C83" s="1780" t="s">
        <v>8046</v>
      </c>
      <c r="D83" s="3090"/>
      <c r="E83" s="2180"/>
      <c r="F83" s="1782" t="s">
        <v>16</v>
      </c>
      <c r="G83" s="1780"/>
      <c r="H83" s="1780"/>
      <c r="I83" s="1780" t="s">
        <v>7254</v>
      </c>
      <c r="J83" s="1493" t="s">
        <v>1637</v>
      </c>
      <c r="K83" s="1921" t="s">
        <v>1163</v>
      </c>
      <c r="L83" s="3091" t="s">
        <v>8458</v>
      </c>
      <c r="M83" s="3092">
        <v>801</v>
      </c>
      <c r="N83" s="2584" t="s">
        <v>7322</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811"/>
      <c r="B84" s="3089" t="str">
        <f t="shared" si="1"/>
        <v>2200002178</v>
      </c>
      <c r="C84" s="1780" t="s">
        <v>8046</v>
      </c>
      <c r="D84" s="3090"/>
      <c r="E84" s="2180"/>
      <c r="F84" s="1782" t="s">
        <v>16</v>
      </c>
      <c r="G84" s="1780"/>
      <c r="H84" s="1780"/>
      <c r="I84" s="1780" t="s">
        <v>7254</v>
      </c>
      <c r="J84" s="1493" t="s">
        <v>1637</v>
      </c>
      <c r="K84" s="1921" t="s">
        <v>1163</v>
      </c>
      <c r="L84" s="1496" t="s">
        <v>8459</v>
      </c>
      <c r="M84" s="3063">
        <v>1378</v>
      </c>
      <c r="N84" s="2584" t="s">
        <v>8460</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811"/>
      <c r="B85" s="3089" t="str">
        <f t="shared" si="1"/>
        <v>2200002179</v>
      </c>
      <c r="C85" s="1780" t="s">
        <v>8046</v>
      </c>
      <c r="D85" s="3090"/>
      <c r="E85" s="2180"/>
      <c r="F85" s="1782" t="s">
        <v>16</v>
      </c>
      <c r="G85" s="1780"/>
      <c r="H85" s="1780"/>
      <c r="I85" s="1780" t="s">
        <v>7254</v>
      </c>
      <c r="J85" s="1493" t="s">
        <v>1637</v>
      </c>
      <c r="K85" s="1921" t="s">
        <v>1163</v>
      </c>
      <c r="L85" s="1496" t="s">
        <v>8461</v>
      </c>
      <c r="M85" s="3063">
        <v>2097</v>
      </c>
      <c r="N85" s="2907" t="s">
        <v>8324</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11"/>
      <c r="B86" s="3089" t="str">
        <f t="shared" si="1"/>
        <v>2200002180</v>
      </c>
      <c r="C86" s="1780" t="s">
        <v>8046</v>
      </c>
      <c r="D86" s="3090"/>
      <c r="E86" s="2180"/>
      <c r="F86" s="1782" t="s">
        <v>16</v>
      </c>
      <c r="G86" s="1780"/>
      <c r="H86" s="1780"/>
      <c r="I86" s="1780" t="s">
        <v>7254</v>
      </c>
      <c r="J86" s="1493" t="s">
        <v>1637</v>
      </c>
      <c r="K86" s="1921" t="s">
        <v>1163</v>
      </c>
      <c r="L86" s="1496" t="s">
        <v>8462</v>
      </c>
      <c r="M86" s="3063">
        <v>1164</v>
      </c>
      <c r="N86" s="2907" t="s">
        <v>8324</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11"/>
      <c r="B87" s="3089" t="str">
        <f t="shared" si="1"/>
        <v>2200002141</v>
      </c>
      <c r="C87" s="1780" t="s">
        <v>8046</v>
      </c>
      <c r="D87" s="3090"/>
      <c r="E87" s="2180"/>
      <c r="F87" s="1782" t="s">
        <v>16</v>
      </c>
      <c r="G87" s="1780"/>
      <c r="H87" s="1780"/>
      <c r="I87" s="1780" t="s">
        <v>7254</v>
      </c>
      <c r="J87" s="1493" t="s">
        <v>1637</v>
      </c>
      <c r="K87" s="1921" t="s">
        <v>1163</v>
      </c>
      <c r="L87" s="2878" t="s">
        <v>8463</v>
      </c>
      <c r="M87" s="3036">
        <v>135</v>
      </c>
      <c r="N87" s="2584" t="s">
        <v>7280</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811"/>
      <c r="B88" s="3089" t="str">
        <f t="shared" si="1"/>
        <v>2200002135</v>
      </c>
      <c r="C88" s="1780" t="s">
        <v>8046</v>
      </c>
      <c r="D88" s="3090"/>
      <c r="E88" s="2180"/>
      <c r="F88" s="1782" t="s">
        <v>16</v>
      </c>
      <c r="G88" s="1780"/>
      <c r="H88" s="1780"/>
      <c r="I88" s="1780" t="s">
        <v>7254</v>
      </c>
      <c r="J88" s="1493" t="s">
        <v>1637</v>
      </c>
      <c r="K88" s="1921" t="s">
        <v>1163</v>
      </c>
      <c r="L88" s="2878" t="s">
        <v>8464</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11"/>
      <c r="B89" s="3088" t="str">
        <f t="shared" si="1"/>
        <v>2200002176</v>
      </c>
      <c r="C89" s="1780" t="s">
        <v>8046</v>
      </c>
      <c r="D89" s="3090"/>
      <c r="E89" s="2180"/>
      <c r="F89" s="1782" t="s">
        <v>16</v>
      </c>
      <c r="G89" s="1780"/>
      <c r="H89" s="1780"/>
      <c r="I89" s="1780" t="s">
        <v>7254</v>
      </c>
      <c r="J89" s="1493" t="s">
        <v>1637</v>
      </c>
      <c r="K89" s="1921" t="s">
        <v>1163</v>
      </c>
      <c r="L89" s="1496" t="s">
        <v>8465</v>
      </c>
      <c r="M89" s="3063">
        <v>2712</v>
      </c>
      <c r="N89" s="2584" t="s">
        <v>8466</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812"/>
      <c r="B90" s="3088" t="str">
        <f t="shared" si="1"/>
        <v>2200002177</v>
      </c>
      <c r="C90" s="1780" t="s">
        <v>8046</v>
      </c>
      <c r="D90" s="3090"/>
      <c r="E90" s="2180"/>
      <c r="F90" s="1782" t="s">
        <v>16</v>
      </c>
      <c r="G90" s="1780"/>
      <c r="H90" s="1780"/>
      <c r="I90" s="1780" t="s">
        <v>7254</v>
      </c>
      <c r="J90" s="1493" t="s">
        <v>1637</v>
      </c>
      <c r="K90" s="1921" t="s">
        <v>1163</v>
      </c>
      <c r="L90" s="1496" t="s">
        <v>8467</v>
      </c>
      <c r="M90" s="3063">
        <v>1156</v>
      </c>
      <c r="N90" s="2907" t="s">
        <v>8468</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94">
        <v>21</v>
      </c>
      <c r="B91" s="3004" t="str">
        <f t="shared" si="1"/>
        <v>2000003283</v>
      </c>
      <c r="C91" s="1902" t="s">
        <v>3424</v>
      </c>
      <c r="D91" s="2607">
        <v>8850</v>
      </c>
      <c r="E91" s="1921" t="s">
        <v>8424</v>
      </c>
      <c r="F91" s="1902" t="s">
        <v>15</v>
      </c>
      <c r="G91" s="1921" t="s">
        <v>8469</v>
      </c>
      <c r="H91" s="1921"/>
      <c r="I91" s="1495" t="s">
        <v>7254</v>
      </c>
      <c r="J91" s="1902" t="s">
        <v>49</v>
      </c>
      <c r="K91" s="1921" t="s">
        <v>278</v>
      </c>
      <c r="L91" s="3078" t="s">
        <v>8470</v>
      </c>
      <c r="M91" s="3079">
        <v>1600</v>
      </c>
      <c r="N91" s="2907" t="s">
        <v>7280</v>
      </c>
      <c r="O91" s="2429"/>
      <c r="P91" s="2429"/>
      <c r="Q91" s="2590" t="s">
        <v>8471</v>
      </c>
      <c r="R91" s="1748">
        <v>2</v>
      </c>
      <c r="S91" s="2150"/>
      <c r="T91" s="2150"/>
      <c r="U91" s="2150"/>
      <c r="V91" s="2150"/>
      <c r="W91" s="2150"/>
      <c r="X91" s="2150"/>
      <c r="Y91" s="2150"/>
      <c r="Z91" s="2150"/>
      <c r="AA91" s="2150"/>
      <c r="AB91" s="2150"/>
      <c r="AC91" s="2150"/>
    </row>
    <row r="92" spans="1:30" s="2643" customFormat="1" ht="58.5" customHeight="1">
      <c r="A92" s="3695"/>
      <c r="B92" s="3024" t="str">
        <f t="shared" si="1"/>
        <v>2000003292</v>
      </c>
      <c r="C92" s="1493" t="s">
        <v>3424</v>
      </c>
      <c r="D92" s="2607"/>
      <c r="E92" s="1921"/>
      <c r="F92" s="1902" t="s">
        <v>15</v>
      </c>
      <c r="G92" s="1921"/>
      <c r="H92" s="1921"/>
      <c r="I92" s="1495" t="s">
        <v>7254</v>
      </c>
      <c r="J92" s="1902" t="s">
        <v>49</v>
      </c>
      <c r="K92" s="1921" t="s">
        <v>278</v>
      </c>
      <c r="L92" s="3080" t="s">
        <v>8472</v>
      </c>
      <c r="M92" s="3079">
        <v>5500</v>
      </c>
      <c r="N92" s="2907" t="s">
        <v>7379</v>
      </c>
      <c r="O92" s="2429"/>
      <c r="P92" s="2429"/>
      <c r="Q92" s="2590" t="s">
        <v>8473</v>
      </c>
      <c r="R92" s="1748">
        <v>2</v>
      </c>
      <c r="S92" s="2150"/>
      <c r="T92" s="2150"/>
      <c r="U92" s="2150"/>
      <c r="V92" s="2150"/>
      <c r="W92" s="2150"/>
      <c r="X92" s="2150"/>
      <c r="Y92" s="2150"/>
      <c r="Z92" s="2150"/>
      <c r="AA92" s="2150"/>
      <c r="AB92" s="2150"/>
      <c r="AC92" s="2150"/>
    </row>
    <row r="93" spans="1:30" s="1548" customFormat="1" ht="58.5" customHeight="1">
      <c r="A93" s="3696"/>
      <c r="B93" s="3004" t="str">
        <f t="shared" si="1"/>
        <v>2200002097</v>
      </c>
      <c r="C93" s="1493" t="s">
        <v>3424</v>
      </c>
      <c r="D93" s="3037"/>
      <c r="E93" s="1921"/>
      <c r="F93" s="1902" t="s">
        <v>15</v>
      </c>
      <c r="G93" s="1495"/>
      <c r="H93" s="1495"/>
      <c r="I93" s="1495" t="s">
        <v>7254</v>
      </c>
      <c r="J93" s="1493" t="s">
        <v>49</v>
      </c>
      <c r="K93" s="1495" t="s">
        <v>1255</v>
      </c>
      <c r="L93" s="2878" t="s">
        <v>8474</v>
      </c>
      <c r="M93" s="3037">
        <v>1700</v>
      </c>
      <c r="N93" s="2907" t="s">
        <v>7379</v>
      </c>
      <c r="O93" s="1493"/>
      <c r="P93" s="1493"/>
      <c r="Q93" s="2590" t="s">
        <v>8473</v>
      </c>
      <c r="R93" s="1748">
        <v>2</v>
      </c>
      <c r="S93" s="1790"/>
      <c r="T93" s="1790"/>
    </row>
    <row r="94" spans="1:30" s="2643" customFormat="1" ht="58.5" customHeight="1">
      <c r="A94" s="3777">
        <v>22</v>
      </c>
      <c r="B94" s="3024" t="str">
        <f t="shared" si="1"/>
        <v>2000003306</v>
      </c>
      <c r="C94" s="3019" t="s">
        <v>3931</v>
      </c>
      <c r="D94" s="3020">
        <v>4300</v>
      </c>
      <c r="E94" s="3064" t="s">
        <v>8455</v>
      </c>
      <c r="F94" s="3019" t="s">
        <v>18</v>
      </c>
      <c r="G94" s="3021" t="s">
        <v>8475</v>
      </c>
      <c r="H94" s="3021"/>
      <c r="I94" s="3065" t="s">
        <v>7254</v>
      </c>
      <c r="J94" s="1921" t="s">
        <v>49</v>
      </c>
      <c r="K94" s="3021" t="s">
        <v>101</v>
      </c>
      <c r="L94" s="2900" t="s">
        <v>8476</v>
      </c>
      <c r="M94" s="3036">
        <f>D94-M95</f>
        <v>3541</v>
      </c>
      <c r="N94" s="2907" t="s">
        <v>7379</v>
      </c>
      <c r="O94" s="3019"/>
      <c r="P94" s="3019"/>
      <c r="Q94" s="1745" t="s">
        <v>8477</v>
      </c>
      <c r="R94" s="3026">
        <v>2</v>
      </c>
      <c r="S94" s="2150"/>
      <c r="T94" s="2150"/>
      <c r="U94" s="2150"/>
      <c r="V94" s="2150"/>
      <c r="W94" s="2150"/>
      <c r="X94" s="2150"/>
      <c r="Y94" s="2150"/>
      <c r="Z94" s="2150"/>
      <c r="AA94" s="2150"/>
      <c r="AB94" s="2150"/>
      <c r="AC94" s="2150"/>
      <c r="AD94" s="2150"/>
    </row>
    <row r="95" spans="1:30" s="1467" customFormat="1" ht="58.5" customHeight="1">
      <c r="A95" s="3778"/>
      <c r="B95" s="3004" t="str">
        <f t="shared" si="1"/>
        <v>2200002181</v>
      </c>
      <c r="C95" s="3009" t="s">
        <v>3931</v>
      </c>
      <c r="D95" s="3006"/>
      <c r="E95" s="3064"/>
      <c r="F95" s="3009" t="s">
        <v>18</v>
      </c>
      <c r="G95" s="3007"/>
      <c r="H95" s="3007"/>
      <c r="I95" s="3065" t="s">
        <v>7254</v>
      </c>
      <c r="J95" s="1921" t="s">
        <v>49</v>
      </c>
      <c r="K95" s="3007" t="s">
        <v>126</v>
      </c>
      <c r="L95" s="3196" t="s">
        <v>8478</v>
      </c>
      <c r="M95" s="3086">
        <f>3709-2950</f>
        <v>759</v>
      </c>
      <c r="N95" s="2907" t="s">
        <v>8479</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779"/>
      <c r="B96" s="3004" t="str">
        <f t="shared" si="1"/>
        <v>2200002189</v>
      </c>
      <c r="C96" s="3009" t="s">
        <v>3931</v>
      </c>
      <c r="D96" s="3066"/>
      <c r="E96" s="1909"/>
      <c r="F96" s="3009" t="s">
        <v>18</v>
      </c>
      <c r="G96" s="1909"/>
      <c r="H96" s="1909"/>
      <c r="I96" s="3065" t="s">
        <v>7254</v>
      </c>
      <c r="J96" s="1909" t="s">
        <v>49</v>
      </c>
      <c r="K96" s="2429" t="s">
        <v>126</v>
      </c>
      <c r="L96" s="1862" t="s">
        <v>8480</v>
      </c>
      <c r="M96" s="3087">
        <v>46</v>
      </c>
      <c r="N96" s="2907" t="s">
        <v>8479</v>
      </c>
      <c r="O96" s="2429"/>
      <c r="P96" s="2429"/>
      <c r="Q96" s="2290"/>
      <c r="R96" s="3045">
        <v>2</v>
      </c>
      <c r="S96" s="2150"/>
      <c r="T96" s="2150"/>
      <c r="U96" s="2150"/>
      <c r="V96" s="2150"/>
      <c r="W96" s="2150"/>
      <c r="X96" s="2150"/>
      <c r="Y96" s="2150"/>
      <c r="Z96" s="2150"/>
      <c r="AA96" s="2150"/>
      <c r="AB96" s="2150"/>
      <c r="AC96" s="2150"/>
    </row>
    <row r="97" spans="1:29" s="2150" customFormat="1" ht="58.5" customHeight="1">
      <c r="A97" s="3697">
        <v>23</v>
      </c>
      <c r="B97" s="3004" t="str">
        <f t="shared" si="1"/>
        <v>2000003220</v>
      </c>
      <c r="C97" s="3019" t="s">
        <v>244</v>
      </c>
      <c r="D97" s="3066">
        <v>3750</v>
      </c>
      <c r="E97" s="1921" t="s">
        <v>8481</v>
      </c>
      <c r="F97" s="3009" t="s">
        <v>17</v>
      </c>
      <c r="G97" s="3021" t="s">
        <v>8482</v>
      </c>
      <c r="H97" s="3021"/>
      <c r="I97" s="3065" t="s">
        <v>7254</v>
      </c>
      <c r="J97" s="1909" t="s">
        <v>49</v>
      </c>
      <c r="K97" s="2429" t="s">
        <v>101</v>
      </c>
      <c r="L97" s="1843" t="s">
        <v>8483</v>
      </c>
      <c r="M97" s="3067">
        <f>D97-M98</f>
        <v>1143</v>
      </c>
      <c r="N97" s="2196" t="s">
        <v>5376</v>
      </c>
      <c r="O97" s="2429"/>
      <c r="P97" s="2429"/>
      <c r="Q97" s="2290"/>
      <c r="R97" s="3045">
        <v>3</v>
      </c>
    </row>
    <row r="98" spans="1:29" s="1548" customFormat="1" ht="58.5" customHeight="1">
      <c r="A98" s="3699"/>
      <c r="B98" s="3004" t="str">
        <f t="shared" si="1"/>
        <v>2000003306</v>
      </c>
      <c r="C98" s="3019" t="s">
        <v>244</v>
      </c>
      <c r="D98" s="2183"/>
      <c r="E98" s="1921"/>
      <c r="F98" s="3009" t="s">
        <v>17</v>
      </c>
      <c r="G98" s="3007"/>
      <c r="H98" s="3007"/>
      <c r="I98" s="3058" t="s">
        <v>7254</v>
      </c>
      <c r="J98" s="3008" t="s">
        <v>49</v>
      </c>
      <c r="K98" s="3007" t="s">
        <v>101</v>
      </c>
      <c r="L98" s="2878" t="s">
        <v>8484</v>
      </c>
      <c r="M98" s="3040">
        <f>10000-3852-M94</f>
        <v>2607</v>
      </c>
      <c r="N98" s="2196" t="s">
        <v>5376</v>
      </c>
      <c r="O98" s="3009"/>
      <c r="P98" s="3009"/>
      <c r="Q98" s="2590" t="s">
        <v>8477</v>
      </c>
      <c r="R98" s="3045">
        <v>2</v>
      </c>
    </row>
    <row r="99" spans="1:29" s="1467" customFormat="1" ht="58.5" customHeight="1">
      <c r="A99" s="3697">
        <v>24</v>
      </c>
      <c r="B99" s="3004" t="str">
        <f t="shared" si="1"/>
        <v>2000003298</v>
      </c>
      <c r="C99" s="1902" t="s">
        <v>8039</v>
      </c>
      <c r="D99" s="1494">
        <v>12270</v>
      </c>
      <c r="E99" s="1921" t="s">
        <v>8485</v>
      </c>
      <c r="F99" s="1493" t="s">
        <v>15</v>
      </c>
      <c r="G99" s="1495" t="s">
        <v>8486</v>
      </c>
      <c r="H99" s="1495"/>
      <c r="I99" s="1495" t="s">
        <v>7254</v>
      </c>
      <c r="J99" s="1493" t="s">
        <v>49</v>
      </c>
      <c r="K99" s="1495" t="s">
        <v>1255</v>
      </c>
      <c r="L99" s="2878" t="s">
        <v>8487</v>
      </c>
      <c r="M99" s="3037">
        <v>5000</v>
      </c>
      <c r="N99" s="2196" t="s">
        <v>7280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98"/>
      <c r="B100" s="3004" t="str">
        <f t="shared" si="1"/>
        <v>2000003284</v>
      </c>
      <c r="C100" s="1493" t="s">
        <v>8039</v>
      </c>
      <c r="D100" s="1494"/>
      <c r="E100" s="1921"/>
      <c r="F100" s="1493" t="s">
        <v>15</v>
      </c>
      <c r="G100" s="1495"/>
      <c r="H100" s="1495"/>
      <c r="I100" s="1495" t="s">
        <v>7254</v>
      </c>
      <c r="J100" s="1493" t="s">
        <v>49</v>
      </c>
      <c r="K100" s="1495" t="s">
        <v>148</v>
      </c>
      <c r="L100" s="1600" t="s">
        <v>8488</v>
      </c>
      <c r="M100" s="3037">
        <v>1100</v>
      </c>
      <c r="N100" s="2907" t="s">
        <v>7415</v>
      </c>
      <c r="O100" s="1493"/>
      <c r="P100" s="1493"/>
      <c r="Q100" s="2590" t="s">
        <v>8477</v>
      </c>
      <c r="R100" s="1748">
        <v>2</v>
      </c>
      <c r="S100" s="1548"/>
      <c r="T100" s="1548"/>
      <c r="U100" s="1548">
        <v>180</v>
      </c>
      <c r="V100" s="1548"/>
      <c r="W100" s="1548"/>
      <c r="X100" s="1548"/>
      <c r="Y100" s="1548"/>
      <c r="Z100" s="1548"/>
      <c r="AA100" s="1548"/>
      <c r="AB100" s="1548"/>
      <c r="AC100" s="1548"/>
    </row>
    <row r="101" spans="1:29" s="2150" customFormat="1" ht="58.5" customHeight="1">
      <c r="A101" s="3698"/>
      <c r="B101" s="3024" t="str">
        <f t="shared" si="1"/>
        <v>2000003232</v>
      </c>
      <c r="C101" s="1493" t="s">
        <v>8039</v>
      </c>
      <c r="D101" s="3041"/>
      <c r="E101" s="1921"/>
      <c r="F101" s="1902" t="s">
        <v>15</v>
      </c>
      <c r="G101" s="1921"/>
      <c r="H101" s="1921"/>
      <c r="I101" s="1495" t="s">
        <v>7254</v>
      </c>
      <c r="J101" s="1902" t="s">
        <v>49</v>
      </c>
      <c r="K101" s="1921" t="s">
        <v>4370</v>
      </c>
      <c r="L101" s="1600" t="s">
        <v>8489</v>
      </c>
      <c r="M101" s="3041">
        <v>1000</v>
      </c>
      <c r="N101" s="2907" t="s">
        <v>7415</v>
      </c>
      <c r="O101" s="1902"/>
      <c r="P101" s="1902"/>
      <c r="Q101" s="2590" t="s">
        <v>8477</v>
      </c>
      <c r="R101" s="3045">
        <v>2</v>
      </c>
      <c r="S101" s="2429"/>
      <c r="T101" s="2429"/>
      <c r="U101" s="1548">
        <v>926</v>
      </c>
      <c r="V101" s="1548"/>
      <c r="W101" s="1548"/>
      <c r="X101" s="1548"/>
      <c r="Y101" s="1548"/>
      <c r="Z101" s="1548"/>
      <c r="AA101" s="1548"/>
      <c r="AB101" s="1548"/>
      <c r="AC101" s="2643"/>
    </row>
    <row r="102" spans="1:29" s="1548" customFormat="1" ht="58.5" customHeight="1">
      <c r="A102" s="3698"/>
      <c r="B102" s="3004" t="str">
        <f t="shared" si="1"/>
        <v>2000003235</v>
      </c>
      <c r="C102" s="1493" t="s">
        <v>8039</v>
      </c>
      <c r="D102" s="3037"/>
      <c r="E102" s="1921"/>
      <c r="F102" s="1493" t="s">
        <v>15</v>
      </c>
      <c r="G102" s="1495"/>
      <c r="H102" s="1495"/>
      <c r="I102" s="1495" t="s">
        <v>7254</v>
      </c>
      <c r="J102" s="1493" t="s">
        <v>49</v>
      </c>
      <c r="K102" s="1495" t="s">
        <v>4370</v>
      </c>
      <c r="L102" s="1600" t="s">
        <v>8490</v>
      </c>
      <c r="M102" s="3037">
        <v>2000</v>
      </c>
      <c r="N102" s="2907" t="s">
        <v>7415</v>
      </c>
      <c r="O102" s="1493"/>
      <c r="P102" s="1493"/>
      <c r="Q102" s="2590" t="s">
        <v>8477</v>
      </c>
      <c r="R102" s="3045">
        <v>2</v>
      </c>
      <c r="S102" s="1790"/>
      <c r="T102" s="1790"/>
      <c r="U102" s="1548">
        <v>1200</v>
      </c>
      <c r="AC102" s="1467"/>
    </row>
    <row r="103" spans="1:29" s="1467" customFormat="1" ht="58.5" customHeight="1">
      <c r="A103" s="3698"/>
      <c r="B103" s="3004" t="str">
        <f t="shared" si="1"/>
        <v>2000003240</v>
      </c>
      <c r="C103" s="1493" t="s">
        <v>8039</v>
      </c>
      <c r="D103" s="1494"/>
      <c r="E103" s="1921"/>
      <c r="F103" s="1493" t="s">
        <v>15</v>
      </c>
      <c r="G103" s="1495"/>
      <c r="H103" s="1495"/>
      <c r="I103" s="1495" t="s">
        <v>7254</v>
      </c>
      <c r="J103" s="1493" t="s">
        <v>49</v>
      </c>
      <c r="K103" s="1495" t="s">
        <v>4370</v>
      </c>
      <c r="L103" s="1600" t="s">
        <v>8491</v>
      </c>
      <c r="M103" s="3037">
        <v>1000</v>
      </c>
      <c r="N103" s="2196" t="s">
        <v>7379</v>
      </c>
      <c r="O103" s="1493"/>
      <c r="P103" s="1493"/>
      <c r="Q103" s="2590" t="s">
        <v>8477</v>
      </c>
      <c r="R103" s="1748">
        <v>2</v>
      </c>
      <c r="S103" s="1548"/>
      <c r="T103" s="1548"/>
      <c r="U103" s="1548">
        <v>1000</v>
      </c>
      <c r="V103" s="1548"/>
      <c r="W103" s="1548"/>
      <c r="X103" s="1548"/>
      <c r="Y103" s="1548"/>
      <c r="Z103" s="1548"/>
      <c r="AA103" s="1548"/>
      <c r="AB103" s="1548"/>
      <c r="AC103" s="1548"/>
    </row>
    <row r="104" spans="1:29" s="1548" customFormat="1" ht="58.5" customHeight="1">
      <c r="A104" s="3698"/>
      <c r="B104" s="3004" t="str">
        <f t="shared" si="1"/>
        <v>2000003233</v>
      </c>
      <c r="C104" s="1493" t="s">
        <v>8039</v>
      </c>
      <c r="D104" s="3041"/>
      <c r="E104" s="1921"/>
      <c r="F104" s="1493" t="s">
        <v>15</v>
      </c>
      <c r="G104" s="1921"/>
      <c r="H104" s="1921"/>
      <c r="I104" s="1495" t="s">
        <v>7254</v>
      </c>
      <c r="J104" s="1493" t="s">
        <v>49</v>
      </c>
      <c r="K104" s="1495" t="s">
        <v>4370</v>
      </c>
      <c r="L104" s="1600" t="s">
        <v>8492</v>
      </c>
      <c r="M104" s="3037">
        <v>1000</v>
      </c>
      <c r="N104" s="2196" t="s">
        <v>7379</v>
      </c>
      <c r="O104" s="1493"/>
      <c r="P104" s="1493"/>
      <c r="Q104" s="2590" t="s">
        <v>8477</v>
      </c>
      <c r="R104" s="3045">
        <v>2</v>
      </c>
      <c r="S104" s="1790"/>
      <c r="T104" s="1790"/>
      <c r="U104" s="1548">
        <v>740</v>
      </c>
      <c r="AC104" s="1467"/>
    </row>
    <row r="105" spans="1:29" s="1548" customFormat="1" ht="58.5" customHeight="1">
      <c r="A105" s="3699"/>
      <c r="B105" s="3004" t="str">
        <f t="shared" si="1"/>
        <v>2000003234</v>
      </c>
      <c r="C105" s="1493" t="s">
        <v>8039</v>
      </c>
      <c r="D105" s="3037"/>
      <c r="E105" s="1921"/>
      <c r="F105" s="1493" t="s">
        <v>15</v>
      </c>
      <c r="G105" s="1495"/>
      <c r="H105" s="1495"/>
      <c r="I105" s="1495" t="s">
        <v>7254</v>
      </c>
      <c r="J105" s="1493" t="s">
        <v>49</v>
      </c>
      <c r="K105" s="1495" t="s">
        <v>4370</v>
      </c>
      <c r="L105" s="1600" t="s">
        <v>8493</v>
      </c>
      <c r="M105" s="3037">
        <v>1000</v>
      </c>
      <c r="N105" s="2196" t="s">
        <v>7379</v>
      </c>
      <c r="O105" s="1493"/>
      <c r="P105" s="1493"/>
      <c r="Q105" s="2590" t="s">
        <v>8477</v>
      </c>
      <c r="R105" s="3045">
        <v>2</v>
      </c>
      <c r="S105" s="1790"/>
      <c r="T105" s="1790"/>
      <c r="U105" s="1548">
        <v>900</v>
      </c>
      <c r="AC105" s="1467"/>
    </row>
    <row r="106" spans="1:29" s="2938" customFormat="1" ht="58.5" customHeight="1">
      <c r="A106" s="2928"/>
      <c r="B106" s="2929" t="str">
        <f t="shared" si="1"/>
        <v>2000003262</v>
      </c>
      <c r="C106" s="2930" t="s">
        <v>2493</v>
      </c>
      <c r="D106" s="2931">
        <v>650</v>
      </c>
      <c r="E106" s="2932" t="s">
        <v>8494</v>
      </c>
      <c r="F106" s="2930"/>
      <c r="G106" s="2932"/>
      <c r="H106" s="2932"/>
      <c r="I106" s="2932" t="s">
        <v>7254</v>
      </c>
      <c r="J106" s="2930" t="s">
        <v>49</v>
      </c>
      <c r="K106" s="2932" t="s">
        <v>259</v>
      </c>
      <c r="L106" s="2933" t="s">
        <v>8495</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2493</v>
      </c>
      <c r="D107" s="2939">
        <v>597</v>
      </c>
      <c r="E107" s="2932" t="s">
        <v>8496</v>
      </c>
      <c r="F107" s="2930"/>
      <c r="G107" s="2940"/>
      <c r="H107" s="2940"/>
      <c r="I107" s="2940" t="s">
        <v>7254</v>
      </c>
      <c r="J107" s="2930" t="s">
        <v>49</v>
      </c>
      <c r="K107" s="2940" t="s">
        <v>259</v>
      </c>
      <c r="L107" s="2941" t="s">
        <v>8497</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2493</v>
      </c>
      <c r="D108" s="2945">
        <v>375</v>
      </c>
      <c r="E108" s="3111" t="s">
        <v>8498</v>
      </c>
      <c r="F108" s="2930"/>
      <c r="G108" s="2946"/>
      <c r="H108" s="2946"/>
      <c r="I108" s="2940" t="s">
        <v>7254</v>
      </c>
      <c r="J108" s="2940" t="s">
        <v>49</v>
      </c>
      <c r="K108" s="2930" t="s">
        <v>1637</v>
      </c>
      <c r="L108" s="3197" t="s">
        <v>8499</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2493</v>
      </c>
      <c r="D109" s="2945">
        <v>75</v>
      </c>
      <c r="E109" s="3111">
        <v>45909</v>
      </c>
      <c r="F109" s="2930"/>
      <c r="G109" s="2946"/>
      <c r="H109" s="2946"/>
      <c r="I109" s="2940" t="s">
        <v>7254</v>
      </c>
      <c r="J109" s="2940" t="s">
        <v>49</v>
      </c>
      <c r="K109" s="2930" t="s">
        <v>1637</v>
      </c>
      <c r="L109" s="3197" t="s">
        <v>8500</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2493</v>
      </c>
      <c r="D110" s="2945">
        <v>650</v>
      </c>
      <c r="E110" s="3112">
        <v>46000</v>
      </c>
      <c r="F110" s="2930"/>
      <c r="G110" s="2949"/>
      <c r="H110" s="2949"/>
      <c r="I110" s="2940" t="s">
        <v>7254</v>
      </c>
      <c r="J110" s="2940" t="s">
        <v>49</v>
      </c>
      <c r="K110" s="2930" t="s">
        <v>1637</v>
      </c>
      <c r="L110" s="3197" t="s">
        <v>8501</v>
      </c>
      <c r="M110" s="2939">
        <v>650</v>
      </c>
      <c r="N110" s="2948" t="s">
        <v>8502</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2493</v>
      </c>
      <c r="D111" s="2942">
        <v>174</v>
      </c>
      <c r="E111" s="2932" t="s">
        <v>8503</v>
      </c>
      <c r="F111" s="2930"/>
      <c r="G111" s="2940"/>
      <c r="H111" s="2940"/>
      <c r="I111" s="2940" t="s">
        <v>7254</v>
      </c>
      <c r="J111" s="2940" t="s">
        <v>49</v>
      </c>
      <c r="K111" s="2930" t="s">
        <v>259</v>
      </c>
      <c r="L111" s="3197" t="s">
        <v>8504</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2493</v>
      </c>
      <c r="D112" s="2954">
        <v>600</v>
      </c>
      <c r="E112" s="3113" t="s">
        <v>8505</v>
      </c>
      <c r="F112" s="2953"/>
      <c r="G112" s="2955"/>
      <c r="H112" s="2955"/>
      <c r="I112" s="2940" t="s">
        <v>7254</v>
      </c>
      <c r="J112" s="2955" t="s">
        <v>49</v>
      </c>
      <c r="K112" s="2953" t="s">
        <v>259</v>
      </c>
      <c r="L112" s="3198" t="s">
        <v>8506</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2493</v>
      </c>
      <c r="D113" s="2945">
        <v>1000</v>
      </c>
      <c r="E113" s="3113" t="s">
        <v>8505</v>
      </c>
      <c r="F113" s="2930"/>
      <c r="G113" s="2946"/>
      <c r="H113" s="2946"/>
      <c r="I113" s="2940" t="s">
        <v>7254</v>
      </c>
      <c r="J113" s="2940" t="s">
        <v>49</v>
      </c>
      <c r="K113" s="2930" t="s">
        <v>259</v>
      </c>
      <c r="L113" s="3197" t="s">
        <v>8507</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2493</v>
      </c>
      <c r="D114" s="2945">
        <v>333</v>
      </c>
      <c r="E114" s="3111" t="s">
        <v>8508</v>
      </c>
      <c r="F114" s="2930"/>
      <c r="G114" s="2946"/>
      <c r="H114" s="2946"/>
      <c r="I114" s="2940" t="s">
        <v>7254</v>
      </c>
      <c r="J114" s="2940" t="s">
        <v>49</v>
      </c>
      <c r="K114" s="2930" t="s">
        <v>259</v>
      </c>
      <c r="L114" s="3197" t="s">
        <v>8509</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2493</v>
      </c>
      <c r="D115" s="2945"/>
      <c r="E115" s="3111"/>
      <c r="F115" s="2930"/>
      <c r="G115" s="2946"/>
      <c r="H115" s="2946"/>
      <c r="I115" s="2940" t="s">
        <v>7254</v>
      </c>
      <c r="J115" s="2940" t="s">
        <v>49</v>
      </c>
      <c r="K115" s="2930" t="s">
        <v>259</v>
      </c>
      <c r="L115" s="3197" t="s">
        <v>8510</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2493</v>
      </c>
      <c r="D116" s="2945">
        <v>104</v>
      </c>
      <c r="E116" s="3111"/>
      <c r="F116" s="2930"/>
      <c r="G116" s="2946"/>
      <c r="H116" s="2946"/>
      <c r="I116" s="2940" t="s">
        <v>7254</v>
      </c>
      <c r="J116" s="2940" t="s">
        <v>49</v>
      </c>
      <c r="K116" s="2930" t="s">
        <v>259</v>
      </c>
      <c r="L116" s="3197" t="s">
        <v>8511</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2493</v>
      </c>
      <c r="D117" s="2945">
        <v>5612</v>
      </c>
      <c r="E117" s="3111"/>
      <c r="F117" s="2930"/>
      <c r="G117" s="2946"/>
      <c r="H117" s="2946"/>
      <c r="I117" s="2940" t="s">
        <v>7254</v>
      </c>
      <c r="J117" s="2940" t="s">
        <v>49</v>
      </c>
      <c r="K117" s="2930" t="s">
        <v>259</v>
      </c>
      <c r="L117" s="3197" t="s">
        <v>8512</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777">
        <v>25</v>
      </c>
      <c r="B118" s="3004" t="str">
        <f t="shared" si="1"/>
        <v>2400001278</v>
      </c>
      <c r="C118" s="3009" t="s">
        <v>6629</v>
      </c>
      <c r="D118" s="3006">
        <v>23900</v>
      </c>
      <c r="E118" s="3021" t="s">
        <v>8481</v>
      </c>
      <c r="F118" s="3009" t="s">
        <v>22</v>
      </c>
      <c r="G118" s="3007" t="s">
        <v>8513</v>
      </c>
      <c r="H118" s="3007"/>
      <c r="I118" s="3007" t="s">
        <v>7254</v>
      </c>
      <c r="J118" s="3009" t="s">
        <v>49</v>
      </c>
      <c r="K118" s="3007" t="s">
        <v>3536</v>
      </c>
      <c r="L118" s="2878" t="s">
        <v>8514</v>
      </c>
      <c r="M118" s="3040">
        <v>50</v>
      </c>
      <c r="N118" s="2907" t="s">
        <v>7379</v>
      </c>
      <c r="O118" s="3009"/>
      <c r="P118" s="3009"/>
      <c r="Q118" s="3010" t="s">
        <v>8515</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778"/>
      <c r="B119" s="3004" t="str">
        <f t="shared" si="1"/>
        <v>2400001279</v>
      </c>
      <c r="C119" s="3009" t="s">
        <v>6629</v>
      </c>
      <c r="D119" s="3006"/>
      <c r="E119" s="3021"/>
      <c r="F119" s="3009" t="s">
        <v>22</v>
      </c>
      <c r="G119" s="3007"/>
      <c r="H119" s="3007"/>
      <c r="I119" s="3007" t="s">
        <v>7254</v>
      </c>
      <c r="J119" s="3009" t="s">
        <v>49</v>
      </c>
      <c r="K119" s="3007" t="s">
        <v>3536</v>
      </c>
      <c r="L119" s="2878" t="s">
        <v>8516</v>
      </c>
      <c r="M119" s="3040">
        <v>2000</v>
      </c>
      <c r="N119" s="2907" t="s">
        <v>8517</v>
      </c>
      <c r="O119" s="3019"/>
      <c r="P119" s="3019"/>
      <c r="Q119" s="3010" t="s">
        <v>8515</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778"/>
      <c r="B120" s="3004" t="str">
        <f t="shared" si="1"/>
        <v>2400001280</v>
      </c>
      <c r="C120" s="3009" t="s">
        <v>6629</v>
      </c>
      <c r="D120" s="3006"/>
      <c r="E120" s="3021"/>
      <c r="F120" s="3009" t="s">
        <v>22</v>
      </c>
      <c r="G120" s="3007"/>
      <c r="H120" s="3007"/>
      <c r="I120" s="3007" t="s">
        <v>7254</v>
      </c>
      <c r="J120" s="3009" t="s">
        <v>49</v>
      </c>
      <c r="K120" s="3007" t="s">
        <v>3536</v>
      </c>
      <c r="L120" s="2878" t="s">
        <v>8518</v>
      </c>
      <c r="M120" s="3040">
        <v>9400</v>
      </c>
      <c r="N120" s="2907" t="s">
        <v>7379</v>
      </c>
      <c r="O120" s="3019"/>
      <c r="P120" s="3019"/>
      <c r="Q120" s="3010" t="s">
        <v>8515</v>
      </c>
      <c r="R120" s="3045">
        <v>2</v>
      </c>
      <c r="T120" s="2150">
        <v>2400001280</v>
      </c>
      <c r="U120" s="1493">
        <f>VLOOKUP(T120,'PKH UPDATE'!A:D,2,0)</f>
        <v>7603</v>
      </c>
      <c r="V120" s="1493">
        <f>VLOOKUP(T120,'PKH UPDATE'!A:D,3,0)</f>
        <v>0</v>
      </c>
      <c r="W120" s="1493">
        <f>VLOOKUP(T120,'PKH UPDATE'!A:D,4,0)</f>
        <v>7603</v>
      </c>
    </row>
    <row r="121" spans="1:29" s="2150" customFormat="1" ht="58.5" customHeight="1">
      <c r="A121" s="3778"/>
      <c r="B121" s="3004" t="str">
        <f t="shared" si="1"/>
        <v>2400001281</v>
      </c>
      <c r="C121" s="3009" t="s">
        <v>6629</v>
      </c>
      <c r="D121" s="3006"/>
      <c r="E121" s="3021"/>
      <c r="F121" s="3009" t="s">
        <v>22</v>
      </c>
      <c r="G121" s="3007"/>
      <c r="H121" s="3007"/>
      <c r="I121" s="3007" t="s">
        <v>7254</v>
      </c>
      <c r="J121" s="3009" t="s">
        <v>49</v>
      </c>
      <c r="K121" s="3007" t="s">
        <v>3536</v>
      </c>
      <c r="L121" s="2878" t="s">
        <v>8519</v>
      </c>
      <c r="M121" s="3040">
        <v>750</v>
      </c>
      <c r="N121" s="2907" t="s">
        <v>7379</v>
      </c>
      <c r="O121" s="3019"/>
      <c r="P121" s="3019"/>
      <c r="Q121" s="3010" t="s">
        <v>8515</v>
      </c>
      <c r="R121" s="3045">
        <v>2</v>
      </c>
      <c r="T121" s="2150">
        <v>2400001281</v>
      </c>
      <c r="U121" s="1493">
        <f>VLOOKUP(T121,'PKH UPDATE'!A:D,2,0)</f>
        <v>754</v>
      </c>
      <c r="V121" s="1493">
        <f>VLOOKUP(T121,'PKH UPDATE'!A:D,3,0)</f>
        <v>0</v>
      </c>
      <c r="W121" s="1493">
        <f>VLOOKUP(T121,'PKH UPDATE'!A:D,4,0)</f>
        <v>754</v>
      </c>
    </row>
    <row r="122" spans="1:29" s="2150" customFormat="1" ht="58.5" customHeight="1">
      <c r="A122" s="3778"/>
      <c r="B122" s="3004" t="str">
        <f t="shared" si="1"/>
        <v>2400001290</v>
      </c>
      <c r="C122" s="3009" t="s">
        <v>6629</v>
      </c>
      <c r="D122" s="3006"/>
      <c r="E122" s="3021"/>
      <c r="F122" s="3009" t="s">
        <v>22</v>
      </c>
      <c r="G122" s="3007"/>
      <c r="H122" s="3007"/>
      <c r="I122" s="3007" t="s">
        <v>7254</v>
      </c>
      <c r="J122" s="3009" t="s">
        <v>49</v>
      </c>
      <c r="K122" s="3007" t="s">
        <v>3536</v>
      </c>
      <c r="L122" s="3081" t="s">
        <v>8520</v>
      </c>
      <c r="M122" s="3126">
        <v>100</v>
      </c>
      <c r="N122" s="2907" t="s">
        <v>7379</v>
      </c>
      <c r="O122" s="3019"/>
      <c r="P122" s="3019"/>
      <c r="Q122" s="3010" t="s">
        <v>8515</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778"/>
      <c r="B123" s="3004" t="str">
        <f t="shared" si="1"/>
        <v>2400001288</v>
      </c>
      <c r="C123" s="3009" t="s">
        <v>6629</v>
      </c>
      <c r="D123" s="3006"/>
      <c r="E123" s="3021"/>
      <c r="F123" s="3009" t="s">
        <v>22</v>
      </c>
      <c r="G123" s="3007"/>
      <c r="H123" s="3007"/>
      <c r="I123" s="3007" t="s">
        <v>7254</v>
      </c>
      <c r="J123" s="3009" t="s">
        <v>49</v>
      </c>
      <c r="K123" s="3007" t="s">
        <v>3536</v>
      </c>
      <c r="L123" s="2878" t="s">
        <v>8521</v>
      </c>
      <c r="M123" s="3040">
        <v>1050</v>
      </c>
      <c r="N123" s="2907" t="s">
        <v>7379</v>
      </c>
      <c r="O123" s="3019"/>
      <c r="P123" s="3019"/>
      <c r="Q123" s="3010" t="s">
        <v>8515</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778"/>
      <c r="B124" s="3004" t="str">
        <f t="shared" si="1"/>
        <v>2400001289</v>
      </c>
      <c r="C124" s="3009" t="s">
        <v>6629</v>
      </c>
      <c r="D124" s="3006"/>
      <c r="E124" s="3021"/>
      <c r="F124" s="3009" t="s">
        <v>22</v>
      </c>
      <c r="G124" s="3007"/>
      <c r="H124" s="3007"/>
      <c r="I124" s="3007" t="s">
        <v>7254</v>
      </c>
      <c r="J124" s="3009" t="s">
        <v>49</v>
      </c>
      <c r="K124" s="3007" t="s">
        <v>3536</v>
      </c>
      <c r="L124" s="3081" t="s">
        <v>8522</v>
      </c>
      <c r="M124" s="3126">
        <v>4350</v>
      </c>
      <c r="N124" s="2907" t="s">
        <v>7379</v>
      </c>
      <c r="O124" s="3019"/>
      <c r="P124" s="3019"/>
      <c r="Q124" s="3010" t="s">
        <v>8515</v>
      </c>
      <c r="R124" s="3045">
        <v>2</v>
      </c>
      <c r="T124" s="2150">
        <v>2400001289</v>
      </c>
      <c r="U124" s="1493">
        <f>VLOOKUP(T124,'PKH UPDATE'!A:D,2,0)</f>
        <v>2363</v>
      </c>
      <c r="V124" s="1493">
        <f>VLOOKUP(T124,'PKH UPDATE'!A:D,3,0)</f>
        <v>0</v>
      </c>
      <c r="W124" s="1493">
        <f>VLOOKUP(T124,'PKH UPDATE'!A:D,4,0)</f>
        <v>2363</v>
      </c>
    </row>
    <row r="125" spans="1:29" s="2150" customFormat="1" ht="58.5" customHeight="1">
      <c r="A125" s="3778"/>
      <c r="B125" s="3004" t="str">
        <f t="shared" si="1"/>
        <v>2400001297</v>
      </c>
      <c r="C125" s="3009" t="s">
        <v>6629</v>
      </c>
      <c r="D125" s="3006"/>
      <c r="E125" s="3021"/>
      <c r="F125" s="3009" t="s">
        <v>22</v>
      </c>
      <c r="G125" s="3007"/>
      <c r="H125" s="3007"/>
      <c r="I125" s="3007" t="s">
        <v>7254</v>
      </c>
      <c r="J125" s="3009" t="s">
        <v>49</v>
      </c>
      <c r="K125" s="3007" t="s">
        <v>3536</v>
      </c>
      <c r="L125" s="3081" t="s">
        <v>8523</v>
      </c>
      <c r="M125" s="3126">
        <v>350</v>
      </c>
      <c r="N125" s="2907" t="s">
        <v>8524</v>
      </c>
      <c r="O125" s="3019"/>
      <c r="P125" s="3019"/>
      <c r="Q125" s="3010" t="s">
        <v>8515</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778"/>
      <c r="B126" s="3004" t="str">
        <f t="shared" si="1"/>
        <v>2400001298</v>
      </c>
      <c r="C126" s="3009" t="s">
        <v>6629</v>
      </c>
      <c r="D126" s="3006"/>
      <c r="E126" s="3021"/>
      <c r="F126" s="3009" t="s">
        <v>22</v>
      </c>
      <c r="G126" s="3007"/>
      <c r="H126" s="3007"/>
      <c r="I126" s="3007" t="s">
        <v>7254</v>
      </c>
      <c r="J126" s="3009" t="s">
        <v>49</v>
      </c>
      <c r="K126" s="3007" t="s">
        <v>3536</v>
      </c>
      <c r="L126" s="2878" t="s">
        <v>8525</v>
      </c>
      <c r="M126" s="3040">
        <v>325</v>
      </c>
      <c r="N126" s="2907" t="s">
        <v>7379</v>
      </c>
      <c r="O126" s="3019"/>
      <c r="P126" s="3019"/>
      <c r="Q126" s="3010" t="s">
        <v>8515</v>
      </c>
      <c r="R126" s="3045">
        <v>2</v>
      </c>
      <c r="T126" s="2150">
        <v>2400001298</v>
      </c>
      <c r="U126" s="1493">
        <f>VLOOKUP(T126,'PKH UPDATE'!A:D,2,0)</f>
        <v>230</v>
      </c>
      <c r="V126" s="1493">
        <f>VLOOKUP(T126,'PKH UPDATE'!A:D,3,0)</f>
        <v>0</v>
      </c>
      <c r="W126" s="1493">
        <f>VLOOKUP(T126,'PKH UPDATE'!A:D,4,0)</f>
        <v>230</v>
      </c>
    </row>
    <row r="127" spans="1:29" s="2150" customFormat="1" ht="58.5" customHeight="1">
      <c r="A127" s="3778"/>
      <c r="B127" s="3004" t="str">
        <f t="shared" si="1"/>
        <v>2400001296</v>
      </c>
      <c r="C127" s="3009" t="s">
        <v>6629</v>
      </c>
      <c r="D127" s="3006"/>
      <c r="E127" s="3021"/>
      <c r="F127" s="3009" t="s">
        <v>22</v>
      </c>
      <c r="G127" s="3007"/>
      <c r="H127" s="3007"/>
      <c r="I127" s="3007" t="s">
        <v>7254</v>
      </c>
      <c r="J127" s="3009" t="s">
        <v>49</v>
      </c>
      <c r="K127" s="3007" t="s">
        <v>3536</v>
      </c>
      <c r="L127" s="2878" t="s">
        <v>8526</v>
      </c>
      <c r="M127" s="3040">
        <v>175</v>
      </c>
      <c r="N127" s="2907" t="s">
        <v>7379</v>
      </c>
      <c r="O127" s="3019"/>
      <c r="P127" s="3019"/>
      <c r="Q127" s="3010" t="s">
        <v>8515</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778"/>
      <c r="B128" s="3004" t="str">
        <f t="shared" si="1"/>
        <v>2400001291</v>
      </c>
      <c r="C128" s="3009" t="s">
        <v>6629</v>
      </c>
      <c r="D128" s="3006"/>
      <c r="E128" s="3021"/>
      <c r="F128" s="3009" t="s">
        <v>22</v>
      </c>
      <c r="G128" s="3007"/>
      <c r="H128" s="3007"/>
      <c r="I128" s="3007" t="s">
        <v>7254</v>
      </c>
      <c r="J128" s="3009" t="s">
        <v>49</v>
      </c>
      <c r="K128" s="3007" t="s">
        <v>3536</v>
      </c>
      <c r="L128" s="2878" t="s">
        <v>8527</v>
      </c>
      <c r="M128" s="3040">
        <v>425</v>
      </c>
      <c r="N128" s="2907" t="s">
        <v>7379</v>
      </c>
      <c r="O128" s="3019"/>
      <c r="P128" s="3019"/>
      <c r="Q128" s="3010" t="s">
        <v>8515</v>
      </c>
      <c r="R128" s="3045">
        <v>2</v>
      </c>
      <c r="T128" s="2150">
        <v>2400001291</v>
      </c>
      <c r="U128" s="1493">
        <f>VLOOKUP(T128,'PKH UPDATE'!A:D,2,0)</f>
        <v>385</v>
      </c>
      <c r="V128" s="1493">
        <f>VLOOKUP(T128,'PKH UPDATE'!A:D,3,0)</f>
        <v>0</v>
      </c>
      <c r="W128" s="1493">
        <f>VLOOKUP(T128,'PKH UPDATE'!A:D,4,0)</f>
        <v>385</v>
      </c>
    </row>
    <row r="129" spans="1:30" s="2150" customFormat="1" ht="58.5" customHeight="1">
      <c r="A129" s="3778"/>
      <c r="B129" s="3004" t="str">
        <f t="shared" si="1"/>
        <v>2400001299</v>
      </c>
      <c r="C129" s="3009" t="s">
        <v>6629</v>
      </c>
      <c r="D129" s="3006"/>
      <c r="E129" s="3021"/>
      <c r="F129" s="3009" t="s">
        <v>22</v>
      </c>
      <c r="G129" s="3007"/>
      <c r="H129" s="3007"/>
      <c r="I129" s="3007" t="s">
        <v>7254</v>
      </c>
      <c r="J129" s="3009" t="s">
        <v>49</v>
      </c>
      <c r="K129" s="3007" t="s">
        <v>3536</v>
      </c>
      <c r="L129" s="2878" t="s">
        <v>8528</v>
      </c>
      <c r="M129" s="3040">
        <v>2025</v>
      </c>
      <c r="N129" s="2907" t="s">
        <v>7379</v>
      </c>
      <c r="O129" s="3019"/>
      <c r="P129" s="3019"/>
      <c r="Q129" s="3010" t="s">
        <v>8515</v>
      </c>
      <c r="R129" s="3045">
        <v>2</v>
      </c>
      <c r="T129" s="2150">
        <v>2400001299</v>
      </c>
      <c r="U129" s="1493">
        <f>VLOOKUP(T129,'PKH UPDATE'!A:D,2,0)</f>
        <v>1337</v>
      </c>
      <c r="V129" s="1493">
        <f>VLOOKUP(T129,'PKH UPDATE'!A:D,3,0)</f>
        <v>0</v>
      </c>
      <c r="W129" s="1493">
        <f>VLOOKUP(T129,'PKH UPDATE'!A:D,4,0)</f>
        <v>1337</v>
      </c>
    </row>
    <row r="130" spans="1:30" s="2150" customFormat="1" ht="58.5" customHeight="1">
      <c r="A130" s="3778"/>
      <c r="B130" s="3004" t="str">
        <f t="shared" si="1"/>
        <v>2400001300</v>
      </c>
      <c r="C130" s="3009" t="s">
        <v>6629</v>
      </c>
      <c r="D130" s="3006"/>
      <c r="E130" s="3021"/>
      <c r="F130" s="3009" t="s">
        <v>22</v>
      </c>
      <c r="G130" s="3007"/>
      <c r="H130" s="3007"/>
      <c r="I130" s="3007" t="s">
        <v>7254</v>
      </c>
      <c r="J130" s="3009" t="s">
        <v>49</v>
      </c>
      <c r="K130" s="3007" t="s">
        <v>3536</v>
      </c>
      <c r="L130" s="2878" t="s">
        <v>8529</v>
      </c>
      <c r="M130" s="3040"/>
      <c r="N130" s="2907" t="s">
        <v>7379</v>
      </c>
      <c r="O130" s="3019"/>
      <c r="P130" s="3019"/>
      <c r="Q130" s="3010" t="s">
        <v>8515</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778"/>
      <c r="B131" s="3004" t="str">
        <f t="shared" si="1"/>
        <v>2400001295</v>
      </c>
      <c r="C131" s="3009" t="s">
        <v>6629</v>
      </c>
      <c r="D131" s="3006"/>
      <c r="E131" s="3021"/>
      <c r="F131" s="3009" t="s">
        <v>22</v>
      </c>
      <c r="G131" s="3007"/>
      <c r="H131" s="3007"/>
      <c r="I131" s="3007" t="s">
        <v>7254</v>
      </c>
      <c r="J131" s="3009" t="s">
        <v>49</v>
      </c>
      <c r="K131" s="3007" t="s">
        <v>3536</v>
      </c>
      <c r="L131" s="2878" t="s">
        <v>8530</v>
      </c>
      <c r="M131" s="3040">
        <v>600</v>
      </c>
      <c r="N131" s="2907" t="s">
        <v>7379</v>
      </c>
      <c r="O131" s="3019"/>
      <c r="P131" s="3019"/>
      <c r="Q131" s="3010" t="s">
        <v>8515</v>
      </c>
      <c r="R131" s="3045">
        <v>2</v>
      </c>
      <c r="T131" s="2150">
        <v>2400001295</v>
      </c>
      <c r="U131" s="1493">
        <f>VLOOKUP(T131,'PKH UPDATE'!A:D,2,0)</f>
        <v>400</v>
      </c>
      <c r="V131" s="1493">
        <f>VLOOKUP(T131,'PKH UPDATE'!A:D,3,0)</f>
        <v>0</v>
      </c>
      <c r="W131" s="1493">
        <f>VLOOKUP(T131,'PKH UPDATE'!A:D,4,0)</f>
        <v>400</v>
      </c>
    </row>
    <row r="132" spans="1:30" s="2150" customFormat="1" ht="58.5" customHeight="1">
      <c r="A132" s="3778"/>
      <c r="B132" s="1900" t="str">
        <f t="shared" ref="B132:B195" si="2">TEXT(LEFT(L132,10),"0000000000")</f>
        <v>2400001294</v>
      </c>
      <c r="C132" s="3009" t="s">
        <v>6629</v>
      </c>
      <c r="D132" s="3006"/>
      <c r="E132" s="3021"/>
      <c r="F132" s="3009" t="s">
        <v>22</v>
      </c>
      <c r="G132" s="3007"/>
      <c r="H132" s="3007"/>
      <c r="I132" s="3007" t="s">
        <v>7254</v>
      </c>
      <c r="J132" s="3009" t="s">
        <v>49</v>
      </c>
      <c r="K132" s="3007" t="s">
        <v>3536</v>
      </c>
      <c r="L132" s="2878" t="s">
        <v>8531</v>
      </c>
      <c r="M132" s="3040">
        <v>400</v>
      </c>
      <c r="N132" s="2907" t="s">
        <v>7379</v>
      </c>
      <c r="O132" s="3019"/>
      <c r="P132" s="3019"/>
      <c r="Q132" s="3010" t="s">
        <v>8515</v>
      </c>
      <c r="R132" s="3045">
        <v>2</v>
      </c>
      <c r="T132" s="2150">
        <v>2400001294</v>
      </c>
      <c r="U132" s="1493">
        <f>VLOOKUP(T132,'PKH UPDATE'!A:D,2,0)</f>
        <v>283</v>
      </c>
      <c r="V132" s="1493">
        <f>VLOOKUP(T132,'PKH UPDATE'!A:D,3,0)</f>
        <v>0</v>
      </c>
      <c r="W132" s="1493">
        <f>VLOOKUP(T132,'PKH UPDATE'!A:D,4,0)</f>
        <v>283</v>
      </c>
    </row>
    <row r="133" spans="1:30" s="2150" customFormat="1" ht="58.5" customHeight="1">
      <c r="A133" s="3778"/>
      <c r="B133" s="3004" t="str">
        <f t="shared" si="2"/>
        <v>2400001293</v>
      </c>
      <c r="C133" s="3009" t="s">
        <v>6629</v>
      </c>
      <c r="D133" s="3006"/>
      <c r="E133" s="3021"/>
      <c r="F133" s="3009" t="s">
        <v>22</v>
      </c>
      <c r="G133" s="3007"/>
      <c r="H133" s="3007"/>
      <c r="I133" s="3007" t="s">
        <v>7254</v>
      </c>
      <c r="J133" s="3009" t="s">
        <v>49</v>
      </c>
      <c r="K133" s="3007" t="s">
        <v>3536</v>
      </c>
      <c r="L133" s="2878" t="s">
        <v>8532</v>
      </c>
      <c r="M133" s="3040">
        <v>1000</v>
      </c>
      <c r="N133" s="2907" t="s">
        <v>7379</v>
      </c>
      <c r="O133" s="3019"/>
      <c r="P133" s="3019"/>
      <c r="Q133" s="3010" t="s">
        <v>8515</v>
      </c>
      <c r="R133" s="3045">
        <v>2</v>
      </c>
      <c r="T133" s="2150">
        <v>2400001293</v>
      </c>
      <c r="U133" s="1493">
        <f>VLOOKUP(T133,'PKH UPDATE'!A:D,2,0)</f>
        <v>914</v>
      </c>
      <c r="V133" s="1493">
        <f>VLOOKUP(T133,'PKH UPDATE'!A:D,3,0)</f>
        <v>0</v>
      </c>
      <c r="W133" s="1493">
        <f>VLOOKUP(T133,'PKH UPDATE'!A:D,4,0)</f>
        <v>914</v>
      </c>
    </row>
    <row r="134" spans="1:30" s="2150" customFormat="1" ht="58.5" customHeight="1">
      <c r="A134" s="3778"/>
      <c r="B134" s="3004" t="str">
        <f t="shared" si="2"/>
        <v>2400001282</v>
      </c>
      <c r="C134" s="3009" t="s">
        <v>6629</v>
      </c>
      <c r="D134" s="3006"/>
      <c r="E134" s="3021"/>
      <c r="F134" s="3009" t="s">
        <v>22</v>
      </c>
      <c r="G134" s="3007"/>
      <c r="H134" s="3007"/>
      <c r="I134" s="3007" t="s">
        <v>7254</v>
      </c>
      <c r="J134" s="3009" t="s">
        <v>49</v>
      </c>
      <c r="K134" s="3007" t="s">
        <v>3536</v>
      </c>
      <c r="L134" s="2878" t="s">
        <v>8533</v>
      </c>
      <c r="M134" s="3040">
        <v>500</v>
      </c>
      <c r="N134" s="2907" t="s">
        <v>7379</v>
      </c>
      <c r="O134" s="3019"/>
      <c r="P134" s="3019"/>
      <c r="Q134" s="3010" t="s">
        <v>8515</v>
      </c>
      <c r="R134" s="3045">
        <v>2</v>
      </c>
      <c r="T134" s="2150">
        <v>2400001282</v>
      </c>
      <c r="U134" s="1493">
        <f>VLOOKUP(T134,'PKH UPDATE'!A:D,2,0)</f>
        <v>425</v>
      </c>
      <c r="V134" s="1493">
        <f>VLOOKUP(T134,'PKH UPDATE'!A:D,3,0)</f>
        <v>0</v>
      </c>
      <c r="W134" s="1493">
        <f>VLOOKUP(T134,'PKH UPDATE'!A:D,4,0)</f>
        <v>425</v>
      </c>
    </row>
    <row r="135" spans="1:30" s="2150" customFormat="1" ht="58.5" customHeight="1">
      <c r="A135" s="3779"/>
      <c r="B135" s="3004" t="str">
        <f t="shared" si="2"/>
        <v>2400001292</v>
      </c>
      <c r="C135" s="3009" t="s">
        <v>6629</v>
      </c>
      <c r="D135" s="3006"/>
      <c r="E135" s="3021"/>
      <c r="F135" s="3009" t="s">
        <v>22</v>
      </c>
      <c r="G135" s="3007"/>
      <c r="H135" s="3007"/>
      <c r="I135" s="3007" t="s">
        <v>7254</v>
      </c>
      <c r="J135" s="3009" t="s">
        <v>49</v>
      </c>
      <c r="K135" s="3007" t="s">
        <v>3536</v>
      </c>
      <c r="L135" s="2878" t="s">
        <v>8534</v>
      </c>
      <c r="M135" s="3040">
        <v>400</v>
      </c>
      <c r="N135" s="2907" t="s">
        <v>7379</v>
      </c>
      <c r="O135" s="3019"/>
      <c r="P135" s="3019"/>
      <c r="Q135" s="3010" t="s">
        <v>8515</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118</v>
      </c>
      <c r="D136" s="1494">
        <v>2950</v>
      </c>
      <c r="E136" s="3064" t="s">
        <v>8535</v>
      </c>
      <c r="F136" s="1493" t="s">
        <v>18</v>
      </c>
      <c r="G136" s="1495" t="s">
        <v>8536</v>
      </c>
      <c r="H136" s="1495"/>
      <c r="I136" s="1921" t="s">
        <v>7254</v>
      </c>
      <c r="J136" s="1493" t="s">
        <v>49</v>
      </c>
      <c r="K136" s="1773" t="s">
        <v>126</v>
      </c>
      <c r="L136" s="3196" t="s">
        <v>8478</v>
      </c>
      <c r="M136" s="3047">
        <v>2950</v>
      </c>
      <c r="N136" s="2907" t="s">
        <v>8479</v>
      </c>
      <c r="O136" s="2429"/>
      <c r="P136" s="2429"/>
      <c r="Q136" s="2290"/>
      <c r="R136" s="1748">
        <v>2</v>
      </c>
      <c r="AD136" s="2643"/>
    </row>
    <row r="137" spans="1:30" s="1467" customFormat="1" ht="58.5" customHeight="1">
      <c r="A137" s="3697">
        <v>27</v>
      </c>
      <c r="B137" s="3004" t="str">
        <f t="shared" si="2"/>
        <v>2000003220</v>
      </c>
      <c r="C137" s="3019" t="s">
        <v>5638</v>
      </c>
      <c r="D137" s="1494">
        <v>4350</v>
      </c>
      <c r="E137" s="1921" t="s">
        <v>8481</v>
      </c>
      <c r="F137" s="3009" t="s">
        <v>17</v>
      </c>
      <c r="G137" s="1495" t="s">
        <v>8536</v>
      </c>
      <c r="H137" s="1495"/>
      <c r="I137" s="1909" t="s">
        <v>7254</v>
      </c>
      <c r="J137" s="1909" t="s">
        <v>49</v>
      </c>
      <c r="K137" s="2429" t="s">
        <v>101</v>
      </c>
      <c r="L137" s="1862" t="s">
        <v>8537</v>
      </c>
      <c r="M137" s="3067">
        <v>1314</v>
      </c>
      <c r="N137" s="2196" t="s">
        <v>5376</v>
      </c>
      <c r="O137" s="1493"/>
      <c r="P137" s="1493"/>
      <c r="Q137" s="2590" t="s">
        <v>8538</v>
      </c>
      <c r="R137" s="1748">
        <v>2</v>
      </c>
      <c r="S137" s="1548"/>
      <c r="T137" s="1548"/>
      <c r="U137" s="1548"/>
      <c r="V137" s="1548"/>
      <c r="W137" s="1548"/>
      <c r="X137" s="1548"/>
      <c r="Y137" s="1548"/>
      <c r="Z137" s="1548"/>
      <c r="AA137" s="1548"/>
      <c r="AB137" s="1548"/>
      <c r="AC137" s="1548"/>
    </row>
    <row r="138" spans="1:30" s="2150" customFormat="1" ht="58.5" customHeight="1">
      <c r="A138" s="3698"/>
      <c r="B138" s="3004" t="str">
        <f t="shared" si="2"/>
        <v>2200002165</v>
      </c>
      <c r="C138" s="3009" t="s">
        <v>5638</v>
      </c>
      <c r="D138" s="3066"/>
      <c r="E138" s="1909"/>
      <c r="F138" s="3009" t="s">
        <v>17</v>
      </c>
      <c r="G138" s="1909"/>
      <c r="H138" s="1909"/>
      <c r="I138" s="1921" t="s">
        <v>7254</v>
      </c>
      <c r="J138" s="1493" t="s">
        <v>49</v>
      </c>
      <c r="K138" s="2429" t="s">
        <v>101</v>
      </c>
      <c r="L138" s="1600" t="s">
        <v>8539</v>
      </c>
      <c r="M138" s="3037">
        <f>3140-730</f>
        <v>2410</v>
      </c>
      <c r="N138" s="2196" t="s">
        <v>5376</v>
      </c>
      <c r="O138" s="2429"/>
      <c r="P138" s="2429"/>
      <c r="Q138" s="2290"/>
      <c r="R138" s="3045">
        <v>3</v>
      </c>
    </row>
    <row r="139" spans="1:30" s="2643" customFormat="1" ht="58.5" customHeight="1">
      <c r="A139" s="3698"/>
      <c r="B139" s="3004" t="str">
        <f t="shared" si="2"/>
        <v>2200002182</v>
      </c>
      <c r="C139" s="3009" t="s">
        <v>5638</v>
      </c>
      <c r="D139" s="3066"/>
      <c r="E139" s="1909"/>
      <c r="F139" s="3009" t="s">
        <v>17</v>
      </c>
      <c r="G139" s="1909"/>
      <c r="H139" s="1909"/>
      <c r="I139" s="3058" t="s">
        <v>7254</v>
      </c>
      <c r="J139" s="1495" t="s">
        <v>49</v>
      </c>
      <c r="K139" s="2429" t="s">
        <v>101</v>
      </c>
      <c r="L139" s="3199" t="s">
        <v>8540</v>
      </c>
      <c r="M139" s="3047">
        <v>393</v>
      </c>
      <c r="N139" s="2907" t="s">
        <v>8541</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699"/>
      <c r="B140" s="3004" t="str">
        <f t="shared" si="2"/>
        <v>2200002190</v>
      </c>
      <c r="C140" s="3009" t="s">
        <v>5638</v>
      </c>
      <c r="D140" s="3066"/>
      <c r="E140" s="1909"/>
      <c r="F140" s="3009" t="s">
        <v>17</v>
      </c>
      <c r="G140" s="1909"/>
      <c r="H140" s="1909"/>
      <c r="I140" s="3058" t="s">
        <v>7254</v>
      </c>
      <c r="J140" s="1909" t="s">
        <v>49</v>
      </c>
      <c r="K140" s="2429" t="s">
        <v>101</v>
      </c>
      <c r="L140" s="1862" t="s">
        <v>8542</v>
      </c>
      <c r="M140" s="3067">
        <v>233</v>
      </c>
      <c r="N140" s="2196" t="s">
        <v>8479</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694">
        <v>28</v>
      </c>
      <c r="B141" s="3004" t="str">
        <f t="shared" si="2"/>
        <v>2200002183</v>
      </c>
      <c r="C141" s="1902" t="s">
        <v>3448</v>
      </c>
      <c r="D141" s="2607">
        <v>3750</v>
      </c>
      <c r="E141" s="1921" t="s">
        <v>8481</v>
      </c>
      <c r="F141" s="1902" t="s">
        <v>19</v>
      </c>
      <c r="G141" s="1921" t="s">
        <v>8543</v>
      </c>
      <c r="H141" s="1921"/>
      <c r="I141" s="1921" t="s">
        <v>7254</v>
      </c>
      <c r="J141" s="1493" t="s">
        <v>49</v>
      </c>
      <c r="K141" s="1495" t="s">
        <v>984</v>
      </c>
      <c r="L141" s="1862" t="s">
        <v>8544</v>
      </c>
      <c r="M141" s="3041">
        <v>2750</v>
      </c>
      <c r="N141" s="2907" t="s">
        <v>7379</v>
      </c>
      <c r="O141" s="1902">
        <v>28</v>
      </c>
      <c r="P141" s="1902"/>
      <c r="Q141" s="1745"/>
      <c r="R141" s="3026">
        <v>2</v>
      </c>
      <c r="S141" s="2429"/>
      <c r="T141" s="2429"/>
    </row>
    <row r="142" spans="1:30" s="2150" customFormat="1" ht="58.5" customHeight="1">
      <c r="A142" s="3696"/>
      <c r="B142" s="3004" t="str">
        <f t="shared" si="2"/>
        <v>2200002124</v>
      </c>
      <c r="C142" s="3009" t="s">
        <v>3448</v>
      </c>
      <c r="D142" s="2607"/>
      <c r="E142" s="1921"/>
      <c r="F142" s="1902" t="s">
        <v>19</v>
      </c>
      <c r="G142" s="1921"/>
      <c r="H142" s="1921"/>
      <c r="I142" s="1921" t="s">
        <v>7254</v>
      </c>
      <c r="J142" s="1493" t="s">
        <v>49</v>
      </c>
      <c r="K142" s="1495" t="s">
        <v>984</v>
      </c>
      <c r="L142" s="3091" t="s">
        <v>8545</v>
      </c>
      <c r="M142" s="3061">
        <v>1000</v>
      </c>
      <c r="N142" s="2907" t="s">
        <v>7280</v>
      </c>
      <c r="O142" s="1902">
        <v>28</v>
      </c>
      <c r="P142" s="1902"/>
      <c r="R142" s="1495">
        <v>2</v>
      </c>
      <c r="S142" s="1902"/>
      <c r="T142" s="1902"/>
    </row>
    <row r="143" spans="1:30" s="2150" customFormat="1" ht="58.5" customHeight="1">
      <c r="A143" s="3694">
        <v>29</v>
      </c>
      <c r="B143" s="3004" t="str">
        <f t="shared" si="2"/>
        <v>2000003187</v>
      </c>
      <c r="C143" s="1902" t="s">
        <v>3879</v>
      </c>
      <c r="D143" s="2607">
        <v>3950</v>
      </c>
      <c r="E143" s="1921" t="s">
        <v>8481</v>
      </c>
      <c r="F143" s="1902" t="s">
        <v>19</v>
      </c>
      <c r="G143" s="1921" t="s">
        <v>8546</v>
      </c>
      <c r="H143" s="1921"/>
      <c r="I143" s="1921" t="s">
        <v>7254</v>
      </c>
      <c r="J143" s="1493" t="s">
        <v>49</v>
      </c>
      <c r="K143" s="1495" t="s">
        <v>1163</v>
      </c>
      <c r="L143" s="3081" t="s">
        <v>8547</v>
      </c>
      <c r="M143" s="3041">
        <v>1500</v>
      </c>
      <c r="N143" s="2907" t="s">
        <v>5376</v>
      </c>
      <c r="O143" s="1902">
        <v>36</v>
      </c>
      <c r="P143" s="1902"/>
      <c r="Q143" s="1745"/>
      <c r="R143" s="3026">
        <v>2</v>
      </c>
      <c r="S143" s="2429"/>
      <c r="T143" s="2429"/>
    </row>
    <row r="144" spans="1:30" s="1548" customFormat="1" ht="58.5" customHeight="1">
      <c r="A144" s="3695"/>
      <c r="B144" s="3004" t="str">
        <f t="shared" si="2"/>
        <v>2200002151</v>
      </c>
      <c r="C144" s="1493" t="s">
        <v>3879</v>
      </c>
      <c r="D144" s="1494"/>
      <c r="E144" s="1921"/>
      <c r="F144" s="1493" t="s">
        <v>19</v>
      </c>
      <c r="G144" s="1495"/>
      <c r="H144" s="1495"/>
      <c r="I144" s="1495" t="s">
        <v>7254</v>
      </c>
      <c r="J144" s="1493" t="s">
        <v>49</v>
      </c>
      <c r="K144" s="1495" t="s">
        <v>1163</v>
      </c>
      <c r="L144" s="3199" t="s">
        <v>8548</v>
      </c>
      <c r="M144" s="3082">
        <v>1025</v>
      </c>
      <c r="N144" s="2907" t="s">
        <v>7280</v>
      </c>
      <c r="O144" s="1902">
        <v>36</v>
      </c>
      <c r="P144" s="1902"/>
      <c r="Q144" s="1745"/>
      <c r="R144" s="1748">
        <v>2</v>
      </c>
      <c r="AD144" s="1467"/>
    </row>
    <row r="145" spans="1:30" s="1467" customFormat="1" ht="58.5" customHeight="1">
      <c r="A145" s="3695"/>
      <c r="B145" s="3004" t="str">
        <f t="shared" si="2"/>
        <v>2200002167</v>
      </c>
      <c r="C145" s="1493" t="s">
        <v>3879</v>
      </c>
      <c r="D145" s="1494"/>
      <c r="E145" s="1921"/>
      <c r="F145" s="1493" t="s">
        <v>19</v>
      </c>
      <c r="G145" s="1495"/>
      <c r="H145" s="1495"/>
      <c r="I145" s="1495" t="s">
        <v>7254</v>
      </c>
      <c r="J145" s="1493" t="s">
        <v>49</v>
      </c>
      <c r="K145" s="1495" t="s">
        <v>1163</v>
      </c>
      <c r="L145" s="3199" t="s">
        <v>8549</v>
      </c>
      <c r="M145" s="3082">
        <v>755</v>
      </c>
      <c r="N145" s="2907" t="s">
        <v>7280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95"/>
      <c r="B146" s="3004" t="str">
        <f t="shared" si="2"/>
        <v>2200002136</v>
      </c>
      <c r="C146" s="1493" t="s">
        <v>3879</v>
      </c>
      <c r="D146" s="2607"/>
      <c r="E146" s="1921"/>
      <c r="F146" s="1493" t="s">
        <v>19</v>
      </c>
      <c r="G146" s="3021"/>
      <c r="H146" s="3021"/>
      <c r="I146" s="1495" t="s">
        <v>7254</v>
      </c>
      <c r="J146" s="1493" t="s">
        <v>49</v>
      </c>
      <c r="K146" s="1495" t="s">
        <v>1163</v>
      </c>
      <c r="L146" s="2878" t="s">
        <v>8550</v>
      </c>
      <c r="M146" s="3083">
        <v>310</v>
      </c>
      <c r="N146" s="2907" t="s">
        <v>7280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96"/>
      <c r="B147" s="3004" t="str">
        <f t="shared" si="2"/>
        <v>2000003258</v>
      </c>
      <c r="C147" s="1493" t="s">
        <v>3879</v>
      </c>
      <c r="D147" s="2607"/>
      <c r="E147" s="1921"/>
      <c r="F147" s="1493" t="s">
        <v>19</v>
      </c>
      <c r="G147" s="3021"/>
      <c r="H147" s="3021"/>
      <c r="I147" s="1495" t="s">
        <v>7254</v>
      </c>
      <c r="J147" s="1493" t="s">
        <v>49</v>
      </c>
      <c r="K147" s="1495" t="s">
        <v>1163</v>
      </c>
      <c r="L147" s="2878" t="s">
        <v>8551</v>
      </c>
      <c r="M147" s="3083">
        <v>360</v>
      </c>
      <c r="N147" s="2907" t="s">
        <v>7280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94">
        <v>30</v>
      </c>
      <c r="B148" s="3004" t="str">
        <f t="shared" si="2"/>
        <v>2000003283</v>
      </c>
      <c r="C148" s="1902" t="s">
        <v>218</v>
      </c>
      <c r="D148" s="2607">
        <v>11700</v>
      </c>
      <c r="E148" s="1921" t="s">
        <v>8552</v>
      </c>
      <c r="F148" s="1902" t="s">
        <v>15</v>
      </c>
      <c r="G148" s="1921" t="s">
        <v>8553</v>
      </c>
      <c r="H148" s="1921"/>
      <c r="I148" s="1495" t="s">
        <v>7254</v>
      </c>
      <c r="J148" s="1902" t="s">
        <v>49</v>
      </c>
      <c r="K148" s="1921" t="s">
        <v>278</v>
      </c>
      <c r="L148" s="3080" t="s">
        <v>8554</v>
      </c>
      <c r="M148" s="3079">
        <v>3200</v>
      </c>
      <c r="N148" s="2907" t="s">
        <v>7280</v>
      </c>
      <c r="O148" s="2429"/>
      <c r="P148" s="2429"/>
      <c r="Q148" s="2590" t="s">
        <v>8555</v>
      </c>
      <c r="R148" s="1748">
        <v>2</v>
      </c>
      <c r="S148" s="2150"/>
      <c r="T148" s="2150"/>
      <c r="U148" s="2150"/>
      <c r="V148" s="2150"/>
      <c r="W148" s="2150"/>
      <c r="X148" s="2150"/>
      <c r="Y148" s="2150"/>
      <c r="Z148" s="2150"/>
      <c r="AA148" s="2150"/>
      <c r="AB148" s="2150"/>
      <c r="AC148" s="2150"/>
    </row>
    <row r="149" spans="1:30" s="1467" customFormat="1" ht="58.5" customHeight="1">
      <c r="A149" s="3695"/>
      <c r="B149" s="3004" t="str">
        <f t="shared" si="2"/>
        <v>2000003289</v>
      </c>
      <c r="C149" s="1493" t="s">
        <v>218</v>
      </c>
      <c r="D149" s="1494"/>
      <c r="E149" s="1921"/>
      <c r="F149" s="1493" t="s">
        <v>15</v>
      </c>
      <c r="G149" s="1495"/>
      <c r="H149" s="1495"/>
      <c r="I149" s="1624" t="s">
        <v>7254</v>
      </c>
      <c r="J149" s="1493" t="s">
        <v>49</v>
      </c>
      <c r="K149" s="1495" t="s">
        <v>90</v>
      </c>
      <c r="L149" s="3091" t="s">
        <v>8556</v>
      </c>
      <c r="M149" s="3037">
        <v>2500</v>
      </c>
      <c r="N149" s="2907" t="s">
        <v>7280</v>
      </c>
      <c r="O149" s="1493"/>
      <c r="P149" s="1493"/>
      <c r="Q149" s="2223" t="s">
        <v>8557</v>
      </c>
      <c r="R149" s="1748">
        <v>2</v>
      </c>
      <c r="S149" s="1548"/>
      <c r="T149" s="1548"/>
      <c r="U149" s="1548"/>
      <c r="V149" s="1548"/>
      <c r="W149" s="1548"/>
      <c r="X149" s="1548"/>
      <c r="Y149" s="1548"/>
      <c r="Z149" s="1548"/>
      <c r="AA149" s="1548"/>
      <c r="AB149" s="1548"/>
      <c r="AC149" s="1548"/>
    </row>
    <row r="150" spans="1:30" s="1467" customFormat="1" ht="78.75" customHeight="1">
      <c r="A150" s="3695"/>
      <c r="B150" s="3004" t="str">
        <f t="shared" si="2"/>
        <v>2000003290</v>
      </c>
      <c r="C150" s="1493" t="s">
        <v>218</v>
      </c>
      <c r="D150" s="1494"/>
      <c r="E150" s="1921"/>
      <c r="F150" s="1493" t="s">
        <v>15</v>
      </c>
      <c r="G150" s="1495"/>
      <c r="H150" s="1495"/>
      <c r="I150" s="1624" t="s">
        <v>7254</v>
      </c>
      <c r="J150" s="1493" t="s">
        <v>49</v>
      </c>
      <c r="K150" s="1495" t="s">
        <v>446</v>
      </c>
      <c r="L150" s="2878" t="s">
        <v>8558</v>
      </c>
      <c r="M150" s="3037">
        <v>715</v>
      </c>
      <c r="N150" s="2907" t="s">
        <v>5376</v>
      </c>
      <c r="O150" s="1493"/>
      <c r="P150" s="1493"/>
      <c r="Q150" s="2223" t="s">
        <v>8559</v>
      </c>
      <c r="R150" s="1748">
        <v>2</v>
      </c>
      <c r="S150" s="1548"/>
      <c r="T150" s="1548"/>
      <c r="U150" s="1548"/>
      <c r="V150" s="1548"/>
      <c r="W150" s="1548"/>
      <c r="X150" s="1548"/>
      <c r="Y150" s="1548"/>
      <c r="Z150" s="1548"/>
      <c r="AA150" s="1548"/>
      <c r="AB150" s="1548"/>
      <c r="AC150" s="1548"/>
    </row>
    <row r="151" spans="1:30" s="1548" customFormat="1" ht="58.5" customHeight="1">
      <c r="A151" s="3695"/>
      <c r="B151" s="3004" t="str">
        <f t="shared" si="2"/>
        <v>2000003303</v>
      </c>
      <c r="C151" s="1493" t="s">
        <v>218</v>
      </c>
      <c r="D151" s="3006"/>
      <c r="E151" s="3021"/>
      <c r="F151" s="1493" t="s">
        <v>15</v>
      </c>
      <c r="G151" s="3007"/>
      <c r="H151" s="3007"/>
      <c r="I151" s="1624" t="s">
        <v>7254</v>
      </c>
      <c r="J151" s="3009" t="s">
        <v>49</v>
      </c>
      <c r="K151" s="3007" t="s">
        <v>90</v>
      </c>
      <c r="L151" s="2878" t="s">
        <v>8560</v>
      </c>
      <c r="M151" s="3040">
        <v>4000</v>
      </c>
      <c r="N151" s="2907" t="s">
        <v>5376</v>
      </c>
      <c r="O151" s="3009"/>
      <c r="P151" s="3009"/>
      <c r="Q151" s="2590" t="s">
        <v>8555</v>
      </c>
      <c r="R151" s="3045">
        <v>2</v>
      </c>
      <c r="AC151" s="1467"/>
    </row>
    <row r="152" spans="1:30" s="1548" customFormat="1" ht="58.5" customHeight="1">
      <c r="A152" s="3695"/>
      <c r="B152" s="3004" t="str">
        <f t="shared" si="2"/>
        <v>2000003200</v>
      </c>
      <c r="C152" s="1493" t="s">
        <v>218</v>
      </c>
      <c r="D152" s="3006"/>
      <c r="E152" s="3021"/>
      <c r="F152" s="1493" t="s">
        <v>15</v>
      </c>
      <c r="G152" s="3007"/>
      <c r="H152" s="3007"/>
      <c r="I152" s="1624" t="s">
        <v>7254</v>
      </c>
      <c r="J152" s="3009" t="s">
        <v>49</v>
      </c>
      <c r="K152" s="3007" t="s">
        <v>90</v>
      </c>
      <c r="L152" s="2878" t="s">
        <v>8561</v>
      </c>
      <c r="M152" s="3040">
        <v>1000</v>
      </c>
      <c r="N152" s="2907" t="s">
        <v>8562</v>
      </c>
      <c r="O152" s="3009"/>
      <c r="P152" s="3009"/>
      <c r="Q152" s="2590" t="s">
        <v>8555</v>
      </c>
      <c r="R152" s="3045">
        <v>2</v>
      </c>
    </row>
    <row r="153" spans="1:30" s="1467" customFormat="1" ht="58.5" customHeight="1">
      <c r="A153" s="3696"/>
      <c r="B153" s="3004" t="str">
        <f t="shared" si="2"/>
        <v>2000003335</v>
      </c>
      <c r="C153" s="1493" t="s">
        <v>218</v>
      </c>
      <c r="D153" s="3006"/>
      <c r="E153" s="3021"/>
      <c r="F153" s="1493" t="s">
        <v>15</v>
      </c>
      <c r="G153" s="3007"/>
      <c r="H153" s="3007"/>
      <c r="I153" s="1624" t="s">
        <v>7254</v>
      </c>
      <c r="J153" s="3009" t="s">
        <v>49</v>
      </c>
      <c r="K153" s="3007" t="s">
        <v>90</v>
      </c>
      <c r="L153" s="2878" t="s">
        <v>8563</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694">
        <v>31</v>
      </c>
      <c r="B154" s="3004" t="str">
        <f t="shared" si="2"/>
        <v>2000003318</v>
      </c>
      <c r="C154" s="1902" t="s">
        <v>8564</v>
      </c>
      <c r="D154" s="2607">
        <v>13400</v>
      </c>
      <c r="E154" s="1921" t="s">
        <v>8481</v>
      </c>
      <c r="F154" s="1902" t="s">
        <v>13</v>
      </c>
      <c r="G154" s="1921" t="s">
        <v>8565</v>
      </c>
      <c r="H154" s="1921"/>
      <c r="I154" s="3095" t="s">
        <v>7254</v>
      </c>
      <c r="J154" s="1493" t="s">
        <v>49</v>
      </c>
      <c r="K154" s="1921" t="s">
        <v>148</v>
      </c>
      <c r="L154" s="1845" t="s">
        <v>8566</v>
      </c>
      <c r="M154" s="3041">
        <v>4500</v>
      </c>
      <c r="N154" s="2907" t="s">
        <v>7280</v>
      </c>
      <c r="O154" s="1902"/>
      <c r="P154" s="1902"/>
      <c r="Q154" s="1745" t="s">
        <v>8555</v>
      </c>
      <c r="R154" s="1748">
        <v>2</v>
      </c>
      <c r="S154" s="2150"/>
      <c r="T154" s="2150"/>
      <c r="U154" s="2150"/>
      <c r="V154" s="2150"/>
      <c r="W154" s="2150"/>
      <c r="X154" s="2150"/>
      <c r="Y154" s="2150"/>
      <c r="Z154" s="2150"/>
      <c r="AA154" s="2150"/>
      <c r="AB154" s="2150"/>
      <c r="AC154" s="2150"/>
    </row>
    <row r="155" spans="1:30" s="1467" customFormat="1" ht="58.5" customHeight="1">
      <c r="A155" s="3696"/>
      <c r="B155" s="3004" t="str">
        <f t="shared" si="2"/>
        <v>2000003317</v>
      </c>
      <c r="C155" s="1493" t="s">
        <v>8564</v>
      </c>
      <c r="D155" s="1494"/>
      <c r="E155" s="1921"/>
      <c r="F155" s="1493" t="s">
        <v>13</v>
      </c>
      <c r="G155" s="1495"/>
      <c r="H155" s="1495"/>
      <c r="I155" s="1624" t="s">
        <v>7254</v>
      </c>
      <c r="J155" s="1493" t="s">
        <v>49</v>
      </c>
      <c r="K155" s="1495" t="s">
        <v>148</v>
      </c>
      <c r="L155" s="1600" t="s">
        <v>8567</v>
      </c>
      <c r="M155" s="3037">
        <v>9000</v>
      </c>
      <c r="N155" s="2907" t="s">
        <v>7280</v>
      </c>
      <c r="O155" s="1493"/>
      <c r="P155" s="1493"/>
      <c r="Q155" s="2590" t="s">
        <v>8555</v>
      </c>
      <c r="R155" s="1748">
        <v>2</v>
      </c>
      <c r="S155" s="1548"/>
      <c r="T155" s="1548"/>
      <c r="U155" s="1548"/>
      <c r="V155" s="1548"/>
      <c r="W155" s="1548"/>
      <c r="X155" s="1548"/>
      <c r="Y155" s="1548"/>
      <c r="Z155" s="1548"/>
      <c r="AA155" s="1548"/>
      <c r="AB155" s="1548"/>
      <c r="AC155" s="1548"/>
    </row>
    <row r="156" spans="1:30" s="2150" customFormat="1" ht="58.5" customHeight="1">
      <c r="A156" s="3813">
        <v>32</v>
      </c>
      <c r="B156" s="3004" t="str">
        <f t="shared" si="2"/>
        <v>2400001301</v>
      </c>
      <c r="C156" s="3019" t="s">
        <v>8568</v>
      </c>
      <c r="D156" s="3020">
        <f>SUM(M156:M161)</f>
        <v>7275</v>
      </c>
      <c r="E156" s="3021" t="s">
        <v>8455</v>
      </c>
      <c r="F156" s="3019" t="s">
        <v>2285</v>
      </c>
      <c r="G156" s="3021" t="s">
        <v>8569</v>
      </c>
      <c r="H156" s="3021"/>
      <c r="I156" s="1624" t="s">
        <v>7254</v>
      </c>
      <c r="J156" s="3019" t="s">
        <v>49</v>
      </c>
      <c r="K156" s="3021" t="s">
        <v>7111</v>
      </c>
      <c r="L156" s="2904" t="s">
        <v>8570</v>
      </c>
      <c r="M156" s="3036">
        <v>1175</v>
      </c>
      <c r="N156" s="2907" t="s">
        <v>7233</v>
      </c>
      <c r="O156" s="3019">
        <v>25</v>
      </c>
      <c r="P156" s="3019"/>
      <c r="Q156" s="3023" t="s">
        <v>8571</v>
      </c>
      <c r="R156" s="3026">
        <v>2</v>
      </c>
      <c r="T156" s="2150">
        <v>2400001301</v>
      </c>
      <c r="U156" s="1902">
        <f>VLOOKUP(T156,'PKH UPDATE'!A:D,2,0)</f>
        <v>1016</v>
      </c>
      <c r="V156" s="1902">
        <f>VLOOKUP(T156,'PKH UPDATE'!A:D,3,0)</f>
        <v>0</v>
      </c>
      <c r="W156" s="1902">
        <f>VLOOKUP(T156,'PKH UPDATE'!A:D,4,0)</f>
        <v>1016</v>
      </c>
    </row>
    <row r="157" spans="1:30" s="1548" customFormat="1" ht="58.5" customHeight="1">
      <c r="A157" s="3814"/>
      <c r="B157" s="3004" t="str">
        <f t="shared" si="2"/>
        <v>2400001302</v>
      </c>
      <c r="C157" s="3009" t="s">
        <v>8568</v>
      </c>
      <c r="D157" s="3006"/>
      <c r="E157" s="3021"/>
      <c r="F157" s="3009" t="s">
        <v>2285</v>
      </c>
      <c r="G157" s="3007"/>
      <c r="H157" s="3007"/>
      <c r="I157" s="1624" t="s">
        <v>7254</v>
      </c>
      <c r="J157" s="3009" t="s">
        <v>49</v>
      </c>
      <c r="K157" s="3007" t="s">
        <v>7111</v>
      </c>
      <c r="L157" s="2878" t="s">
        <v>8572</v>
      </c>
      <c r="M157" s="3040">
        <v>700</v>
      </c>
      <c r="N157" s="2907" t="s">
        <v>7233</v>
      </c>
      <c r="O157" s="3009"/>
      <c r="P157" s="3009"/>
      <c r="Q157" s="3010" t="s">
        <v>8571</v>
      </c>
      <c r="R157" s="3045">
        <v>2</v>
      </c>
      <c r="T157" s="1548">
        <v>2400001302</v>
      </c>
      <c r="U157" s="1493">
        <f>VLOOKUP(T157,'PKH UPDATE'!A:D,2,0)</f>
        <v>326</v>
      </c>
      <c r="V157" s="1493">
        <f>VLOOKUP(T157,'PKH UPDATE'!A:D,3,0)</f>
        <v>0</v>
      </c>
      <c r="W157" s="1493">
        <f>VLOOKUP(T157,'PKH UPDATE'!A:D,4,0)</f>
        <v>326</v>
      </c>
    </row>
    <row r="158" spans="1:30" s="1548" customFormat="1" ht="58.5" customHeight="1">
      <c r="A158" s="3814"/>
      <c r="B158" s="3004" t="str">
        <f t="shared" si="2"/>
        <v>2400001303</v>
      </c>
      <c r="C158" s="3009" t="s">
        <v>8568</v>
      </c>
      <c r="D158" s="3006"/>
      <c r="E158" s="3021"/>
      <c r="F158" s="3009" t="s">
        <v>2285</v>
      </c>
      <c r="G158" s="3007"/>
      <c r="H158" s="3007"/>
      <c r="I158" s="1624" t="s">
        <v>7254</v>
      </c>
      <c r="J158" s="3009" t="s">
        <v>49</v>
      </c>
      <c r="K158" s="3007" t="s">
        <v>7111</v>
      </c>
      <c r="L158" s="2878" t="s">
        <v>8573</v>
      </c>
      <c r="M158" s="3040">
        <v>475</v>
      </c>
      <c r="N158" s="2907" t="s">
        <v>7233</v>
      </c>
      <c r="O158" s="3009"/>
      <c r="P158" s="3009"/>
      <c r="Q158" s="3010" t="s">
        <v>8571</v>
      </c>
      <c r="R158" s="3045">
        <v>2</v>
      </c>
      <c r="T158" s="1548">
        <v>2400001303</v>
      </c>
      <c r="U158" s="1493">
        <f>VLOOKUP(T158,'PKH UPDATE'!A:D,2,0)</f>
        <v>258</v>
      </c>
      <c r="V158" s="1493">
        <f>VLOOKUP(T158,'PKH UPDATE'!A:D,3,0)</f>
        <v>0</v>
      </c>
      <c r="W158" s="1493">
        <f>VLOOKUP(T158,'PKH UPDATE'!A:D,4,0)</f>
        <v>258</v>
      </c>
    </row>
    <row r="159" spans="1:30" s="1548" customFormat="1" ht="58.5" customHeight="1">
      <c r="A159" s="3814"/>
      <c r="B159" s="3004" t="str">
        <f t="shared" si="2"/>
        <v>2400001304</v>
      </c>
      <c r="C159" s="3009" t="s">
        <v>8568</v>
      </c>
      <c r="D159" s="3006"/>
      <c r="E159" s="3021"/>
      <c r="F159" s="3009" t="s">
        <v>2285</v>
      </c>
      <c r="G159" s="3007"/>
      <c r="H159" s="3007"/>
      <c r="I159" s="1624" t="s">
        <v>7254</v>
      </c>
      <c r="J159" s="3009" t="s">
        <v>49</v>
      </c>
      <c r="K159" s="3007" t="s">
        <v>7111</v>
      </c>
      <c r="L159" s="2878" t="s">
        <v>8574</v>
      </c>
      <c r="M159" s="3040">
        <v>1825</v>
      </c>
      <c r="N159" s="2907" t="s">
        <v>7233</v>
      </c>
      <c r="O159" s="3009"/>
      <c r="P159" s="3009"/>
      <c r="Q159" s="3010" t="s">
        <v>8571</v>
      </c>
      <c r="R159" s="3045">
        <v>2</v>
      </c>
      <c r="T159" s="1548">
        <v>2400001304</v>
      </c>
      <c r="U159" s="1493">
        <f>VLOOKUP(T159,'PKH UPDATE'!A:D,2,0)</f>
        <v>888</v>
      </c>
      <c r="V159" s="1493">
        <f>VLOOKUP(T159,'PKH UPDATE'!A:D,3,0)</f>
        <v>0</v>
      </c>
      <c r="W159" s="1493">
        <f>VLOOKUP(T159,'PKH UPDATE'!A:D,4,0)</f>
        <v>888</v>
      </c>
    </row>
    <row r="160" spans="1:30" s="3004" customFormat="1" ht="58.5" customHeight="1">
      <c r="A160" s="3814"/>
      <c r="B160" s="3004" t="str">
        <f t="shared" si="2"/>
        <v>2400001308</v>
      </c>
      <c r="C160" s="3009" t="s">
        <v>8568</v>
      </c>
      <c r="D160" s="3006"/>
      <c r="E160" s="3021"/>
      <c r="F160" s="3009" t="s">
        <v>2285</v>
      </c>
      <c r="G160" s="3007"/>
      <c r="H160" s="3007"/>
      <c r="I160" s="1624" t="s">
        <v>7254</v>
      </c>
      <c r="J160" s="3009" t="s">
        <v>49</v>
      </c>
      <c r="K160" s="3007" t="s">
        <v>7111</v>
      </c>
      <c r="L160" s="3099" t="s">
        <v>8575</v>
      </c>
      <c r="M160" s="3100">
        <v>2100</v>
      </c>
      <c r="N160" s="2907" t="s">
        <v>7233</v>
      </c>
      <c r="Q160" s="3010" t="s">
        <v>8571</v>
      </c>
      <c r="R160" s="3045">
        <v>2</v>
      </c>
      <c r="T160" s="3004">
        <v>2400001308</v>
      </c>
      <c r="U160" s="1493">
        <f>VLOOKUP(T160,'PKH UPDATE'!A:D,2,0)</f>
        <v>400</v>
      </c>
      <c r="V160" s="1493">
        <f>VLOOKUP(T160,'PKH UPDATE'!A:D,3,0)</f>
        <v>0</v>
      </c>
      <c r="W160" s="1493">
        <f>VLOOKUP(T160,'PKH UPDATE'!A:D,4,0)</f>
        <v>400</v>
      </c>
    </row>
    <row r="161" spans="1:30" s="3004" customFormat="1" ht="58.5" customHeight="1">
      <c r="A161" s="3815"/>
      <c r="B161" s="3004" t="str">
        <f t="shared" si="2"/>
        <v>2400001307</v>
      </c>
      <c r="C161" s="3009" t="s">
        <v>8568</v>
      </c>
      <c r="D161" s="3006"/>
      <c r="E161" s="3021"/>
      <c r="F161" s="3009" t="s">
        <v>2285</v>
      </c>
      <c r="G161" s="3007"/>
      <c r="H161" s="3007"/>
      <c r="I161" s="1624" t="s">
        <v>7254</v>
      </c>
      <c r="J161" s="3009" t="s">
        <v>49</v>
      </c>
      <c r="K161" s="3068" t="s">
        <v>7111</v>
      </c>
      <c r="L161" s="2878" t="s">
        <v>8576</v>
      </c>
      <c r="M161" s="3100">
        <v>1000</v>
      </c>
      <c r="N161" s="2907" t="s">
        <v>7233</v>
      </c>
      <c r="Q161" s="3010" t="s">
        <v>8571</v>
      </c>
      <c r="R161" s="3045">
        <v>2</v>
      </c>
      <c r="T161" s="3004">
        <v>2400001307</v>
      </c>
      <c r="U161" s="1493">
        <f>VLOOKUP(T161,'PKH UPDATE'!A:D,2,0)</f>
        <v>137</v>
      </c>
      <c r="V161" s="1493">
        <f>VLOOKUP(T161,'PKH UPDATE'!A:D,3,0)</f>
        <v>0</v>
      </c>
      <c r="W161" s="1493">
        <f>VLOOKUP(T161,'PKH UPDATE'!A:D,4,0)</f>
        <v>137</v>
      </c>
    </row>
    <row r="162" spans="1:30" s="1467" customFormat="1" ht="58.5" customHeight="1">
      <c r="A162" s="3697">
        <v>33</v>
      </c>
      <c r="B162" s="3004" t="str">
        <f t="shared" si="2"/>
        <v>2000003305</v>
      </c>
      <c r="C162" s="3019" t="s">
        <v>2937</v>
      </c>
      <c r="D162" s="1494">
        <v>4000</v>
      </c>
      <c r="E162" s="1921" t="s">
        <v>8577</v>
      </c>
      <c r="F162" s="1493" t="s">
        <v>18</v>
      </c>
      <c r="G162" s="1495" t="s">
        <v>8578</v>
      </c>
      <c r="H162" s="1495" t="s">
        <v>8579</v>
      </c>
      <c r="I162" s="1624" t="s">
        <v>7254</v>
      </c>
      <c r="J162" s="1493" t="s">
        <v>49</v>
      </c>
      <c r="K162" s="1773" t="s">
        <v>224</v>
      </c>
      <c r="L162" s="2875" t="s">
        <v>8580</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98"/>
      <c r="B163" s="3004" t="str">
        <f t="shared" si="2"/>
        <v>2000003316</v>
      </c>
      <c r="C163" s="3009" t="s">
        <v>2937</v>
      </c>
      <c r="D163" s="1494"/>
      <c r="E163" s="1921"/>
      <c r="F163" s="1493" t="s">
        <v>18</v>
      </c>
      <c r="G163" s="1495"/>
      <c r="H163" s="1495"/>
      <c r="I163" s="1624" t="s">
        <v>7254</v>
      </c>
      <c r="J163" s="1493" t="s">
        <v>49</v>
      </c>
      <c r="K163" s="1495" t="s">
        <v>101</v>
      </c>
      <c r="L163" s="1600" t="s">
        <v>8581</v>
      </c>
      <c r="M163" s="3037">
        <v>700</v>
      </c>
      <c r="N163" s="2196" t="s">
        <v>7379</v>
      </c>
      <c r="O163" s="1493"/>
      <c r="P163" s="1493"/>
      <c r="Q163" s="2590" t="s">
        <v>8582</v>
      </c>
      <c r="R163" s="1748">
        <v>2</v>
      </c>
      <c r="S163" s="1548"/>
      <c r="T163" s="1548"/>
      <c r="U163" s="1548"/>
      <c r="V163" s="1548"/>
      <c r="W163" s="1548"/>
      <c r="X163" s="1548"/>
      <c r="Y163" s="1548"/>
      <c r="Z163" s="1548"/>
      <c r="AA163" s="1548"/>
      <c r="AB163" s="1548"/>
      <c r="AC163" s="1548"/>
    </row>
    <row r="164" spans="1:30" s="1467" customFormat="1" ht="58.5" customHeight="1">
      <c r="A164" s="3699"/>
      <c r="B164" s="3004" t="str">
        <f t="shared" si="2"/>
        <v>2000003220</v>
      </c>
      <c r="C164" s="3009" t="s">
        <v>2937</v>
      </c>
      <c r="D164" s="1494"/>
      <c r="E164" s="1921"/>
      <c r="F164" s="1493" t="s">
        <v>18</v>
      </c>
      <c r="G164" s="1495"/>
      <c r="H164" s="1495"/>
      <c r="I164" s="1921" t="s">
        <v>7254</v>
      </c>
      <c r="J164" s="1921" t="s">
        <v>49</v>
      </c>
      <c r="K164" s="1902" t="s">
        <v>101</v>
      </c>
      <c r="L164" s="1497" t="s">
        <v>8583</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16">
        <v>34</v>
      </c>
      <c r="B165" s="3004" t="str">
        <f t="shared" si="2"/>
        <v>2200002186</v>
      </c>
      <c r="C165" s="2180" t="s">
        <v>4808</v>
      </c>
      <c r="D165" s="3101">
        <v>5820</v>
      </c>
      <c r="E165" s="3102" t="s">
        <v>8584</v>
      </c>
      <c r="F165" s="2667" t="s">
        <v>16</v>
      </c>
      <c r="G165" s="3102" t="s">
        <v>8585</v>
      </c>
      <c r="H165" s="1495" t="s">
        <v>8579</v>
      </c>
      <c r="I165" s="1921" t="s">
        <v>7254</v>
      </c>
      <c r="J165" s="1493" t="s">
        <v>49</v>
      </c>
      <c r="K165" s="3021" t="s">
        <v>1163</v>
      </c>
      <c r="L165" s="3200" t="s">
        <v>8586</v>
      </c>
      <c r="M165" s="3103">
        <v>4834</v>
      </c>
      <c r="N165" s="2196" t="s">
        <v>8587</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17"/>
      <c r="B166" s="3004" t="str">
        <f t="shared" si="2"/>
        <v>2200002185</v>
      </c>
      <c r="C166" s="1780" t="s">
        <v>4808</v>
      </c>
      <c r="D166" s="3101"/>
      <c r="E166" s="3102"/>
      <c r="F166" s="1782" t="s">
        <v>16</v>
      </c>
      <c r="G166" s="3026"/>
      <c r="H166" s="1495"/>
      <c r="I166" s="1921" t="s">
        <v>7254</v>
      </c>
      <c r="J166" s="1493" t="s">
        <v>49</v>
      </c>
      <c r="K166" s="1921" t="s">
        <v>1163</v>
      </c>
      <c r="L166" s="2878" t="s">
        <v>8588</v>
      </c>
      <c r="M166" s="3083">
        <v>986</v>
      </c>
      <c r="N166" s="2907" t="s">
        <v>8589</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4852</v>
      </c>
      <c r="D167" s="3101">
        <v>4350</v>
      </c>
      <c r="E167" s="3026"/>
      <c r="F167" s="2667" t="s">
        <v>16</v>
      </c>
      <c r="G167" s="3102" t="s">
        <v>8578</v>
      </c>
      <c r="H167" s="3102"/>
      <c r="I167" s="3095" t="s">
        <v>7254</v>
      </c>
      <c r="J167" s="1902" t="s">
        <v>49</v>
      </c>
      <c r="K167" s="3021" t="s">
        <v>50</v>
      </c>
      <c r="L167" s="2904" t="s">
        <v>8590</v>
      </c>
      <c r="M167" s="3103">
        <v>4350</v>
      </c>
      <c r="N167" s="2196" t="s">
        <v>7379</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694">
        <v>36</v>
      </c>
      <c r="B168" s="3004" t="str">
        <f t="shared" si="2"/>
        <v>2000003217</v>
      </c>
      <c r="C168" s="3019" t="s">
        <v>3300</v>
      </c>
      <c r="D168" s="2638">
        <v>10500</v>
      </c>
      <c r="E168" s="1921" t="s">
        <v>8577</v>
      </c>
      <c r="F168" s="1902" t="s">
        <v>15</v>
      </c>
      <c r="G168" s="1921" t="s">
        <v>8591</v>
      </c>
      <c r="H168" s="1495" t="s">
        <v>8579</v>
      </c>
      <c r="I168" s="1495" t="s">
        <v>7254</v>
      </c>
      <c r="J168" s="1902" t="s">
        <v>49</v>
      </c>
      <c r="K168" s="1921" t="s">
        <v>148</v>
      </c>
      <c r="L168" s="1600" t="s">
        <v>8592</v>
      </c>
      <c r="M168" s="3041">
        <v>3400</v>
      </c>
      <c r="N168" s="2907" t="s">
        <v>7280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95"/>
      <c r="B169" s="3004" t="str">
        <f t="shared" si="2"/>
        <v>2000003274</v>
      </c>
      <c r="C169" s="3009" t="s">
        <v>3300</v>
      </c>
      <c r="D169" s="1808"/>
      <c r="E169" s="1921"/>
      <c r="F169" s="1493" t="s">
        <v>15</v>
      </c>
      <c r="G169" s="1495"/>
      <c r="H169" s="1495"/>
      <c r="I169" s="1495" t="s">
        <v>7254</v>
      </c>
      <c r="J169" s="1493" t="s">
        <v>49</v>
      </c>
      <c r="K169" s="1495" t="s">
        <v>148</v>
      </c>
      <c r="L169" s="1600" t="s">
        <v>8593</v>
      </c>
      <c r="M169" s="3037">
        <v>2000</v>
      </c>
      <c r="N169" s="2907" t="s">
        <v>7379</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695"/>
      <c r="B170" s="3004" t="str">
        <f t="shared" si="2"/>
        <v>2000003299</v>
      </c>
      <c r="C170" s="3009" t="s">
        <v>3300</v>
      </c>
      <c r="D170" s="1494"/>
      <c r="E170" s="1921"/>
      <c r="F170" s="1493" t="s">
        <v>15</v>
      </c>
      <c r="G170" s="1495"/>
      <c r="H170" s="1495"/>
      <c r="I170" s="1495" t="s">
        <v>7254</v>
      </c>
      <c r="J170" s="1493" t="s">
        <v>49</v>
      </c>
      <c r="K170" s="1495" t="s">
        <v>1255</v>
      </c>
      <c r="L170" s="2878" t="s">
        <v>8594</v>
      </c>
      <c r="M170" s="3037">
        <v>1500</v>
      </c>
      <c r="N170" s="2907" t="s">
        <v>7280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95"/>
      <c r="B171" s="3004" t="str">
        <f t="shared" si="2"/>
        <v>2000003297</v>
      </c>
      <c r="C171" s="3009" t="s">
        <v>3300</v>
      </c>
      <c r="D171" s="1494"/>
      <c r="E171" s="1921"/>
      <c r="F171" s="1493" t="s">
        <v>15</v>
      </c>
      <c r="G171" s="1495"/>
      <c r="H171" s="1495"/>
      <c r="I171" s="1495" t="s">
        <v>7254</v>
      </c>
      <c r="J171" s="1493" t="s">
        <v>49</v>
      </c>
      <c r="K171" s="1495" t="s">
        <v>1255</v>
      </c>
      <c r="L171" s="2878" t="s">
        <v>8595</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96"/>
      <c r="B172" s="3004" t="str">
        <f t="shared" si="2"/>
        <v>2000003292</v>
      </c>
      <c r="C172" s="3009" t="s">
        <v>3300</v>
      </c>
      <c r="D172" s="2638"/>
      <c r="E172" s="1921"/>
      <c r="F172" s="1493" t="s">
        <v>15</v>
      </c>
      <c r="G172" s="1495"/>
      <c r="H172" s="1495"/>
      <c r="I172" s="1495" t="s">
        <v>7254</v>
      </c>
      <c r="J172" s="1493" t="s">
        <v>49</v>
      </c>
      <c r="K172" s="1495" t="s">
        <v>278</v>
      </c>
      <c r="L172" s="3199" t="s">
        <v>8596</v>
      </c>
      <c r="M172" s="3133">
        <v>2200</v>
      </c>
      <c r="N172" s="2907" t="s">
        <v>7379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77">
        <v>37</v>
      </c>
      <c r="B173" s="3004" t="str">
        <f t="shared" si="2"/>
        <v>2000003320</v>
      </c>
      <c r="C173" s="3019" t="s">
        <v>7548</v>
      </c>
      <c r="D173" s="3006">
        <v>10500</v>
      </c>
      <c r="E173" s="3021" t="s">
        <v>8577</v>
      </c>
      <c r="F173" s="1493" t="s">
        <v>15</v>
      </c>
      <c r="G173" s="3007" t="s">
        <v>8597</v>
      </c>
      <c r="H173" s="1495" t="s">
        <v>8579</v>
      </c>
      <c r="I173" s="3007" t="s">
        <v>7254</v>
      </c>
      <c r="J173" s="3009" t="s">
        <v>49</v>
      </c>
      <c r="K173" s="3007" t="s">
        <v>148</v>
      </c>
      <c r="L173" s="2878" t="s">
        <v>8598</v>
      </c>
      <c r="M173" s="3040">
        <v>1000</v>
      </c>
      <c r="N173" s="2196" t="s">
        <v>8599</v>
      </c>
      <c r="O173" s="3009"/>
      <c r="P173" s="3009"/>
      <c r="Q173" s="3010"/>
      <c r="R173" s="3045">
        <v>2</v>
      </c>
    </row>
    <row r="174" spans="1:30" s="1467" customFormat="1" ht="58.5" customHeight="1">
      <c r="A174" s="3778"/>
      <c r="B174" s="3004" t="str">
        <f t="shared" si="2"/>
        <v>2000003307</v>
      </c>
      <c r="C174" s="3009" t="s">
        <v>7548</v>
      </c>
      <c r="D174" s="3006"/>
      <c r="E174" s="3021"/>
      <c r="F174" s="1493" t="s">
        <v>15</v>
      </c>
      <c r="G174" s="3007"/>
      <c r="H174" s="1495"/>
      <c r="I174" s="3007" t="s">
        <v>7254</v>
      </c>
      <c r="J174" s="3009" t="s">
        <v>49</v>
      </c>
      <c r="K174" s="3007" t="s">
        <v>148</v>
      </c>
      <c r="L174" s="2878" t="s">
        <v>8600</v>
      </c>
      <c r="M174" s="3040">
        <v>1000</v>
      </c>
      <c r="N174" s="2907" t="s">
        <v>7379</v>
      </c>
      <c r="O174" s="3009"/>
      <c r="P174" s="3009"/>
      <c r="Q174" s="3121" t="s">
        <v>8601</v>
      </c>
      <c r="R174" s="3045">
        <v>2</v>
      </c>
    </row>
    <row r="175" spans="1:30" s="1467" customFormat="1" ht="58.5" customHeight="1">
      <c r="A175" s="3778"/>
      <c r="B175" s="3004" t="str">
        <f t="shared" si="2"/>
        <v>2000003348</v>
      </c>
      <c r="C175" s="3009" t="s">
        <v>7548</v>
      </c>
      <c r="D175" s="3006"/>
      <c r="E175" s="3021"/>
      <c r="F175" s="1493" t="s">
        <v>15</v>
      </c>
      <c r="G175" s="3007"/>
      <c r="H175" s="1495"/>
      <c r="I175" s="3007" t="s">
        <v>7254</v>
      </c>
      <c r="J175" s="3009" t="s">
        <v>49</v>
      </c>
      <c r="K175" s="3007" t="s">
        <v>148</v>
      </c>
      <c r="L175" s="2878" t="s">
        <v>8602</v>
      </c>
      <c r="M175" s="3040">
        <v>100</v>
      </c>
      <c r="N175" s="2907" t="s">
        <v>7280</v>
      </c>
      <c r="O175" s="3009"/>
      <c r="P175" s="3009"/>
      <c r="Q175" s="3010"/>
      <c r="R175" s="3045">
        <v>2</v>
      </c>
    </row>
    <row r="176" spans="1:30" s="1467" customFormat="1" ht="58.5" customHeight="1">
      <c r="A176" s="3778"/>
      <c r="B176" s="3004" t="str">
        <f t="shared" si="2"/>
        <v>2000003363</v>
      </c>
      <c r="C176" s="3009" t="s">
        <v>7548</v>
      </c>
      <c r="D176" s="1494"/>
      <c r="E176" s="1921"/>
      <c r="F176" s="1493" t="s">
        <v>15</v>
      </c>
      <c r="G176" s="1495"/>
      <c r="H176" s="1495"/>
      <c r="I176" s="3007" t="s">
        <v>7254</v>
      </c>
      <c r="J176" s="3009" t="s">
        <v>49</v>
      </c>
      <c r="K176" s="1495" t="s">
        <v>148</v>
      </c>
      <c r="L176" s="1600" t="s">
        <v>8603</v>
      </c>
      <c r="M176" s="3037">
        <v>2000</v>
      </c>
      <c r="N176" s="2907" t="s">
        <v>8604</v>
      </c>
      <c r="O176" s="1548"/>
      <c r="P176" s="1548"/>
      <c r="Q176" s="2590"/>
      <c r="R176" s="1748">
        <v>2</v>
      </c>
    </row>
    <row r="177" spans="1:30" s="1548" customFormat="1" ht="58.5" customHeight="1">
      <c r="A177" s="3779"/>
      <c r="B177" s="3004" t="str">
        <f t="shared" si="2"/>
        <v>2000003188</v>
      </c>
      <c r="C177" s="3009" t="s">
        <v>7548</v>
      </c>
      <c r="D177" s="2325"/>
      <c r="E177" s="1921"/>
      <c r="F177" s="1493" t="s">
        <v>15</v>
      </c>
      <c r="G177" s="1495"/>
      <c r="H177" s="1495"/>
      <c r="I177" s="1495" t="s">
        <v>7254</v>
      </c>
      <c r="J177" s="1493" t="s">
        <v>49</v>
      </c>
      <c r="K177" s="1495" t="s">
        <v>5384</v>
      </c>
      <c r="L177" s="1843" t="s">
        <v>8605</v>
      </c>
      <c r="M177" s="3037">
        <v>6200</v>
      </c>
      <c r="N177" s="3122" t="s">
        <v>8606</v>
      </c>
      <c r="O177" s="1493"/>
      <c r="P177" s="1493"/>
      <c r="Q177" s="2590"/>
      <c r="R177" s="3045">
        <v>2</v>
      </c>
      <c r="S177" s="1790"/>
      <c r="T177" s="1790"/>
    </row>
    <row r="178" spans="1:30" s="2643" customFormat="1" ht="58.5" customHeight="1">
      <c r="A178" s="3801">
        <v>38</v>
      </c>
      <c r="B178" s="3024" t="str">
        <f t="shared" si="2"/>
        <v>2200002196</v>
      </c>
      <c r="C178" s="1902" t="s">
        <v>3492</v>
      </c>
      <c r="D178" s="3020">
        <v>4300</v>
      </c>
      <c r="E178" s="3021" t="s">
        <v>8607</v>
      </c>
      <c r="F178" s="2823" t="s">
        <v>16</v>
      </c>
      <c r="G178" s="1902" t="s">
        <v>8608</v>
      </c>
      <c r="H178" s="2279" t="s">
        <v>8609</v>
      </c>
      <c r="I178" s="1921" t="s">
        <v>7254</v>
      </c>
      <c r="J178" s="2823" t="s">
        <v>49</v>
      </c>
      <c r="K178" s="1921" t="s">
        <v>126</v>
      </c>
      <c r="L178" s="1845" t="s">
        <v>8610</v>
      </c>
      <c r="M178" s="3041">
        <v>3054</v>
      </c>
      <c r="N178" s="2160" t="s">
        <v>7992</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03"/>
      <c r="B179" s="3004" t="str">
        <f t="shared" si="2"/>
        <v>2200002197</v>
      </c>
      <c r="C179" s="1493" t="s">
        <v>3492</v>
      </c>
      <c r="D179" s="3006"/>
      <c r="E179" s="3021"/>
      <c r="F179" s="1769" t="s">
        <v>16</v>
      </c>
      <c r="G179" s="1548"/>
      <c r="H179" s="2279"/>
      <c r="I179" s="1495" t="s">
        <v>7254</v>
      </c>
      <c r="J179" s="1769" t="s">
        <v>49</v>
      </c>
      <c r="K179" s="1495" t="s">
        <v>126</v>
      </c>
      <c r="L179" s="1497" t="s">
        <v>8611</v>
      </c>
      <c r="M179" s="3124">
        <v>1300</v>
      </c>
      <c r="N179" s="2160" t="s">
        <v>8612</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16">
        <v>39</v>
      </c>
      <c r="B180" s="3004" t="str">
        <f t="shared" si="2"/>
        <v>2200002188</v>
      </c>
      <c r="C180" s="2180" t="s">
        <v>8613</v>
      </c>
      <c r="D180" s="3101">
        <v>11000</v>
      </c>
      <c r="E180" s="3102" t="s">
        <v>8614</v>
      </c>
      <c r="F180" s="2667" t="s">
        <v>18</v>
      </c>
      <c r="G180" s="3007" t="s">
        <v>8615</v>
      </c>
      <c r="H180" s="3007"/>
      <c r="I180" s="1909"/>
      <c r="J180" s="1493" t="s">
        <v>49</v>
      </c>
      <c r="K180" s="3021" t="s">
        <v>1163</v>
      </c>
      <c r="L180" s="3119" t="s">
        <v>8616</v>
      </c>
      <c r="M180" s="3103">
        <v>7107</v>
      </c>
      <c r="N180" s="2196" t="s">
        <v>7379</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818"/>
      <c r="B181" s="3004" t="str">
        <f t="shared" si="2"/>
        <v>2200002187</v>
      </c>
      <c r="C181" s="1495" t="s">
        <v>8613</v>
      </c>
      <c r="D181" s="3101"/>
      <c r="E181" s="3102"/>
      <c r="F181" s="1493" t="s">
        <v>18</v>
      </c>
      <c r="G181" s="3026"/>
      <c r="H181" s="3026"/>
      <c r="I181" s="1909"/>
      <c r="J181" s="1493" t="s">
        <v>49</v>
      </c>
      <c r="K181" s="1495" t="s">
        <v>1163</v>
      </c>
      <c r="L181" s="2878" t="s">
        <v>8617</v>
      </c>
      <c r="M181" s="3083">
        <v>1303</v>
      </c>
      <c r="N181" s="2907" t="s">
        <v>8589</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817"/>
      <c r="B182" s="3004" t="str">
        <f t="shared" si="2"/>
        <v>2200002191</v>
      </c>
      <c r="C182" s="1495" t="s">
        <v>8613</v>
      </c>
      <c r="D182" s="3006"/>
      <c r="E182" s="3021"/>
      <c r="F182" s="1493" t="s">
        <v>18</v>
      </c>
      <c r="G182" s="3007"/>
      <c r="H182" s="3007"/>
      <c r="I182" s="1495"/>
      <c r="J182" s="1493" t="s">
        <v>49</v>
      </c>
      <c r="K182" s="1495" t="s">
        <v>1163</v>
      </c>
      <c r="L182" s="2878" t="s">
        <v>8618</v>
      </c>
      <c r="M182" s="3083">
        <v>2590</v>
      </c>
      <c r="N182" s="2907" t="s">
        <v>8619</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777">
        <v>40</v>
      </c>
      <c r="B183" s="3004" t="str">
        <f t="shared" si="2"/>
        <v>2200002186</v>
      </c>
      <c r="C183" s="1921" t="s">
        <v>7678</v>
      </c>
      <c r="D183" s="3020">
        <v>4430</v>
      </c>
      <c r="E183" s="3021" t="s">
        <v>8579</v>
      </c>
      <c r="F183" s="1902" t="s">
        <v>20</v>
      </c>
      <c r="G183" s="3021" t="s">
        <v>8620</v>
      </c>
      <c r="H183" s="3021"/>
      <c r="I183" s="1921"/>
      <c r="J183" s="1493" t="s">
        <v>49</v>
      </c>
      <c r="K183" s="3021" t="s">
        <v>1163</v>
      </c>
      <c r="L183" s="3119" t="s">
        <v>8621</v>
      </c>
      <c r="M183" s="3103">
        <v>2876</v>
      </c>
      <c r="N183" s="2907" t="s">
        <v>8622</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778"/>
      <c r="B184" s="3004" t="str">
        <f t="shared" si="2"/>
        <v>2200002152</v>
      </c>
      <c r="C184" s="1495" t="s">
        <v>7678</v>
      </c>
      <c r="D184" s="3020"/>
      <c r="E184" s="3021"/>
      <c r="F184" s="1902" t="s">
        <v>20</v>
      </c>
      <c r="G184" s="3021"/>
      <c r="H184" s="3021"/>
      <c r="I184" s="1921"/>
      <c r="J184" s="1493" t="s">
        <v>49</v>
      </c>
      <c r="K184" s="3007" t="s">
        <v>1163</v>
      </c>
      <c r="L184" s="1496" t="s">
        <v>8623</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778"/>
      <c r="B185" s="3004" t="str">
        <f t="shared" si="2"/>
        <v>2200002188</v>
      </c>
      <c r="C185" s="1495" t="s">
        <v>7678</v>
      </c>
      <c r="D185" s="3006"/>
      <c r="E185" s="3021"/>
      <c r="F185" s="1493" t="s">
        <v>20</v>
      </c>
      <c r="G185" s="3007"/>
      <c r="H185" s="3007"/>
      <c r="I185" s="1495"/>
      <c r="J185" s="1493" t="s">
        <v>49</v>
      </c>
      <c r="K185" s="1495" t="s">
        <v>1163</v>
      </c>
      <c r="L185" s="2878" t="s">
        <v>8624</v>
      </c>
      <c r="M185" s="3083">
        <v>856</v>
      </c>
      <c r="N185" s="2196" t="s">
        <v>7379</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779"/>
      <c r="B186" s="3004" t="str">
        <f t="shared" si="2"/>
        <v>2000003302</v>
      </c>
      <c r="C186" s="1495" t="s">
        <v>7678</v>
      </c>
      <c r="D186" s="3120"/>
      <c r="E186" s="3026"/>
      <c r="F186" s="1493" t="s">
        <v>20</v>
      </c>
      <c r="G186" s="3026"/>
      <c r="H186" s="3026"/>
      <c r="I186" s="1909"/>
      <c r="J186" s="1493" t="s">
        <v>49</v>
      </c>
      <c r="K186" s="1495" t="s">
        <v>1163</v>
      </c>
      <c r="L186" s="2878" t="s">
        <v>8625</v>
      </c>
      <c r="M186" s="3040">
        <v>600</v>
      </c>
      <c r="N186" s="2196" t="s">
        <v>7379</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697">
        <v>41</v>
      </c>
      <c r="B187" s="3004" t="str">
        <f t="shared" si="2"/>
        <v>2000003290</v>
      </c>
      <c r="C187" s="3019" t="s">
        <v>5880</v>
      </c>
      <c r="D187" s="1494">
        <v>11900</v>
      </c>
      <c r="E187" s="1921" t="s">
        <v>8607</v>
      </c>
      <c r="F187" s="1493" t="s">
        <v>13</v>
      </c>
      <c r="G187" s="1495" t="s">
        <v>8626</v>
      </c>
      <c r="H187" s="1495" t="s">
        <v>8609</v>
      </c>
      <c r="I187" s="1624" t="s">
        <v>7254</v>
      </c>
      <c r="J187" s="1493" t="s">
        <v>49</v>
      </c>
      <c r="K187" s="1495" t="s">
        <v>446</v>
      </c>
      <c r="L187" s="1600" t="s">
        <v>8627</v>
      </c>
      <c r="M187" s="3037">
        <v>300</v>
      </c>
      <c r="N187" s="2907" t="s">
        <v>7379</v>
      </c>
      <c r="O187" s="1493"/>
      <c r="P187" s="1493"/>
      <c r="Q187" s="2223" t="s">
        <v>8559</v>
      </c>
      <c r="R187" s="1748">
        <v>2</v>
      </c>
      <c r="S187" s="1548"/>
      <c r="T187" s="1548"/>
      <c r="U187" s="1548"/>
      <c r="V187" s="1548"/>
      <c r="W187" s="1548"/>
      <c r="X187" s="1548"/>
      <c r="Y187" s="1548"/>
      <c r="Z187" s="1548"/>
      <c r="AA187" s="1548"/>
      <c r="AB187" s="1548"/>
      <c r="AC187" s="1548"/>
    </row>
    <row r="188" spans="1:30" s="1467" customFormat="1" ht="58.5" customHeight="1">
      <c r="A188" s="3698"/>
      <c r="B188" s="3004" t="str">
        <f t="shared" si="2"/>
        <v>2000003289</v>
      </c>
      <c r="C188" s="3019" t="s">
        <v>5880</v>
      </c>
      <c r="D188" s="1494"/>
      <c r="E188" s="1921"/>
      <c r="F188" s="1493" t="s">
        <v>13</v>
      </c>
      <c r="G188" s="1495"/>
      <c r="H188" s="1495"/>
      <c r="I188" s="1624" t="s">
        <v>7254</v>
      </c>
      <c r="J188" s="1493" t="s">
        <v>49</v>
      </c>
      <c r="K188" s="1495" t="s">
        <v>90</v>
      </c>
      <c r="L188" s="3091" t="s">
        <v>8628</v>
      </c>
      <c r="M188" s="3037">
        <v>631</v>
      </c>
      <c r="N188" s="2907" t="s">
        <v>7280</v>
      </c>
      <c r="O188" s="1493"/>
      <c r="P188" s="1493"/>
      <c r="Q188" s="2223" t="s">
        <v>8557</v>
      </c>
      <c r="R188" s="1748">
        <v>2</v>
      </c>
      <c r="S188" s="1548"/>
      <c r="T188" s="1548"/>
      <c r="U188" s="1548"/>
      <c r="V188" s="1548"/>
      <c r="W188" s="1548"/>
      <c r="X188" s="1548"/>
      <c r="Y188" s="1548"/>
      <c r="Z188" s="1548"/>
      <c r="AA188" s="1548"/>
      <c r="AB188" s="1548"/>
      <c r="AC188" s="1548"/>
    </row>
    <row r="189" spans="1:30" s="1467" customFormat="1" ht="58.5" customHeight="1">
      <c r="A189" s="3698"/>
      <c r="B189" s="3004" t="str">
        <f t="shared" si="2"/>
        <v>2000003304</v>
      </c>
      <c r="C189" s="3009" t="s">
        <v>5880</v>
      </c>
      <c r="D189" s="1494"/>
      <c r="E189" s="1921"/>
      <c r="F189" s="1493" t="s">
        <v>13</v>
      </c>
      <c r="G189" s="1495"/>
      <c r="H189" s="1495"/>
      <c r="I189" s="1495" t="s">
        <v>7254</v>
      </c>
      <c r="J189" s="1493" t="s">
        <v>49</v>
      </c>
      <c r="K189" s="1495" t="s">
        <v>90</v>
      </c>
      <c r="L189" s="3147" t="s">
        <v>8629</v>
      </c>
      <c r="M189" s="3037">
        <v>1610</v>
      </c>
      <c r="N189" s="2907" t="s">
        <v>7379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98"/>
      <c r="B190" s="3004" t="str">
        <f t="shared" si="2"/>
        <v>2000003245</v>
      </c>
      <c r="C190" s="3009" t="s">
        <v>5880</v>
      </c>
      <c r="D190" s="1494"/>
      <c r="E190" s="1921"/>
      <c r="F190" s="1493" t="s">
        <v>13</v>
      </c>
      <c r="G190" s="1495"/>
      <c r="H190" s="1495"/>
      <c r="I190" s="1495" t="s">
        <v>7254</v>
      </c>
      <c r="J190" s="1493" t="s">
        <v>49</v>
      </c>
      <c r="K190" s="1495" t="s">
        <v>90</v>
      </c>
      <c r="L190" s="3199" t="s">
        <v>8630</v>
      </c>
      <c r="M190" s="3079">
        <v>551</v>
      </c>
      <c r="N190" s="2907" t="s">
        <v>7379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98"/>
      <c r="B191" s="3004" t="str">
        <f t="shared" si="2"/>
        <v>2000003314</v>
      </c>
      <c r="C191" s="3009" t="s">
        <v>5880</v>
      </c>
      <c r="D191" s="3006"/>
      <c r="E191" s="3021"/>
      <c r="F191" s="1493" t="s">
        <v>13</v>
      </c>
      <c r="G191" s="3007"/>
      <c r="H191" s="1495"/>
      <c r="I191" s="3007" t="s">
        <v>7254</v>
      </c>
      <c r="J191" s="3008" t="s">
        <v>49</v>
      </c>
      <c r="K191" s="3007" t="s">
        <v>90</v>
      </c>
      <c r="L191" s="2878" t="s">
        <v>8631</v>
      </c>
      <c r="M191" s="3040">
        <v>2321</v>
      </c>
      <c r="N191" s="2907" t="s">
        <v>7379</v>
      </c>
      <c r="O191" s="3009"/>
      <c r="P191" s="3009"/>
      <c r="Q191" s="3010"/>
      <c r="R191" s="3045">
        <v>2</v>
      </c>
    </row>
    <row r="192" spans="1:30" s="1467" customFormat="1" ht="58.5" customHeight="1">
      <c r="A192" s="3698"/>
      <c r="B192" s="3004" t="str">
        <f t="shared" si="2"/>
        <v>2000003328</v>
      </c>
      <c r="C192" s="3009" t="s">
        <v>5880</v>
      </c>
      <c r="D192" s="3006"/>
      <c r="E192" s="3021"/>
      <c r="F192" s="1493" t="s">
        <v>13</v>
      </c>
      <c r="G192" s="3007"/>
      <c r="H192" s="1495"/>
      <c r="I192" s="3007" t="s">
        <v>8632</v>
      </c>
      <c r="J192" s="3009" t="s">
        <v>49</v>
      </c>
      <c r="K192" s="3007" t="s">
        <v>148</v>
      </c>
      <c r="L192" s="2878" t="s">
        <v>8633</v>
      </c>
      <c r="M192" s="3040">
        <v>1556</v>
      </c>
      <c r="N192" s="2196" t="s">
        <v>8634</v>
      </c>
      <c r="O192" s="3009"/>
      <c r="P192" s="3009"/>
      <c r="Q192" s="3010"/>
      <c r="R192" s="3045">
        <v>2</v>
      </c>
    </row>
    <row r="193" spans="1:29" s="1467" customFormat="1" ht="58.5" customHeight="1">
      <c r="A193" s="3698"/>
      <c r="B193" s="3004" t="str">
        <f t="shared" si="2"/>
        <v>2000003330</v>
      </c>
      <c r="C193" s="3009" t="s">
        <v>5880</v>
      </c>
      <c r="D193" s="3006"/>
      <c r="E193" s="3021"/>
      <c r="F193" s="1493" t="s">
        <v>13</v>
      </c>
      <c r="G193" s="3007"/>
      <c r="H193" s="1495"/>
      <c r="I193" s="3007" t="s">
        <v>8632</v>
      </c>
      <c r="J193" s="3009" t="s">
        <v>49</v>
      </c>
      <c r="K193" s="3007" t="s">
        <v>148</v>
      </c>
      <c r="L193" s="2878" t="s">
        <v>8635</v>
      </c>
      <c r="M193" s="3040">
        <v>2091</v>
      </c>
      <c r="N193" s="2196" t="s">
        <v>8634</v>
      </c>
      <c r="O193" s="3009"/>
      <c r="P193" s="3009"/>
      <c r="Q193" s="3010"/>
      <c r="R193" s="3045">
        <v>2</v>
      </c>
    </row>
    <row r="194" spans="1:29" s="1467" customFormat="1" ht="58.5" customHeight="1">
      <c r="A194" s="3698"/>
      <c r="B194" s="3004" t="str">
        <f t="shared" si="2"/>
        <v>2000003270</v>
      </c>
      <c r="C194" s="3009" t="s">
        <v>5880</v>
      </c>
      <c r="D194" s="1808"/>
      <c r="E194" s="1921"/>
      <c r="F194" s="1493" t="s">
        <v>13</v>
      </c>
      <c r="G194" s="1495"/>
      <c r="H194" s="1495"/>
      <c r="I194" s="1495" t="s">
        <v>7254</v>
      </c>
      <c r="J194" s="1493" t="s">
        <v>49</v>
      </c>
      <c r="K194" s="1495" t="s">
        <v>148</v>
      </c>
      <c r="L194" s="1600" t="s">
        <v>8636</v>
      </c>
      <c r="M194" s="3037">
        <v>2800</v>
      </c>
      <c r="N194" s="2907" t="s">
        <v>7379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02">
        <v>42</v>
      </c>
      <c r="B195" s="3004" t="str">
        <f t="shared" si="2"/>
        <v>2000003220</v>
      </c>
      <c r="C195" s="1493" t="s">
        <v>236</v>
      </c>
      <c r="D195" s="3129">
        <v>4000</v>
      </c>
      <c r="E195" s="3027" t="s">
        <v>8579</v>
      </c>
      <c r="F195" s="3130" t="s">
        <v>17</v>
      </c>
      <c r="G195" s="3027"/>
      <c r="H195" s="1543" t="s">
        <v>8637</v>
      </c>
      <c r="I195" s="1495" t="s">
        <v>7254</v>
      </c>
      <c r="J195" s="1921" t="s">
        <v>49</v>
      </c>
      <c r="K195" s="2391" t="s">
        <v>101</v>
      </c>
      <c r="L195" s="3131" t="s">
        <v>8638</v>
      </c>
      <c r="M195" s="3132">
        <v>2532</v>
      </c>
      <c r="N195" s="2196" t="s">
        <v>8639</v>
      </c>
      <c r="O195" s="2429"/>
      <c r="P195" s="2429"/>
      <c r="Q195" s="2290"/>
      <c r="R195" s="3045">
        <v>3</v>
      </c>
    </row>
    <row r="196" spans="1:29" s="1467" customFormat="1" ht="58.5" customHeight="1">
      <c r="A196" s="3803"/>
      <c r="B196" s="3004" t="str">
        <f t="shared" ref="B196:B259" si="3">TEXT(LEFT(L196,10),"0000000000")</f>
        <v>2200002197</v>
      </c>
      <c r="C196" s="1769" t="s">
        <v>236</v>
      </c>
      <c r="D196" s="2607"/>
      <c r="E196" s="1921"/>
      <c r="F196" s="3009" t="s">
        <v>17</v>
      </c>
      <c r="G196" s="1495"/>
      <c r="H196" s="1495"/>
      <c r="I196" s="1568" t="s">
        <v>7254</v>
      </c>
      <c r="J196" s="1769" t="s">
        <v>49</v>
      </c>
      <c r="K196" s="1495" t="s">
        <v>126</v>
      </c>
      <c r="L196" s="1600" t="s">
        <v>8640</v>
      </c>
      <c r="M196" s="3037">
        <v>1500</v>
      </c>
      <c r="N196" s="2196" t="s">
        <v>7854</v>
      </c>
      <c r="O196" s="1548"/>
      <c r="P196" s="1548"/>
      <c r="Q196" s="2590"/>
      <c r="R196" s="1748">
        <v>3</v>
      </c>
    </row>
    <row r="197" spans="1:29" s="1467" customFormat="1" ht="58.5" customHeight="1">
      <c r="A197" s="3697">
        <v>43</v>
      </c>
      <c r="B197" s="3004" t="str">
        <f t="shared" si="3"/>
        <v>2000003332</v>
      </c>
      <c r="C197" s="1769" t="s">
        <v>3530</v>
      </c>
      <c r="D197" s="3006">
        <v>4300</v>
      </c>
      <c r="E197" s="1921" t="s">
        <v>8607</v>
      </c>
      <c r="F197" s="1493" t="s">
        <v>20</v>
      </c>
      <c r="G197" s="1495" t="s">
        <v>8641</v>
      </c>
      <c r="H197" s="1495" t="s">
        <v>8642</v>
      </c>
      <c r="I197" s="1568" t="s">
        <v>7254</v>
      </c>
      <c r="J197" s="1493" t="s">
        <v>49</v>
      </c>
      <c r="K197" s="1495" t="s">
        <v>101</v>
      </c>
      <c r="L197" s="1496" t="s">
        <v>8643</v>
      </c>
      <c r="M197" s="3037">
        <v>2000</v>
      </c>
      <c r="N197" s="2907" t="s">
        <v>7280</v>
      </c>
      <c r="O197" s="1548"/>
      <c r="P197" s="1548"/>
      <c r="Q197" s="2590"/>
      <c r="R197" s="1748">
        <v>3</v>
      </c>
    </row>
    <row r="198" spans="1:29" s="1467" customFormat="1" ht="58.5" customHeight="1">
      <c r="A198" s="3698"/>
      <c r="B198" s="3004" t="str">
        <f t="shared" si="3"/>
        <v>2200002198</v>
      </c>
      <c r="C198" s="1769" t="s">
        <v>3530</v>
      </c>
      <c r="D198" s="3006"/>
      <c r="E198" s="1921"/>
      <c r="F198" s="1493" t="s">
        <v>20</v>
      </c>
      <c r="G198" s="1495"/>
      <c r="H198" s="1495"/>
      <c r="I198" s="1560" t="s">
        <v>7254</v>
      </c>
      <c r="J198" s="1561" t="s">
        <v>49</v>
      </c>
      <c r="K198" s="1902" t="s">
        <v>101</v>
      </c>
      <c r="L198" s="1600" t="s">
        <v>8644</v>
      </c>
      <c r="M198" s="3037">
        <v>830</v>
      </c>
      <c r="N198" s="2196" t="s">
        <v>8645</v>
      </c>
      <c r="O198" s="1807"/>
      <c r="P198" s="1807"/>
      <c r="Q198" s="2590"/>
      <c r="R198" s="1748">
        <v>3</v>
      </c>
    </row>
    <row r="199" spans="1:29" s="2643" customFormat="1" ht="58.5" customHeight="1">
      <c r="A199" s="3699"/>
      <c r="B199" s="3004" t="str">
        <f t="shared" si="3"/>
        <v>2000003360</v>
      </c>
      <c r="C199" s="1769" t="s">
        <v>3530</v>
      </c>
      <c r="D199" s="2150"/>
      <c r="E199" s="2150"/>
      <c r="F199" s="1493" t="s">
        <v>20</v>
      </c>
      <c r="G199" s="1921"/>
      <c r="H199" s="2150"/>
      <c r="I199" s="3128" t="s">
        <v>7254</v>
      </c>
      <c r="J199" s="1769" t="s">
        <v>49</v>
      </c>
      <c r="K199" s="1495" t="s">
        <v>224</v>
      </c>
      <c r="L199" s="2875" t="s">
        <v>8646</v>
      </c>
      <c r="M199" s="3037">
        <v>1500</v>
      </c>
      <c r="N199" s="2907" t="s">
        <v>8647</v>
      </c>
      <c r="O199" s="2181"/>
      <c r="P199" s="2181"/>
      <c r="Q199" s="1745"/>
      <c r="R199" s="1909">
        <v>3</v>
      </c>
    </row>
    <row r="200" spans="1:29" s="2643" customFormat="1" ht="58.5" customHeight="1">
      <c r="A200" s="2723"/>
      <c r="B200" s="3004" t="str">
        <f t="shared" si="3"/>
        <v>2000003240</v>
      </c>
      <c r="C200" s="3019" t="s">
        <v>6836</v>
      </c>
      <c r="D200" s="2607">
        <v>10675</v>
      </c>
      <c r="E200" s="1921" t="s">
        <v>8579</v>
      </c>
      <c r="F200" s="1902" t="s">
        <v>15</v>
      </c>
      <c r="G200" s="1921" t="s">
        <v>8648</v>
      </c>
      <c r="H200" s="1921" t="s">
        <v>7878</v>
      </c>
      <c r="I200" s="3095" t="s">
        <v>7254</v>
      </c>
      <c r="J200" s="1902" t="s">
        <v>49</v>
      </c>
      <c r="K200" s="1921" t="s">
        <v>4370</v>
      </c>
      <c r="L200" s="1845" t="s">
        <v>8649</v>
      </c>
      <c r="M200" s="3041">
        <v>1900</v>
      </c>
      <c r="N200" s="2196" t="s">
        <v>7379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6836</v>
      </c>
      <c r="D201" s="1494"/>
      <c r="E201" s="1921"/>
      <c r="F201" s="1493" t="s">
        <v>15</v>
      </c>
      <c r="G201" s="1495"/>
      <c r="H201" s="1495"/>
      <c r="I201" s="1495" t="s">
        <v>7254</v>
      </c>
      <c r="J201" s="1493" t="s">
        <v>49</v>
      </c>
      <c r="K201" s="1495" t="s">
        <v>4370</v>
      </c>
      <c r="L201" s="1600" t="s">
        <v>8650</v>
      </c>
      <c r="M201" s="3037">
        <v>3000</v>
      </c>
      <c r="N201" s="2196" t="s">
        <v>7379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6836</v>
      </c>
      <c r="D202" s="1494"/>
      <c r="E202" s="1921"/>
      <c r="F202" s="1493" t="s">
        <v>15</v>
      </c>
      <c r="G202" s="1495"/>
      <c r="H202" s="1495"/>
      <c r="I202" s="1568" t="s">
        <v>7254</v>
      </c>
      <c r="J202" s="3009" t="s">
        <v>49</v>
      </c>
      <c r="K202" s="1495" t="s">
        <v>148</v>
      </c>
      <c r="L202" s="1600" t="s">
        <v>8651</v>
      </c>
      <c r="M202" s="3037">
        <v>2000</v>
      </c>
      <c r="N202" s="2196" t="s">
        <v>8634</v>
      </c>
      <c r="O202" s="1548"/>
      <c r="P202" s="1548"/>
      <c r="Q202" s="2590"/>
      <c r="R202" s="1748">
        <v>3</v>
      </c>
    </row>
    <row r="203" spans="1:29" s="1467" customFormat="1" ht="58.5" customHeight="1">
      <c r="A203" s="2723"/>
      <c r="B203" s="3004" t="str">
        <f t="shared" si="3"/>
        <v>2000003244</v>
      </c>
      <c r="C203" s="3009" t="s">
        <v>6836</v>
      </c>
      <c r="D203" s="1494"/>
      <c r="E203" s="1921"/>
      <c r="F203" s="1493" t="s">
        <v>15</v>
      </c>
      <c r="G203" s="1495"/>
      <c r="H203" s="1495"/>
      <c r="I203" s="1568" t="s">
        <v>7254</v>
      </c>
      <c r="J203" s="1493" t="s">
        <v>49</v>
      </c>
      <c r="K203" s="1495" t="s">
        <v>148</v>
      </c>
      <c r="L203" s="3199" t="s">
        <v>8652</v>
      </c>
      <c r="M203" s="3079">
        <v>300</v>
      </c>
      <c r="N203" s="2196" t="s">
        <v>7379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6836</v>
      </c>
      <c r="D204" s="3006"/>
      <c r="E204" s="3021"/>
      <c r="F204" s="1493" t="s">
        <v>15</v>
      </c>
      <c r="G204" s="3007"/>
      <c r="H204" s="1495"/>
      <c r="I204" s="3007" t="s">
        <v>7254</v>
      </c>
      <c r="J204" s="3009" t="s">
        <v>49</v>
      </c>
      <c r="K204" s="3007" t="s">
        <v>148</v>
      </c>
      <c r="L204" s="2878" t="s">
        <v>8653</v>
      </c>
      <c r="M204" s="3040">
        <v>1075</v>
      </c>
      <c r="N204" s="2196" t="s">
        <v>8634</v>
      </c>
      <c r="O204" s="3009"/>
      <c r="P204" s="3009"/>
      <c r="Q204" s="3010"/>
      <c r="R204" s="3045">
        <v>3</v>
      </c>
    </row>
    <row r="205" spans="1:29" s="1467" customFormat="1" ht="58.5" customHeight="1">
      <c r="A205" s="3148"/>
      <c r="B205" s="3004" t="str">
        <f t="shared" si="3"/>
        <v>2000003307</v>
      </c>
      <c r="C205" s="3009" t="s">
        <v>6836</v>
      </c>
      <c r="D205" s="3006"/>
      <c r="E205" s="3021"/>
      <c r="F205" s="3123" t="s">
        <v>15</v>
      </c>
      <c r="G205" s="3007"/>
      <c r="H205" s="3007"/>
      <c r="I205" s="3007" t="s">
        <v>7254</v>
      </c>
      <c r="J205" s="3009" t="s">
        <v>49</v>
      </c>
      <c r="K205" s="3007" t="s">
        <v>148</v>
      </c>
      <c r="L205" s="2878" t="s">
        <v>8654</v>
      </c>
      <c r="M205" s="3040">
        <v>577</v>
      </c>
      <c r="N205" s="2196" t="s">
        <v>7379</v>
      </c>
      <c r="O205" s="3009"/>
      <c r="P205" s="3009"/>
      <c r="Q205" s="3121" t="s">
        <v>8655</v>
      </c>
      <c r="R205" s="3045">
        <v>3</v>
      </c>
    </row>
    <row r="206" spans="1:29" s="1467" customFormat="1" ht="58.5" customHeight="1">
      <c r="A206" s="2723"/>
      <c r="B206" s="3004" t="str">
        <f t="shared" si="3"/>
        <v>2000003308</v>
      </c>
      <c r="C206" s="3009" t="s">
        <v>6836</v>
      </c>
      <c r="D206" s="3006"/>
      <c r="E206" s="3021"/>
      <c r="F206" s="1493" t="s">
        <v>15</v>
      </c>
      <c r="G206" s="3008"/>
      <c r="H206" s="3007"/>
      <c r="I206" s="3007" t="s">
        <v>7254</v>
      </c>
      <c r="J206" s="3009" t="s">
        <v>49</v>
      </c>
      <c r="K206" s="3007" t="s">
        <v>148</v>
      </c>
      <c r="L206" s="2878" t="s">
        <v>8656</v>
      </c>
      <c r="M206" s="3040">
        <v>1064</v>
      </c>
      <c r="N206" s="2196" t="s">
        <v>8657</v>
      </c>
      <c r="O206" s="3009"/>
      <c r="P206" s="3009"/>
      <c r="Q206" s="3121" t="s">
        <v>8658</v>
      </c>
      <c r="R206" s="3045">
        <v>3</v>
      </c>
    </row>
    <row r="207" spans="1:29" s="1467" customFormat="1" ht="58.5" customHeight="1">
      <c r="A207" s="2414"/>
      <c r="B207" s="3004" t="str">
        <f t="shared" si="3"/>
        <v>2000003270</v>
      </c>
      <c r="C207" s="3009" t="s">
        <v>6836</v>
      </c>
      <c r="D207" s="1808"/>
      <c r="E207" s="1921"/>
      <c r="F207" s="1769" t="s">
        <v>15</v>
      </c>
      <c r="G207" s="1495"/>
      <c r="H207" s="1568"/>
      <c r="I207" s="1495" t="s">
        <v>7254</v>
      </c>
      <c r="J207" s="1493" t="s">
        <v>49</v>
      </c>
      <c r="K207" s="1495" t="s">
        <v>148</v>
      </c>
      <c r="L207" s="2878" t="s">
        <v>8659</v>
      </c>
      <c r="M207" s="3037">
        <v>200</v>
      </c>
      <c r="N207" s="2196" t="s">
        <v>7379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3416</v>
      </c>
      <c r="D208" s="3149">
        <v>3300</v>
      </c>
      <c r="E208" s="3150" t="s">
        <v>8660</v>
      </c>
      <c r="F208" s="3151" t="s">
        <v>19</v>
      </c>
      <c r="G208" s="3021" t="s">
        <v>8661</v>
      </c>
      <c r="H208" s="3152"/>
      <c r="I208" s="3021" t="s">
        <v>8662</v>
      </c>
      <c r="J208" s="3019" t="s">
        <v>49</v>
      </c>
      <c r="K208" s="3153" t="s">
        <v>984</v>
      </c>
      <c r="L208" s="3119" t="s">
        <v>8663</v>
      </c>
      <c r="M208" s="3036">
        <v>1460</v>
      </c>
      <c r="N208" s="2907" t="s">
        <v>7280</v>
      </c>
      <c r="O208" s="3019">
        <v>25</v>
      </c>
      <c r="P208" s="3019"/>
      <c r="Q208" s="3023"/>
      <c r="R208" s="3045">
        <v>3</v>
      </c>
    </row>
    <row r="209" spans="1:29" s="1467" customFormat="1" ht="58.5" customHeight="1">
      <c r="A209" s="3154"/>
      <c r="B209" s="3004" t="str">
        <f t="shared" si="3"/>
        <v>2000003350</v>
      </c>
      <c r="C209" s="3009" t="s">
        <v>3416</v>
      </c>
      <c r="D209" s="3006"/>
      <c r="E209" s="3021"/>
      <c r="F209" s="3009" t="s">
        <v>19</v>
      </c>
      <c r="G209" s="3155"/>
      <c r="H209" s="3007"/>
      <c r="I209" s="3021" t="s">
        <v>8662</v>
      </c>
      <c r="J209" s="3009" t="s">
        <v>49</v>
      </c>
      <c r="K209" s="3156" t="s">
        <v>984</v>
      </c>
      <c r="L209" s="1496" t="s">
        <v>8664</v>
      </c>
      <c r="M209" s="2357">
        <v>1020</v>
      </c>
      <c r="N209" s="2196" t="s">
        <v>7379</v>
      </c>
      <c r="O209" s="3019">
        <v>25</v>
      </c>
      <c r="P209" s="3019"/>
      <c r="Q209" s="3010"/>
      <c r="R209" s="3045">
        <v>3</v>
      </c>
    </row>
    <row r="210" spans="1:29" s="1785" customFormat="1" ht="58.5" customHeight="1">
      <c r="A210" s="1781"/>
      <c r="B210" s="3004" t="str">
        <f t="shared" si="3"/>
        <v>2000003276</v>
      </c>
      <c r="C210" s="3009" t="s">
        <v>3416</v>
      </c>
      <c r="D210" s="3157"/>
      <c r="E210" s="2180"/>
      <c r="F210" s="3009" t="s">
        <v>19</v>
      </c>
      <c r="G210" s="1780"/>
      <c r="H210" s="1780"/>
      <c r="I210" s="1560" t="s">
        <v>7254</v>
      </c>
      <c r="J210" s="1782" t="s">
        <v>49</v>
      </c>
      <c r="K210" s="3156" t="s">
        <v>984</v>
      </c>
      <c r="L210" s="1546" t="s">
        <v>8665</v>
      </c>
      <c r="M210" s="3090">
        <v>510</v>
      </c>
      <c r="N210" s="2907" t="s">
        <v>7379</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3416</v>
      </c>
      <c r="D211" s="3159"/>
      <c r="E211" s="3160"/>
      <c r="F211" s="3161" t="s">
        <v>19</v>
      </c>
      <c r="G211" s="3162"/>
      <c r="H211" s="3162"/>
      <c r="I211" s="3122" t="s">
        <v>7254</v>
      </c>
      <c r="J211" s="1782" t="s">
        <v>49</v>
      </c>
      <c r="K211" s="3156" t="s">
        <v>984</v>
      </c>
      <c r="L211" s="3091" t="s">
        <v>8666</v>
      </c>
      <c r="M211" s="3163">
        <v>300</v>
      </c>
      <c r="N211" s="2907" t="s">
        <v>7379</v>
      </c>
      <c r="O211" s="3019">
        <v>25</v>
      </c>
      <c r="P211" s="3019"/>
      <c r="Q211" s="3010"/>
      <c r="R211" s="3045">
        <v>3</v>
      </c>
    </row>
    <row r="212" spans="1:29" s="2643" customFormat="1" ht="58.5" customHeight="1">
      <c r="A212" s="3205"/>
      <c r="B212" s="3024" t="str">
        <f t="shared" si="3"/>
        <v>2000003336</v>
      </c>
      <c r="C212" s="2823" t="s">
        <v>6969</v>
      </c>
      <c r="D212" s="3020">
        <v>4250</v>
      </c>
      <c r="E212" s="1921" t="s">
        <v>8667</v>
      </c>
      <c r="F212" s="3019" t="s">
        <v>18</v>
      </c>
      <c r="G212" s="3021" t="s">
        <v>8668</v>
      </c>
      <c r="H212" s="3150"/>
      <c r="I212" s="1495" t="s">
        <v>7254</v>
      </c>
      <c r="J212" s="1902" t="s">
        <v>49</v>
      </c>
      <c r="K212" s="1921" t="s">
        <v>101</v>
      </c>
      <c r="L212" s="2194" t="s">
        <v>8669</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6969</v>
      </c>
      <c r="D213" s="2150"/>
      <c r="E213" s="2150"/>
      <c r="F213" s="3009" t="s">
        <v>18</v>
      </c>
      <c r="G213" s="1921"/>
      <c r="H213" s="2150"/>
      <c r="I213" s="1568" t="s">
        <v>8670</v>
      </c>
      <c r="J213" s="1493" t="s">
        <v>49</v>
      </c>
      <c r="K213" s="1495" t="s">
        <v>101</v>
      </c>
      <c r="L213" s="1843" t="s">
        <v>8671</v>
      </c>
      <c r="M213" s="3037">
        <v>750</v>
      </c>
      <c r="N213" s="3206" t="s">
        <v>8672</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7254</v>
      </c>
      <c r="J214" s="1493" t="s">
        <v>49</v>
      </c>
      <c r="K214" s="1495" t="s">
        <v>101</v>
      </c>
      <c r="L214" s="3091" t="s">
        <v>8673</v>
      </c>
      <c r="M214" s="3037">
        <v>1088</v>
      </c>
      <c r="N214" s="2907" t="s">
        <v>7280</v>
      </c>
      <c r="O214" s="2181"/>
      <c r="P214" s="2181"/>
      <c r="Q214" s="1745"/>
      <c r="R214" s="1909">
        <v>3</v>
      </c>
    </row>
    <row r="215" spans="1:29" s="2643" customFormat="1" ht="58.5" customHeight="1">
      <c r="A215" s="3204"/>
      <c r="B215" s="3024" t="str">
        <f t="shared" si="3"/>
        <v>2000003360</v>
      </c>
      <c r="C215" s="1769" t="s">
        <v>6969</v>
      </c>
      <c r="D215" s="3006"/>
      <c r="E215" s="3021"/>
      <c r="F215" s="3009" t="s">
        <v>18</v>
      </c>
      <c r="G215" s="3021"/>
      <c r="H215" s="1921"/>
      <c r="I215" s="3128" t="s">
        <v>7254</v>
      </c>
      <c r="J215" s="1769" t="s">
        <v>49</v>
      </c>
      <c r="K215" s="1495" t="s">
        <v>224</v>
      </c>
      <c r="L215" s="2875" t="s">
        <v>8674</v>
      </c>
      <c r="M215" s="3037">
        <v>1500</v>
      </c>
      <c r="N215" s="3007" t="s">
        <v>8675</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7566</v>
      </c>
      <c r="D216" s="3149">
        <v>4450</v>
      </c>
      <c r="E216" s="3150" t="s">
        <v>8609</v>
      </c>
      <c r="F216" s="3025" t="s">
        <v>20</v>
      </c>
      <c r="G216" s="3150" t="s">
        <v>8676</v>
      </c>
      <c r="H216" s="3150" t="s">
        <v>8677</v>
      </c>
      <c r="I216" s="1921" t="s">
        <v>7254</v>
      </c>
      <c r="J216" s="2823" t="s">
        <v>49</v>
      </c>
      <c r="K216" s="3021" t="s">
        <v>101</v>
      </c>
      <c r="L216" s="2904" t="s">
        <v>8678</v>
      </c>
      <c r="M216" s="3036">
        <v>4450</v>
      </c>
      <c r="N216" s="2907" t="s">
        <v>5376</v>
      </c>
      <c r="O216" s="3019"/>
      <c r="P216" s="3019"/>
      <c r="Q216" s="3060"/>
      <c r="R216" s="3026">
        <v>3</v>
      </c>
    </row>
    <row r="217" spans="1:29" s="2676" customFormat="1" ht="58.5" customHeight="1">
      <c r="A217" s="3191"/>
      <c r="B217" s="3024" t="str">
        <f t="shared" si="3"/>
        <v>2000003293</v>
      </c>
      <c r="C217" s="2180" t="s">
        <v>45</v>
      </c>
      <c r="D217" s="3101">
        <v>3950</v>
      </c>
      <c r="E217" s="3102" t="s">
        <v>8637</v>
      </c>
      <c r="F217" s="1902" t="s">
        <v>20</v>
      </c>
      <c r="G217" s="3102" t="s">
        <v>8679</v>
      </c>
      <c r="H217" s="3102"/>
      <c r="I217" s="3192" t="s">
        <v>7254</v>
      </c>
      <c r="J217" s="2667" t="s">
        <v>49</v>
      </c>
      <c r="K217" s="3102" t="s">
        <v>50</v>
      </c>
      <c r="L217" s="3193" t="s">
        <v>8680</v>
      </c>
      <c r="M217" s="3092">
        <v>955</v>
      </c>
      <c r="N217" s="2907" t="s">
        <v>8681</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45</v>
      </c>
      <c r="D218" s="3101"/>
      <c r="E218" s="3102"/>
      <c r="F218" s="1493" t="s">
        <v>20</v>
      </c>
      <c r="G218" s="3102"/>
      <c r="H218" s="3102"/>
      <c r="I218" s="3192">
        <v>45923</v>
      </c>
      <c r="J218" s="1493" t="s">
        <v>49</v>
      </c>
      <c r="K218" s="3102" t="s">
        <v>50</v>
      </c>
      <c r="L218" s="3056" t="s">
        <v>8682</v>
      </c>
      <c r="M218" s="3092">
        <v>716</v>
      </c>
      <c r="N218" s="3016" t="s">
        <v>8683</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45</v>
      </c>
      <c r="D219" s="1494"/>
      <c r="E219" s="3102"/>
      <c r="F219" s="1493" t="s">
        <v>20</v>
      </c>
      <c r="G219" s="1495"/>
      <c r="H219" s="1495"/>
      <c r="I219" s="1495" t="s">
        <v>7254</v>
      </c>
      <c r="J219" s="1493" t="s">
        <v>49</v>
      </c>
      <c r="K219" s="1495" t="s">
        <v>1163</v>
      </c>
      <c r="L219" s="1600" t="s">
        <v>8684</v>
      </c>
      <c r="M219" s="3037">
        <v>130</v>
      </c>
      <c r="N219" s="2907" t="s">
        <v>7379</v>
      </c>
      <c r="O219" s="1493"/>
      <c r="P219" s="1493"/>
      <c r="Q219" s="2590"/>
      <c r="R219" s="3045">
        <v>3</v>
      </c>
      <c r="S219" s="1790"/>
      <c r="T219" s="1790"/>
    </row>
    <row r="220" spans="1:29" s="1467" customFormat="1" ht="58.5" customHeight="1">
      <c r="A220" s="3148"/>
      <c r="B220" s="3024" t="str">
        <f t="shared" si="3"/>
        <v>2000003187</v>
      </c>
      <c r="C220" s="1780" t="s">
        <v>45</v>
      </c>
      <c r="D220" s="3006"/>
      <c r="E220" s="3102"/>
      <c r="F220" s="1493" t="s">
        <v>20</v>
      </c>
      <c r="G220" s="3007"/>
      <c r="H220" s="3007"/>
      <c r="I220" s="1495" t="s">
        <v>7254</v>
      </c>
      <c r="J220" s="1493" t="s">
        <v>49</v>
      </c>
      <c r="K220" s="1495" t="s">
        <v>1163</v>
      </c>
      <c r="L220" s="2878" t="s">
        <v>8685</v>
      </c>
      <c r="M220" s="3040">
        <v>140</v>
      </c>
      <c r="N220" s="2907" t="s">
        <v>8686</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7254</v>
      </c>
      <c r="J221" s="1493" t="s">
        <v>49</v>
      </c>
      <c r="K221" s="1495" t="s">
        <v>1163</v>
      </c>
      <c r="L221" s="2878" t="s">
        <v>8687</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7254</v>
      </c>
      <c r="J222" s="1493" t="s">
        <v>49</v>
      </c>
      <c r="K222" s="1495" t="s">
        <v>1163</v>
      </c>
      <c r="L222" s="3119" t="s">
        <v>8688</v>
      </c>
      <c r="M222" s="3040">
        <v>1989</v>
      </c>
      <c r="N222" s="2196" t="s">
        <v>8689</v>
      </c>
      <c r="O222" s="3009"/>
      <c r="P222" s="3009"/>
      <c r="Q222" s="3010"/>
      <c r="R222" s="3045">
        <v>3</v>
      </c>
    </row>
    <row r="223" spans="1:29" s="2643" customFormat="1" ht="54.75" customHeight="1">
      <c r="A223" s="3148"/>
      <c r="B223" s="3024" t="str">
        <f t="shared" si="3"/>
        <v>2200002200</v>
      </c>
      <c r="C223" s="3019" t="s">
        <v>2931</v>
      </c>
      <c r="D223" s="3020">
        <v>3500</v>
      </c>
      <c r="E223" s="3021" t="s">
        <v>8690</v>
      </c>
      <c r="F223" s="3019" t="s">
        <v>13</v>
      </c>
      <c r="G223" s="3021" t="s">
        <v>8691</v>
      </c>
      <c r="H223" s="3021" t="s">
        <v>8609</v>
      </c>
      <c r="I223" s="3021" t="s">
        <v>7254</v>
      </c>
      <c r="J223" s="3019" t="s">
        <v>49</v>
      </c>
      <c r="K223" s="3021" t="s">
        <v>1163</v>
      </c>
      <c r="L223" s="3119" t="s">
        <v>8692</v>
      </c>
      <c r="M223" s="3036">
        <v>454</v>
      </c>
      <c r="N223" s="2196" t="s">
        <v>8693</v>
      </c>
      <c r="O223" s="3019"/>
      <c r="P223" s="3019"/>
      <c r="Q223" s="3023"/>
      <c r="R223" s="1909">
        <v>3</v>
      </c>
    </row>
    <row r="224" spans="1:29" s="1467" customFormat="1" ht="78" customHeight="1">
      <c r="A224" s="3148"/>
      <c r="B224" s="3024" t="str">
        <f t="shared" si="3"/>
        <v>2200002195</v>
      </c>
      <c r="C224" s="3009" t="s">
        <v>2931</v>
      </c>
      <c r="D224" s="3006"/>
      <c r="E224" s="3021"/>
      <c r="F224" s="3009" t="s">
        <v>13</v>
      </c>
      <c r="G224" s="3007"/>
      <c r="H224" s="3007"/>
      <c r="I224" s="3007" t="s">
        <v>7254</v>
      </c>
      <c r="J224" s="1493" t="s">
        <v>49</v>
      </c>
      <c r="K224" s="3021" t="s">
        <v>1163</v>
      </c>
      <c r="L224" s="2878" t="s">
        <v>8694</v>
      </c>
      <c r="M224" s="3040">
        <v>3046</v>
      </c>
      <c r="N224" s="2196" t="s">
        <v>8693</v>
      </c>
      <c r="O224" s="3009"/>
      <c r="P224" s="3009"/>
      <c r="Q224" s="3010"/>
      <c r="R224" s="1748">
        <v>3</v>
      </c>
    </row>
    <row r="225" spans="1:30" s="2643" customFormat="1" ht="58.5" customHeight="1">
      <c r="A225" s="3148"/>
      <c r="B225" s="3024" t="str">
        <f t="shared" si="3"/>
        <v>2200002199</v>
      </c>
      <c r="C225" s="3019" t="s">
        <v>3424</v>
      </c>
      <c r="D225" s="3020">
        <v>8800</v>
      </c>
      <c r="E225" s="3021" t="s">
        <v>8637</v>
      </c>
      <c r="F225" s="3019" t="s">
        <v>15</v>
      </c>
      <c r="G225" s="3102" t="s">
        <v>8695</v>
      </c>
      <c r="H225" s="3021" t="s">
        <v>8696</v>
      </c>
      <c r="I225" s="3026" t="s">
        <v>7254</v>
      </c>
      <c r="J225" s="1902" t="s">
        <v>49</v>
      </c>
      <c r="K225" s="3021" t="s">
        <v>1163</v>
      </c>
      <c r="L225" s="3119" t="s">
        <v>8697</v>
      </c>
      <c r="M225" s="3173">
        <v>5056</v>
      </c>
      <c r="N225" s="2196" t="s">
        <v>8622</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7254</v>
      </c>
      <c r="J226" s="1902" t="s">
        <v>49</v>
      </c>
      <c r="K226" s="3007" t="s">
        <v>1163</v>
      </c>
      <c r="L226" s="1496" t="s">
        <v>8698</v>
      </c>
      <c r="M226" s="3090">
        <v>200</v>
      </c>
      <c r="N226" s="2907" t="s">
        <v>7379</v>
      </c>
      <c r="O226" s="3019">
        <v>36</v>
      </c>
      <c r="P226" s="3019"/>
      <c r="Q226" s="3023"/>
      <c r="R226" s="3026">
        <v>3</v>
      </c>
    </row>
    <row r="227" spans="1:30" s="1467" customFormat="1" ht="84" customHeight="1">
      <c r="A227" s="3154"/>
      <c r="B227" s="3024" t="str">
        <f t="shared" si="3"/>
        <v>2000003331</v>
      </c>
      <c r="C227" s="3009" t="s">
        <v>3424</v>
      </c>
      <c r="D227" s="3006"/>
      <c r="E227" s="3021"/>
      <c r="F227" s="3009" t="s">
        <v>15</v>
      </c>
      <c r="G227" s="3007"/>
      <c r="H227" s="3007"/>
      <c r="I227" s="3007" t="s">
        <v>8699</v>
      </c>
      <c r="J227" s="3009" t="s">
        <v>49</v>
      </c>
      <c r="K227" s="3007" t="s">
        <v>1163</v>
      </c>
      <c r="L227" s="2878" t="s">
        <v>8700</v>
      </c>
      <c r="M227" s="3040">
        <v>3540</v>
      </c>
      <c r="N227" s="2907" t="s">
        <v>7280</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8701</v>
      </c>
      <c r="D228" s="3020">
        <v>8800</v>
      </c>
      <c r="E228" s="3021" t="s">
        <v>8637</v>
      </c>
      <c r="F228" s="3019" t="s">
        <v>15</v>
      </c>
      <c r="G228" s="3102"/>
      <c r="H228" s="3007" t="s">
        <v>8702</v>
      </c>
      <c r="I228" s="3007" t="s">
        <v>7254</v>
      </c>
      <c r="J228" s="3009" t="s">
        <v>1637</v>
      </c>
      <c r="K228" s="3021" t="s">
        <v>1163</v>
      </c>
      <c r="L228" s="3119" t="s">
        <v>8703</v>
      </c>
      <c r="M228" s="3173">
        <v>4500</v>
      </c>
      <c r="N228" s="2196" t="s">
        <v>8689</v>
      </c>
      <c r="O228" s="3009"/>
      <c r="P228" s="3009"/>
      <c r="Q228" s="3010"/>
      <c r="R228" s="1748" t="s">
        <v>8704</v>
      </c>
    </row>
    <row r="229" spans="1:30" s="1467" customFormat="1" ht="58.5" customHeight="1">
      <c r="A229" s="3148"/>
      <c r="B229" s="3024" t="str">
        <f t="shared" si="3"/>
        <v>2000003315</v>
      </c>
      <c r="C229" s="3009" t="s">
        <v>8701</v>
      </c>
      <c r="D229" s="3020"/>
      <c r="E229" s="3021"/>
      <c r="F229" s="3009" t="s">
        <v>15</v>
      </c>
      <c r="G229" s="3026"/>
      <c r="H229" s="3007"/>
      <c r="I229" s="3007" t="s">
        <v>7254</v>
      </c>
      <c r="J229" s="3009" t="s">
        <v>1637</v>
      </c>
      <c r="K229" s="3007" t="s">
        <v>1163</v>
      </c>
      <c r="L229" s="1600" t="s">
        <v>8705</v>
      </c>
      <c r="M229" s="3037">
        <v>4300</v>
      </c>
      <c r="N229" s="2907" t="s">
        <v>7233</v>
      </c>
      <c r="O229" s="3009"/>
      <c r="P229" s="3009"/>
      <c r="Q229" s="3010"/>
      <c r="R229" s="1748" t="s">
        <v>8704</v>
      </c>
    </row>
    <row r="230" spans="1:30" s="2643" customFormat="1" ht="58.5" customHeight="1">
      <c r="A230" s="2436"/>
      <c r="B230" s="3024" t="str">
        <f t="shared" si="3"/>
        <v>2200002150</v>
      </c>
      <c r="C230" s="1902" t="s">
        <v>5464</v>
      </c>
      <c r="D230" s="3020">
        <v>24000</v>
      </c>
      <c r="E230" s="1921" t="s">
        <v>8642</v>
      </c>
      <c r="F230" s="1902" t="s">
        <v>13</v>
      </c>
      <c r="G230" s="3102" t="s">
        <v>8706</v>
      </c>
      <c r="H230" s="1921" t="s">
        <v>8707</v>
      </c>
      <c r="I230" s="3026" t="s">
        <v>7254</v>
      </c>
      <c r="J230" s="2563" t="s">
        <v>49</v>
      </c>
      <c r="K230" s="1921" t="s">
        <v>984</v>
      </c>
      <c r="L230" s="3215" t="s">
        <v>8708</v>
      </c>
      <c r="M230" s="3036">
        <v>3465</v>
      </c>
      <c r="N230" s="2907" t="s">
        <v>8709</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5464</v>
      </c>
      <c r="D231" s="1494"/>
      <c r="E231" s="1921"/>
      <c r="F231" s="1493" t="s">
        <v>13</v>
      </c>
      <c r="G231" s="1773"/>
      <c r="H231" s="1495"/>
      <c r="I231" s="1493" t="s">
        <v>7254</v>
      </c>
      <c r="J231" s="1626" t="s">
        <v>49</v>
      </c>
      <c r="K231" s="1495" t="s">
        <v>984</v>
      </c>
      <c r="L231" s="2878" t="s">
        <v>8710</v>
      </c>
      <c r="M231" s="3040">
        <v>226</v>
      </c>
      <c r="N231" s="2907" t="s">
        <v>8711</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5464</v>
      </c>
      <c r="D232" s="3006"/>
      <c r="E232" s="3021"/>
      <c r="F232" s="1493" t="s">
        <v>13</v>
      </c>
      <c r="G232" s="3007"/>
      <c r="H232" s="3155"/>
      <c r="I232" s="1493" t="s">
        <v>7254</v>
      </c>
      <c r="J232" s="1626" t="s">
        <v>49</v>
      </c>
      <c r="K232" s="1495" t="s">
        <v>984</v>
      </c>
      <c r="L232" s="2878" t="s">
        <v>8712</v>
      </c>
      <c r="M232" s="3040">
        <v>2215</v>
      </c>
      <c r="N232" s="3206" t="s">
        <v>8713</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7254</v>
      </c>
      <c r="J233" s="1493" t="s">
        <v>49</v>
      </c>
      <c r="K233" s="1495" t="s">
        <v>984</v>
      </c>
      <c r="L233" s="2878" t="s">
        <v>8714</v>
      </c>
      <c r="M233" s="3040">
        <v>181</v>
      </c>
      <c r="N233" s="3206" t="s">
        <v>8672</v>
      </c>
      <c r="O233" s="3009"/>
      <c r="P233" s="3009"/>
      <c r="Q233" s="3010"/>
      <c r="R233" s="3045">
        <v>3</v>
      </c>
    </row>
    <row r="234" spans="1:30" s="1467" customFormat="1" ht="58.5" customHeight="1">
      <c r="A234" s="3148"/>
      <c r="B234" s="3024" t="str">
        <f>TEXT(LEFT(L234,10),"0000000000")</f>
        <v>2200002192</v>
      </c>
      <c r="C234" s="1493" t="s">
        <v>5464</v>
      </c>
      <c r="D234" s="3006"/>
      <c r="E234" s="3021"/>
      <c r="F234" s="1493" t="s">
        <v>13</v>
      </c>
      <c r="G234" s="3007"/>
      <c r="H234" s="3155"/>
      <c r="I234" s="1493" t="s">
        <v>7254</v>
      </c>
      <c r="J234" s="1626" t="s">
        <v>49</v>
      </c>
      <c r="K234" s="1495" t="s">
        <v>984</v>
      </c>
      <c r="L234" s="3214" t="s">
        <v>8715</v>
      </c>
      <c r="M234" s="3040">
        <v>311</v>
      </c>
      <c r="N234" s="2196" t="s">
        <v>8689</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7254</v>
      </c>
      <c r="J235" s="1626" t="s">
        <v>49</v>
      </c>
      <c r="K235" s="1495" t="s">
        <v>984</v>
      </c>
      <c r="L235" s="3214" t="s">
        <v>8716</v>
      </c>
      <c r="M235" s="3040">
        <v>4366</v>
      </c>
      <c r="N235" s="2907" t="s">
        <v>7280</v>
      </c>
      <c r="O235" s="3009"/>
      <c r="P235" s="3009"/>
      <c r="Q235" s="3010"/>
      <c r="R235" s="3045">
        <v>3</v>
      </c>
    </row>
    <row r="236" spans="1:30" s="1467" customFormat="1" ht="64.5" customHeight="1">
      <c r="A236" s="3148"/>
      <c r="B236" s="3024" t="str">
        <f t="shared" si="3"/>
        <v>2200002202</v>
      </c>
      <c r="C236" s="1493" t="s">
        <v>5464</v>
      </c>
      <c r="D236" s="3006"/>
      <c r="E236" s="3021"/>
      <c r="F236" s="1493" t="s">
        <v>13</v>
      </c>
      <c r="G236" s="3007"/>
      <c r="H236" s="3155"/>
      <c r="I236" s="1493" t="s">
        <v>7254</v>
      </c>
      <c r="J236" s="1626" t="s">
        <v>49</v>
      </c>
      <c r="K236" s="1495" t="s">
        <v>984</v>
      </c>
      <c r="L236" s="3214" t="s">
        <v>8717</v>
      </c>
      <c r="M236" s="3040">
        <v>5226</v>
      </c>
      <c r="N236" s="3206" t="s">
        <v>8672</v>
      </c>
      <c r="O236" s="3009"/>
      <c r="P236" s="3009"/>
      <c r="Q236" s="3010"/>
      <c r="R236" s="3045">
        <v>3</v>
      </c>
    </row>
    <row r="237" spans="1:30" s="1467" customFormat="1" ht="58.5" customHeight="1">
      <c r="A237" s="3148"/>
      <c r="B237" s="3024" t="str">
        <f t="shared" si="3"/>
        <v>2200002204</v>
      </c>
      <c r="C237" s="1493" t="s">
        <v>5464</v>
      </c>
      <c r="D237" s="3006"/>
      <c r="E237" s="3021"/>
      <c r="F237" s="1493" t="s">
        <v>13</v>
      </c>
      <c r="G237" s="3007"/>
      <c r="H237" s="3155"/>
      <c r="I237" s="1493" t="s">
        <v>7254</v>
      </c>
      <c r="J237" s="1626" t="s">
        <v>49</v>
      </c>
      <c r="K237" s="1495" t="s">
        <v>984</v>
      </c>
      <c r="L237" s="3214" t="s">
        <v>8718</v>
      </c>
      <c r="M237" s="3040">
        <v>1597</v>
      </c>
      <c r="N237" s="3206" t="s">
        <v>8672</v>
      </c>
      <c r="O237" s="3009"/>
      <c r="P237" s="3009"/>
      <c r="Q237" s="3010"/>
      <c r="R237" s="3045">
        <v>3</v>
      </c>
    </row>
    <row r="238" spans="1:30" s="1467" customFormat="1" ht="60.75" customHeight="1">
      <c r="A238" s="3148"/>
      <c r="B238" s="3024" t="str">
        <f t="shared" si="3"/>
        <v>2200002205</v>
      </c>
      <c r="C238" s="1493" t="s">
        <v>5464</v>
      </c>
      <c r="D238" s="3006"/>
      <c r="E238" s="3021"/>
      <c r="F238" s="1493" t="s">
        <v>13</v>
      </c>
      <c r="G238" s="3007"/>
      <c r="H238" s="3155"/>
      <c r="I238" s="1493" t="s">
        <v>7254</v>
      </c>
      <c r="J238" s="1626" t="s">
        <v>49</v>
      </c>
      <c r="K238" s="1495" t="s">
        <v>984</v>
      </c>
      <c r="L238" s="3214" t="s">
        <v>8719</v>
      </c>
      <c r="M238" s="3040">
        <v>426</v>
      </c>
      <c r="N238" s="3206" t="s">
        <v>8672</v>
      </c>
      <c r="O238" s="3009"/>
      <c r="P238" s="3009"/>
      <c r="Q238" s="3010"/>
      <c r="R238" s="3045">
        <v>3</v>
      </c>
    </row>
    <row r="239" spans="1:30" s="1467" customFormat="1" ht="53.25" customHeight="1">
      <c r="A239" s="3148"/>
      <c r="B239" s="3024" t="str">
        <f t="shared" si="3"/>
        <v>2200002209</v>
      </c>
      <c r="C239" s="1493" t="s">
        <v>5464</v>
      </c>
      <c r="D239" s="3006"/>
      <c r="E239" s="3021"/>
      <c r="F239" s="1493" t="s">
        <v>13</v>
      </c>
      <c r="G239" s="3007"/>
      <c r="H239" s="3155"/>
      <c r="I239" s="1493" t="s">
        <v>7254</v>
      </c>
      <c r="J239" s="1626" t="s">
        <v>49</v>
      </c>
      <c r="K239" s="1495" t="s">
        <v>984</v>
      </c>
      <c r="L239" s="3214" t="s">
        <v>8720</v>
      </c>
      <c r="M239" s="3040">
        <v>1691</v>
      </c>
      <c r="N239" s="3206" t="s">
        <v>8672</v>
      </c>
      <c r="O239" s="3009"/>
      <c r="P239" s="3009"/>
      <c r="Q239" s="3010"/>
      <c r="R239" s="3045">
        <v>3</v>
      </c>
    </row>
    <row r="240" spans="1:30" s="1467" customFormat="1" ht="86.25" customHeight="1">
      <c r="A240" s="3148"/>
      <c r="B240" s="3024" t="str">
        <f t="shared" si="3"/>
        <v>2200002210</v>
      </c>
      <c r="C240" s="1493" t="s">
        <v>5464</v>
      </c>
      <c r="D240" s="3006"/>
      <c r="E240" s="3021"/>
      <c r="F240" s="1493" t="s">
        <v>13</v>
      </c>
      <c r="G240" s="3007"/>
      <c r="H240" s="3155"/>
      <c r="I240" s="1493" t="s">
        <v>7254</v>
      </c>
      <c r="J240" s="1626" t="s">
        <v>49</v>
      </c>
      <c r="K240" s="1495" t="s">
        <v>984</v>
      </c>
      <c r="L240" s="3214" t="s">
        <v>8721</v>
      </c>
      <c r="M240" s="3040">
        <v>296</v>
      </c>
      <c r="N240" s="2907" t="s">
        <v>8722</v>
      </c>
      <c r="O240" s="3009"/>
      <c r="P240" s="3009"/>
      <c r="Q240" s="3010"/>
      <c r="R240" s="3045">
        <v>3</v>
      </c>
    </row>
    <row r="241" spans="1:35" s="1467" customFormat="1" ht="57" customHeight="1">
      <c r="A241" s="3148"/>
      <c r="B241" s="3024" t="str">
        <f t="shared" si="3"/>
        <v>2200002193</v>
      </c>
      <c r="C241" s="1493" t="s">
        <v>5464</v>
      </c>
      <c r="D241" s="3006"/>
      <c r="E241" s="3021"/>
      <c r="F241" s="1493" t="s">
        <v>13</v>
      </c>
      <c r="G241" s="3007"/>
      <c r="H241" s="3155"/>
      <c r="I241" s="1493" t="s">
        <v>7254</v>
      </c>
      <c r="J241" s="1626" t="s">
        <v>49</v>
      </c>
      <c r="K241" s="1495" t="s">
        <v>984</v>
      </c>
      <c r="L241" s="3215" t="s">
        <v>8723</v>
      </c>
      <c r="M241" s="3040">
        <v>4000</v>
      </c>
      <c r="N241" s="2907" t="s">
        <v>7233</v>
      </c>
      <c r="O241" s="3009"/>
      <c r="P241" s="3009"/>
      <c r="Q241" s="3010"/>
      <c r="R241" s="3045">
        <v>3</v>
      </c>
    </row>
    <row r="242" spans="1:35" s="2643" customFormat="1" ht="58.5" customHeight="1">
      <c r="A242" s="3186"/>
      <c r="B242" s="3021" t="str">
        <f t="shared" si="3"/>
        <v>2200002150</v>
      </c>
      <c r="C242" s="3125" t="s">
        <v>5816</v>
      </c>
      <c r="D242" s="3020">
        <v>4350</v>
      </c>
      <c r="E242" s="3021" t="s">
        <v>8724</v>
      </c>
      <c r="F242" s="1902" t="s">
        <v>17</v>
      </c>
      <c r="G242" s="3021"/>
      <c r="H242" s="3150"/>
      <c r="I242" s="3150" t="s">
        <v>7254</v>
      </c>
      <c r="J242" s="2563" t="s">
        <v>8725</v>
      </c>
      <c r="K242" s="1921" t="s">
        <v>1163</v>
      </c>
      <c r="L242" s="3187" t="s">
        <v>8726</v>
      </c>
      <c r="M242" s="3036">
        <v>4350</v>
      </c>
      <c r="N242" s="2907" t="s">
        <v>8709</v>
      </c>
      <c r="O242" s="3019"/>
      <c r="P242" s="3019"/>
      <c r="Q242" s="3023"/>
      <c r="R242" s="3045">
        <v>3</v>
      </c>
    </row>
    <row r="243" spans="1:35" s="2150" customFormat="1" ht="75.75" customHeight="1">
      <c r="A243" s="3186"/>
      <c r="B243" s="3021" t="str">
        <f t="shared" si="3"/>
        <v>2200002150</v>
      </c>
      <c r="C243" s="3125" t="s">
        <v>8727</v>
      </c>
      <c r="D243" s="3020">
        <v>24200</v>
      </c>
      <c r="E243" s="3021" t="s">
        <v>8728</v>
      </c>
      <c r="F243" s="1902" t="s">
        <v>13</v>
      </c>
      <c r="G243" s="3021" t="s">
        <v>8729</v>
      </c>
      <c r="H243" s="3150" t="s">
        <v>8730</v>
      </c>
      <c r="I243" s="3150" t="s">
        <v>7254</v>
      </c>
      <c r="J243" s="2563" t="s">
        <v>49</v>
      </c>
      <c r="K243" s="1921" t="s">
        <v>984</v>
      </c>
      <c r="L243" s="3215" t="s">
        <v>8731</v>
      </c>
      <c r="M243" s="3036">
        <v>6900</v>
      </c>
      <c r="N243" s="2907" t="s">
        <v>8732</v>
      </c>
      <c r="O243" s="3019"/>
      <c r="P243" s="3019"/>
      <c r="Q243" s="3023" t="s">
        <v>8733</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4439</v>
      </c>
      <c r="D244" s="3020"/>
      <c r="E244" s="3021" t="s">
        <v>8728</v>
      </c>
      <c r="F244" s="1493" t="s">
        <v>13</v>
      </c>
      <c r="G244" s="3021" t="s">
        <v>8729</v>
      </c>
      <c r="H244" s="3150"/>
      <c r="I244" s="1495" t="s">
        <v>7254</v>
      </c>
      <c r="J244" s="1626" t="s">
        <v>7320</v>
      </c>
      <c r="K244" s="1495" t="s">
        <v>984</v>
      </c>
      <c r="L244" s="3214" t="s">
        <v>8734</v>
      </c>
      <c r="M244" s="3040">
        <v>10000</v>
      </c>
      <c r="N244" s="2907" t="s">
        <v>7280</v>
      </c>
      <c r="O244" s="3019"/>
      <c r="P244" s="3019"/>
      <c r="Q244" s="3023"/>
      <c r="R244" s="3045">
        <v>3</v>
      </c>
    </row>
    <row r="245" spans="1:35" s="1467" customFormat="1" ht="58.5" customHeight="1">
      <c r="A245" s="3186"/>
      <c r="B245" s="3021" t="str">
        <f t="shared" si="3"/>
        <v>2000003356</v>
      </c>
      <c r="C245" s="3123" t="s">
        <v>4439</v>
      </c>
      <c r="D245" s="3006"/>
      <c r="E245" s="3021" t="s">
        <v>8728</v>
      </c>
      <c r="F245" s="1493" t="s">
        <v>13</v>
      </c>
      <c r="G245" s="3021" t="s">
        <v>8729</v>
      </c>
      <c r="H245" s="3155"/>
      <c r="I245" s="3150" t="s">
        <v>7254</v>
      </c>
      <c r="J245" s="1626" t="s">
        <v>7320</v>
      </c>
      <c r="K245" s="1495" t="s">
        <v>984</v>
      </c>
      <c r="L245" s="3214" t="s">
        <v>8735</v>
      </c>
      <c r="M245" s="3040">
        <v>1000</v>
      </c>
      <c r="N245" s="2907" t="s">
        <v>7233</v>
      </c>
      <c r="O245" s="3009"/>
      <c r="P245" s="3009"/>
      <c r="Q245" s="3010"/>
      <c r="R245" s="3045">
        <v>3</v>
      </c>
    </row>
    <row r="246" spans="1:35" s="1467" customFormat="1" ht="58.5" customHeight="1">
      <c r="A246" s="3186"/>
      <c r="B246" s="3190" t="str">
        <f t="shared" si="3"/>
        <v>2000003355</v>
      </c>
      <c r="C246" s="3123" t="s">
        <v>4439</v>
      </c>
      <c r="D246" s="3006"/>
      <c r="E246" s="3021" t="s">
        <v>8728</v>
      </c>
      <c r="F246" s="1493" t="s">
        <v>13</v>
      </c>
      <c r="G246" s="3021" t="s">
        <v>8729</v>
      </c>
      <c r="H246" s="3155"/>
      <c r="I246" s="3150" t="s">
        <v>7254</v>
      </c>
      <c r="J246" s="1626" t="s">
        <v>7320</v>
      </c>
      <c r="K246" s="1495" t="s">
        <v>984</v>
      </c>
      <c r="L246" s="3214" t="s">
        <v>8736</v>
      </c>
      <c r="M246" s="3040">
        <v>5000</v>
      </c>
      <c r="N246" s="2907" t="s">
        <v>8737</v>
      </c>
      <c r="O246" s="3009"/>
      <c r="P246" s="3009"/>
      <c r="Q246" s="3010"/>
      <c r="R246" s="3045">
        <v>3</v>
      </c>
    </row>
    <row r="247" spans="1:35" s="1467" customFormat="1" ht="58.5" customHeight="1">
      <c r="A247" s="3186"/>
      <c r="B247" s="3021" t="str">
        <f t="shared" si="3"/>
        <v>2000003346</v>
      </c>
      <c r="C247" s="3123" t="s">
        <v>4439</v>
      </c>
      <c r="D247" s="3006"/>
      <c r="E247" s="3021" t="s">
        <v>8728</v>
      </c>
      <c r="F247" s="1493" t="s">
        <v>13</v>
      </c>
      <c r="G247" s="3021" t="s">
        <v>8729</v>
      </c>
      <c r="H247" s="3155"/>
      <c r="I247" s="1495" t="s">
        <v>7254</v>
      </c>
      <c r="J247" s="1626" t="s">
        <v>7320</v>
      </c>
      <c r="K247" s="1495" t="s">
        <v>984</v>
      </c>
      <c r="L247" s="3214" t="s">
        <v>8738</v>
      </c>
      <c r="M247" s="3040">
        <v>1300</v>
      </c>
      <c r="N247" s="2907" t="s">
        <v>7233</v>
      </c>
      <c r="O247" s="3009"/>
      <c r="P247" s="3009"/>
      <c r="Q247" s="3010"/>
      <c r="R247" s="3045">
        <v>3</v>
      </c>
    </row>
    <row r="248" spans="1:35" s="2643" customFormat="1" ht="58.5" customHeight="1">
      <c r="A248" s="3777"/>
      <c r="B248" s="3244" t="str">
        <f t="shared" si="3"/>
        <v>2400001306</v>
      </c>
      <c r="C248" s="3019" t="s">
        <v>8739</v>
      </c>
      <c r="D248" s="3020">
        <v>35000</v>
      </c>
      <c r="E248" s="3021" t="s">
        <v>8740</v>
      </c>
      <c r="F248" s="3019" t="s">
        <v>3444</v>
      </c>
      <c r="G248" s="3021" t="s">
        <v>8741</v>
      </c>
      <c r="H248" s="3021" t="s">
        <v>7866</v>
      </c>
      <c r="I248" s="3021" t="s">
        <v>8742</v>
      </c>
      <c r="J248" s="3019" t="s">
        <v>49</v>
      </c>
      <c r="K248" s="3021" t="s">
        <v>8302</v>
      </c>
      <c r="L248" s="2904" t="s">
        <v>8743</v>
      </c>
      <c r="M248" s="3036">
        <v>6200</v>
      </c>
      <c r="N248" s="3021" t="s">
        <v>8744</v>
      </c>
      <c r="O248" s="3019"/>
      <c r="P248" s="3019"/>
      <c r="Q248" s="3060" t="s">
        <v>8745</v>
      </c>
      <c r="R248" s="3026">
        <v>3</v>
      </c>
      <c r="S248" s="2150"/>
      <c r="T248" s="2150"/>
      <c r="U248" s="2150"/>
      <c r="V248" s="2150"/>
      <c r="W248" s="2150"/>
      <c r="X248" s="2150"/>
      <c r="Y248" s="2150"/>
      <c r="Z248" s="2150"/>
      <c r="AA248" s="2150"/>
      <c r="AB248" s="2150"/>
      <c r="AC248" s="2150"/>
      <c r="AD248" s="2150"/>
    </row>
    <row r="249" spans="1:35" s="1467" customFormat="1" ht="58.5" customHeight="1">
      <c r="A249" s="3778"/>
      <c r="B249" s="3024" t="str">
        <f t="shared" si="3"/>
        <v>2400001305</v>
      </c>
      <c r="C249" s="3009" t="s">
        <v>8739</v>
      </c>
      <c r="D249" s="3006"/>
      <c r="E249" s="3021"/>
      <c r="F249" s="3009" t="s">
        <v>3444</v>
      </c>
      <c r="G249" s="3007"/>
      <c r="H249" s="3007"/>
      <c r="I249" s="3007" t="s">
        <v>8742</v>
      </c>
      <c r="J249" s="3009" t="s">
        <v>49</v>
      </c>
      <c r="K249" s="3007" t="s">
        <v>8302</v>
      </c>
      <c r="L249" s="2878" t="s">
        <v>8746</v>
      </c>
      <c r="M249" s="3040">
        <f>35000-M248-M250</f>
        <v>26200</v>
      </c>
      <c r="N249" s="3007" t="s">
        <v>8747</v>
      </c>
      <c r="O249" s="3009"/>
      <c r="P249" s="3009"/>
      <c r="Q249" s="3121" t="s">
        <v>8748</v>
      </c>
      <c r="R249" s="3045">
        <v>3</v>
      </c>
      <c r="S249" s="1548"/>
      <c r="T249" s="1548"/>
      <c r="U249" s="1548"/>
      <c r="V249" s="1548"/>
      <c r="W249" s="1548"/>
      <c r="X249" s="1548"/>
      <c r="Y249" s="1548"/>
      <c r="Z249" s="1548"/>
      <c r="AA249" s="1548"/>
      <c r="AB249" s="1548"/>
      <c r="AC249" s="1548"/>
      <c r="AD249" s="1548"/>
    </row>
    <row r="250" spans="1:35" s="1467" customFormat="1" ht="58.5" customHeight="1">
      <c r="A250" s="3779"/>
      <c r="B250" s="3024" t="str">
        <f t="shared" si="3"/>
        <v>2400001309</v>
      </c>
      <c r="C250" s="3009" t="s">
        <v>8739</v>
      </c>
      <c r="D250" s="3006"/>
      <c r="E250" s="3021"/>
      <c r="F250" s="3009" t="s">
        <v>3444</v>
      </c>
      <c r="G250" s="3007"/>
      <c r="H250" s="3007"/>
      <c r="I250" s="3007" t="s">
        <v>8742</v>
      </c>
      <c r="J250" s="3009" t="s">
        <v>49</v>
      </c>
      <c r="K250" s="3007" t="s">
        <v>8302</v>
      </c>
      <c r="L250" s="2878" t="s">
        <v>8749</v>
      </c>
      <c r="M250" s="3040">
        <v>2600</v>
      </c>
      <c r="N250" s="2196" t="s">
        <v>8750</v>
      </c>
      <c r="O250" s="3009"/>
      <c r="P250" s="3009"/>
      <c r="Q250" s="3121" t="s">
        <v>8748</v>
      </c>
      <c r="R250" s="3045">
        <v>3</v>
      </c>
      <c r="S250" s="1548"/>
      <c r="T250" s="1548"/>
      <c r="U250" s="1548"/>
      <c r="V250" s="1548"/>
      <c r="W250" s="1548"/>
      <c r="X250" s="1548"/>
      <c r="Y250" s="1548"/>
      <c r="Z250" s="1548"/>
      <c r="AA250" s="1548"/>
      <c r="AB250" s="1548"/>
      <c r="AC250" s="1548"/>
      <c r="AD250" s="1548"/>
    </row>
    <row r="251" spans="1:35" s="2643" customFormat="1" ht="58.5" customHeight="1">
      <c r="A251" s="3777"/>
      <c r="B251" s="3024" t="str">
        <f t="shared" si="3"/>
        <v>2000003323</v>
      </c>
      <c r="C251" s="1902" t="s">
        <v>3134</v>
      </c>
      <c r="D251" s="3149">
        <v>18500</v>
      </c>
      <c r="E251" s="3150" t="s">
        <v>8609</v>
      </c>
      <c r="F251" s="3125" t="s">
        <v>15</v>
      </c>
      <c r="G251" s="3021" t="s">
        <v>8751</v>
      </c>
      <c r="H251" s="3021" t="s">
        <v>8752</v>
      </c>
      <c r="I251" s="1495" t="s">
        <v>7254</v>
      </c>
      <c r="J251" s="3019" t="s">
        <v>1637</v>
      </c>
      <c r="K251" s="3021" t="s">
        <v>148</v>
      </c>
      <c r="L251" s="2904" t="s">
        <v>8753</v>
      </c>
      <c r="M251" s="3036">
        <v>3000</v>
      </c>
      <c r="N251" s="2907" t="s">
        <v>7280</v>
      </c>
      <c r="O251" s="3019">
        <v>3103</v>
      </c>
      <c r="P251" s="3019"/>
      <c r="Q251" s="3023"/>
      <c r="R251" s="1748" t="s">
        <v>8704</v>
      </c>
    </row>
    <row r="252" spans="1:35" s="1467" customFormat="1" ht="58.5" customHeight="1">
      <c r="A252" s="3778"/>
      <c r="B252" s="3024" t="str">
        <f t="shared" si="3"/>
        <v>2000003310</v>
      </c>
      <c r="C252" s="1493" t="s">
        <v>3134</v>
      </c>
      <c r="D252" s="3006"/>
      <c r="E252" s="3021"/>
      <c r="F252" s="1493" t="s">
        <v>15</v>
      </c>
      <c r="G252" s="3007"/>
      <c r="H252" s="3007"/>
      <c r="I252" s="1493" t="s">
        <v>7254</v>
      </c>
      <c r="J252" s="3019" t="s">
        <v>1637</v>
      </c>
      <c r="K252" s="3007" t="s">
        <v>148</v>
      </c>
      <c r="L252" s="2878" t="s">
        <v>8754</v>
      </c>
      <c r="M252" s="3040">
        <v>2000</v>
      </c>
      <c r="N252" s="2907" t="s">
        <v>8755</v>
      </c>
      <c r="O252" s="3009">
        <v>1955</v>
      </c>
      <c r="P252" s="3009"/>
      <c r="Q252" s="3121" t="s">
        <v>8756</v>
      </c>
      <c r="R252" s="1748" t="s">
        <v>8704</v>
      </c>
    </row>
    <row r="253" spans="1:35" s="1467" customFormat="1" ht="58.5" customHeight="1">
      <c r="A253" s="3778"/>
      <c r="B253" s="3024" t="str">
        <f t="shared" si="3"/>
        <v>2000003365</v>
      </c>
      <c r="C253" s="1545" t="s">
        <v>3134</v>
      </c>
      <c r="D253" s="2613"/>
      <c r="E253" s="1921"/>
      <c r="F253" s="3123" t="s">
        <v>15</v>
      </c>
      <c r="G253" s="1495"/>
      <c r="H253" s="1495"/>
      <c r="I253" s="1495" t="s">
        <v>7254</v>
      </c>
      <c r="J253" s="3019" t="s">
        <v>1637</v>
      </c>
      <c r="K253" s="1495" t="s">
        <v>148</v>
      </c>
      <c r="L253" s="1496" t="s">
        <v>8757</v>
      </c>
      <c r="M253" s="3037">
        <v>2000</v>
      </c>
      <c r="N253" s="2907" t="s">
        <v>7280</v>
      </c>
      <c r="O253" s="1493">
        <v>2098</v>
      </c>
      <c r="P253" s="1548"/>
      <c r="Q253" s="2590"/>
      <c r="R253" s="1748" t="s">
        <v>8704</v>
      </c>
    </row>
    <row r="254" spans="1:35" s="1548" customFormat="1" ht="58.5" customHeight="1">
      <c r="A254" s="3778"/>
      <c r="B254" s="3024" t="str">
        <f t="shared" si="3"/>
        <v>2200002207</v>
      </c>
      <c r="C254" s="1493" t="s">
        <v>3134</v>
      </c>
      <c r="E254" s="1807"/>
      <c r="F254" s="3123" t="s">
        <v>15</v>
      </c>
      <c r="I254" s="1493" t="s">
        <v>7254</v>
      </c>
      <c r="J254" s="3019" t="s">
        <v>1637</v>
      </c>
      <c r="K254" s="3156" t="s">
        <v>90</v>
      </c>
      <c r="L254" s="1843" t="s">
        <v>7853</v>
      </c>
      <c r="M254" s="3213">
        <v>3200</v>
      </c>
      <c r="N254" s="2196" t="s">
        <v>7854</v>
      </c>
      <c r="O254" s="1493"/>
      <c r="R254" s="1748" t="s">
        <v>8704</v>
      </c>
    </row>
    <row r="255" spans="1:35" s="1467" customFormat="1" ht="58.5" customHeight="1">
      <c r="A255" s="3778"/>
      <c r="B255" s="3024" t="str">
        <f t="shared" si="3"/>
        <v>2000003374</v>
      </c>
      <c r="C255" s="1493" t="s">
        <v>3134</v>
      </c>
      <c r="D255" s="3006"/>
      <c r="E255" s="3190"/>
      <c r="F255" s="3123" t="s">
        <v>15</v>
      </c>
      <c r="G255" s="3007"/>
      <c r="H255" s="3007"/>
      <c r="I255" s="1493" t="s">
        <v>7254</v>
      </c>
      <c r="J255" s="3019" t="s">
        <v>1637</v>
      </c>
      <c r="K255" s="3156" t="s">
        <v>90</v>
      </c>
      <c r="L255" s="3214" t="s">
        <v>8758</v>
      </c>
      <c r="M255" s="3040">
        <v>4000</v>
      </c>
      <c r="N255" s="2907" t="s">
        <v>7280</v>
      </c>
      <c r="O255" s="3009">
        <v>3985</v>
      </c>
      <c r="P255" s="3009"/>
      <c r="Q255" s="3121" t="s">
        <v>8759</v>
      </c>
      <c r="R255" s="1748" t="s">
        <v>8704</v>
      </c>
    </row>
    <row r="256" spans="1:35" s="1467" customFormat="1" ht="58.5" customHeight="1">
      <c r="A256" s="3779"/>
      <c r="B256" s="3024" t="str">
        <f t="shared" si="3"/>
        <v>2000003376</v>
      </c>
      <c r="C256" s="1493" t="s">
        <v>3134</v>
      </c>
      <c r="D256" s="3006"/>
      <c r="E256" s="3190"/>
      <c r="F256" s="3123" t="s">
        <v>15</v>
      </c>
      <c r="G256" s="3007"/>
      <c r="H256" s="3007"/>
      <c r="I256" s="1493" t="s">
        <v>7254</v>
      </c>
      <c r="J256" s="3019" t="s">
        <v>1637</v>
      </c>
      <c r="K256" s="3156" t="s">
        <v>90</v>
      </c>
      <c r="L256" s="3214" t="s">
        <v>8760</v>
      </c>
      <c r="M256" s="3040">
        <v>4221</v>
      </c>
      <c r="N256" s="2907" t="s">
        <v>8755</v>
      </c>
      <c r="O256" s="3009">
        <v>4221</v>
      </c>
      <c r="P256" s="3009"/>
      <c r="Q256" s="3121" t="s">
        <v>8759</v>
      </c>
      <c r="R256" s="1748" t="s">
        <v>8704</v>
      </c>
    </row>
    <row r="257" spans="1:36" s="1467" customFormat="1" ht="58.5" customHeight="1">
      <c r="A257" s="3697"/>
      <c r="B257" s="3024" t="str">
        <f t="shared" si="3"/>
        <v>2000003311</v>
      </c>
      <c r="C257" s="1493" t="s">
        <v>98</v>
      </c>
      <c r="D257" s="2325"/>
      <c r="E257" s="1921"/>
      <c r="F257" s="1493" t="s">
        <v>19</v>
      </c>
      <c r="G257" s="1495"/>
      <c r="H257" s="1495"/>
      <c r="I257" s="1921" t="s">
        <v>7254</v>
      </c>
      <c r="J257" s="1902" t="s">
        <v>49</v>
      </c>
      <c r="K257" s="1921" t="s">
        <v>101</v>
      </c>
      <c r="L257" s="2900" t="s">
        <v>8761</v>
      </c>
      <c r="M257" s="3041">
        <v>1200</v>
      </c>
      <c r="N257" s="2506" t="s">
        <v>8755</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698"/>
      <c r="B258" s="3024" t="str">
        <f t="shared" si="3"/>
        <v>2000003338</v>
      </c>
      <c r="C258" s="1493" t="s">
        <v>98</v>
      </c>
      <c r="D258" s="2566"/>
      <c r="E258" s="2187"/>
      <c r="F258" s="1493" t="s">
        <v>19</v>
      </c>
      <c r="G258" s="1543"/>
      <c r="H258" s="1543"/>
      <c r="I258" s="1568" t="s">
        <v>7254</v>
      </c>
      <c r="J258" s="1495" t="s">
        <v>49</v>
      </c>
      <c r="K258" s="3008" t="s">
        <v>101</v>
      </c>
      <c r="L258" s="3165" t="s">
        <v>8762</v>
      </c>
      <c r="M258" s="3057">
        <v>400</v>
      </c>
      <c r="N258" s="2907" t="s">
        <v>7280</v>
      </c>
      <c r="O258" s="1545"/>
      <c r="P258" s="1545"/>
      <c r="Q258" s="2591"/>
      <c r="R258" s="3164">
        <v>3</v>
      </c>
      <c r="S258" s="3053"/>
      <c r="T258" s="3053"/>
    </row>
    <row r="259" spans="1:36" s="1467" customFormat="1" ht="58.5" customHeight="1">
      <c r="A259" s="3698"/>
      <c r="B259" s="3024" t="str">
        <f t="shared" si="3"/>
        <v>2000003339</v>
      </c>
      <c r="C259" s="2391" t="s">
        <v>98</v>
      </c>
      <c r="D259" s="2585">
        <v>3720</v>
      </c>
      <c r="E259" s="1921" t="s">
        <v>8763</v>
      </c>
      <c r="F259" s="1493" t="s">
        <v>19</v>
      </c>
      <c r="G259" s="3007" t="s">
        <v>8764</v>
      </c>
      <c r="H259" s="1921"/>
      <c r="I259" s="1568" t="s">
        <v>7254</v>
      </c>
      <c r="J259" s="1495" t="s">
        <v>49</v>
      </c>
      <c r="K259" s="3008" t="s">
        <v>101</v>
      </c>
      <c r="L259" s="3056" t="s">
        <v>8765</v>
      </c>
      <c r="M259" s="3057">
        <v>1148</v>
      </c>
      <c r="N259" s="2506" t="s">
        <v>8766</v>
      </c>
      <c r="O259" s="1807"/>
      <c r="P259" s="1807"/>
      <c r="Q259" s="2590"/>
      <c r="R259" s="1748">
        <v>3</v>
      </c>
    </row>
    <row r="260" spans="1:36" s="1467" customFormat="1" ht="58.5" customHeight="1">
      <c r="A260" s="3699"/>
      <c r="B260" s="3024" t="str">
        <f t="shared" ref="B260:B274" si="4">TEXT(LEFT(L260,10),"0000000000")</f>
        <v>2000003218</v>
      </c>
      <c r="C260" s="1493" t="s">
        <v>98</v>
      </c>
      <c r="D260" s="3129"/>
      <c r="E260" s="3027"/>
      <c r="F260" s="1493" t="s">
        <v>19</v>
      </c>
      <c r="G260" s="3008"/>
      <c r="H260" s="3008"/>
      <c r="I260" s="1568" t="s">
        <v>7254</v>
      </c>
      <c r="J260" s="1493" t="s">
        <v>49</v>
      </c>
      <c r="K260" s="1495" t="s">
        <v>101</v>
      </c>
      <c r="L260" s="2878" t="s">
        <v>8767</v>
      </c>
      <c r="M260" s="3037">
        <v>1000</v>
      </c>
      <c r="N260" s="2506" t="s">
        <v>8755</v>
      </c>
      <c r="O260" s="3161"/>
      <c r="P260" s="3161"/>
      <c r="Q260" s="3167"/>
      <c r="R260" s="3045">
        <v>3</v>
      </c>
    </row>
    <row r="261" spans="1:36" s="2643" customFormat="1" ht="58.5" customHeight="1">
      <c r="A261" s="3166"/>
      <c r="B261" s="3024" t="str">
        <f t="shared" si="4"/>
        <v>2000003324</v>
      </c>
      <c r="C261" s="3102" t="s">
        <v>8768</v>
      </c>
      <c r="D261" s="3020">
        <v>4200</v>
      </c>
      <c r="E261" s="3021" t="s">
        <v>8724</v>
      </c>
      <c r="F261" s="3019" t="s">
        <v>17</v>
      </c>
      <c r="G261" s="3021" t="s">
        <v>8769</v>
      </c>
      <c r="H261" s="3021" t="s">
        <v>8677</v>
      </c>
      <c r="I261" s="1921" t="s">
        <v>7254</v>
      </c>
      <c r="J261" s="1921" t="s">
        <v>49</v>
      </c>
      <c r="K261" s="3021" t="s">
        <v>101</v>
      </c>
      <c r="L261" s="2904" t="s">
        <v>8770</v>
      </c>
      <c r="M261" s="3036">
        <v>4200</v>
      </c>
      <c r="N261" s="2907" t="s">
        <v>7233</v>
      </c>
      <c r="O261" s="3019"/>
      <c r="P261" s="3019"/>
      <c r="Q261" s="3060"/>
      <c r="R261" s="3026">
        <v>3</v>
      </c>
    </row>
    <row r="262" spans="1:36" s="2643" customFormat="1" ht="58.5" customHeight="1">
      <c r="A262" s="2436"/>
      <c r="B262" s="3024" t="str">
        <f t="shared" si="4"/>
        <v>2000003342</v>
      </c>
      <c r="C262" s="3019" t="s">
        <v>5262</v>
      </c>
      <c r="D262" s="2488">
        <v>4350</v>
      </c>
      <c r="E262" s="1921" t="s">
        <v>8771</v>
      </c>
      <c r="F262" s="1902" t="s">
        <v>16</v>
      </c>
      <c r="G262" s="3021" t="s">
        <v>8772</v>
      </c>
      <c r="H262" s="3021" t="s">
        <v>8773</v>
      </c>
      <c r="I262" s="1921" t="s">
        <v>7254</v>
      </c>
      <c r="J262" s="1921" t="s">
        <v>49</v>
      </c>
      <c r="K262" s="1921" t="s">
        <v>101</v>
      </c>
      <c r="L262" s="1845" t="s">
        <v>8774</v>
      </c>
      <c r="M262" s="3041">
        <v>4255</v>
      </c>
      <c r="N262" s="2907" t="s">
        <v>8775</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694"/>
      <c r="B263" s="3024" t="str">
        <f t="shared" si="4"/>
        <v>2000003343</v>
      </c>
      <c r="C263" s="3019" t="s">
        <v>8776</v>
      </c>
      <c r="D263" s="2488">
        <v>4340</v>
      </c>
      <c r="E263" s="3021" t="s">
        <v>8667</v>
      </c>
      <c r="F263" s="1902" t="s">
        <v>18</v>
      </c>
      <c r="G263" s="1921"/>
      <c r="H263" s="1921"/>
      <c r="I263" s="1921" t="s">
        <v>7254</v>
      </c>
      <c r="J263" s="1921" t="s">
        <v>1637</v>
      </c>
      <c r="K263" s="1921" t="s">
        <v>101</v>
      </c>
      <c r="L263" s="1845" t="s">
        <v>8777</v>
      </c>
      <c r="M263" s="3041">
        <v>1020</v>
      </c>
      <c r="N263" s="2907" t="s">
        <v>7233</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695"/>
      <c r="B264" s="3024" t="str">
        <f t="shared" si="4"/>
        <v>2000003324</v>
      </c>
      <c r="C264" s="3009" t="s">
        <v>8776</v>
      </c>
      <c r="D264" s="3006"/>
      <c r="E264" s="3021"/>
      <c r="F264" s="1493" t="s">
        <v>18</v>
      </c>
      <c r="G264" s="3007"/>
      <c r="H264" s="3007" t="s">
        <v>8677</v>
      </c>
      <c r="I264" s="1568" t="s">
        <v>7254</v>
      </c>
      <c r="J264" s="1495" t="s">
        <v>1637</v>
      </c>
      <c r="K264" s="3007" t="s">
        <v>101</v>
      </c>
      <c r="L264" s="2878" t="s">
        <v>8678</v>
      </c>
      <c r="M264" s="3040">
        <v>1578</v>
      </c>
      <c r="N264" s="3189" t="s">
        <v>5376</v>
      </c>
      <c r="O264" s="3009"/>
      <c r="P264" s="3009"/>
      <c r="Q264" s="3121"/>
      <c r="R264" s="3045">
        <v>3</v>
      </c>
    </row>
    <row r="265" spans="1:36" s="1467" customFormat="1" ht="58.5" customHeight="1">
      <c r="A265" s="3695"/>
      <c r="B265" s="3024" t="str">
        <f t="shared" si="4"/>
        <v>2200002206</v>
      </c>
      <c r="C265" s="3009" t="s">
        <v>8776</v>
      </c>
      <c r="D265" s="3006"/>
      <c r="E265" s="3021"/>
      <c r="F265" s="1493" t="s">
        <v>18</v>
      </c>
      <c r="G265" s="3007"/>
      <c r="H265" s="3007"/>
      <c r="I265" s="1568" t="s">
        <v>8670</v>
      </c>
      <c r="J265" s="1495" t="s">
        <v>1637</v>
      </c>
      <c r="K265" s="1495" t="s">
        <v>101</v>
      </c>
      <c r="L265" s="1496" t="s">
        <v>8778</v>
      </c>
      <c r="M265" s="3037">
        <v>452</v>
      </c>
      <c r="N265" s="2196" t="s">
        <v>7854</v>
      </c>
      <c r="O265" s="3009"/>
      <c r="P265" s="3009"/>
      <c r="Q265" s="3121"/>
      <c r="R265" s="3045">
        <v>3</v>
      </c>
    </row>
    <row r="266" spans="1:36" s="1467" customFormat="1" ht="58.5" customHeight="1">
      <c r="A266" s="3695"/>
      <c r="B266" s="3024" t="str">
        <f t="shared" si="4"/>
        <v>2200002113</v>
      </c>
      <c r="C266" s="3009" t="s">
        <v>8776</v>
      </c>
      <c r="D266" s="3020"/>
      <c r="E266" s="3046"/>
      <c r="F266" s="1493" t="s">
        <v>18</v>
      </c>
      <c r="G266" s="3021"/>
      <c r="H266" s="3021"/>
      <c r="I266" s="1495" t="s">
        <v>7254</v>
      </c>
      <c r="J266" s="1495" t="s">
        <v>1637</v>
      </c>
      <c r="K266" s="1921" t="s">
        <v>126</v>
      </c>
      <c r="L266" s="1600" t="s">
        <v>8438</v>
      </c>
      <c r="M266" s="1826">
        <v>70</v>
      </c>
      <c r="N266" s="2749" t="s">
        <v>8439</v>
      </c>
      <c r="O266" s="1493"/>
      <c r="P266" s="1493"/>
      <c r="Q266" s="1843"/>
      <c r="R266" s="1748">
        <v>3</v>
      </c>
      <c r="S266" s="1790"/>
      <c r="T266" s="3053"/>
      <c r="AD266" s="2643"/>
      <c r="AE266" s="2643"/>
      <c r="AF266" s="2643"/>
      <c r="AG266" s="2643"/>
      <c r="AH266" s="2643"/>
      <c r="AI266" s="2643"/>
    </row>
    <row r="267" spans="1:36" s="1467" customFormat="1" ht="58.5" customHeight="1">
      <c r="A267" s="3696"/>
      <c r="B267" s="3190" t="str">
        <f t="shared" si="4"/>
        <v>2200002207</v>
      </c>
      <c r="C267" s="3123" t="s">
        <v>8776</v>
      </c>
      <c r="D267" s="3006"/>
      <c r="E267" s="3021"/>
      <c r="F267" s="1493" t="s">
        <v>18</v>
      </c>
      <c r="G267" s="3007"/>
      <c r="H267" s="3007"/>
      <c r="I267" s="1568" t="s">
        <v>8670</v>
      </c>
      <c r="J267" s="1495" t="s">
        <v>1637</v>
      </c>
      <c r="K267" s="1495" t="s">
        <v>126</v>
      </c>
      <c r="L267" s="1843" t="s">
        <v>7853</v>
      </c>
      <c r="M267" s="3037">
        <v>1200</v>
      </c>
      <c r="N267" s="2196" t="s">
        <v>7854</v>
      </c>
      <c r="O267" s="3009"/>
      <c r="P267" s="3009"/>
      <c r="Q267" s="3121"/>
      <c r="R267" s="3045">
        <v>3</v>
      </c>
    </row>
    <row r="268" spans="1:36" s="2643" customFormat="1" ht="58.5" customHeight="1">
      <c r="A268" s="3148"/>
      <c r="B268" s="3260" t="str">
        <f t="shared" si="4"/>
        <v>2000003314</v>
      </c>
      <c r="C268" s="2401" t="s">
        <v>8039</v>
      </c>
      <c r="D268" s="2179">
        <v>12270</v>
      </c>
      <c r="E268" s="2150" t="s">
        <v>8779</v>
      </c>
      <c r="F268" s="3261" t="s">
        <v>15</v>
      </c>
      <c r="G268" s="3152" t="s">
        <v>8780</v>
      </c>
      <c r="H268" s="3150"/>
      <c r="I268" s="3150" t="s">
        <v>7254</v>
      </c>
      <c r="J268" s="3262" t="s">
        <v>49</v>
      </c>
      <c r="K268" s="3150" t="s">
        <v>90</v>
      </c>
      <c r="L268" s="2921" t="s">
        <v>8781</v>
      </c>
      <c r="M268" s="3263">
        <v>1100</v>
      </c>
      <c r="N268" s="2907" t="s">
        <v>7233</v>
      </c>
      <c r="O268" s="3025"/>
      <c r="P268" s="3025"/>
      <c r="Q268" s="3264"/>
      <c r="R268" s="3265" t="s">
        <v>8704</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8039</v>
      </c>
      <c r="D269" s="2743"/>
      <c r="E269" s="2150" t="s">
        <v>8779</v>
      </c>
      <c r="F269" s="3261" t="s">
        <v>15</v>
      </c>
      <c r="G269" s="1543"/>
      <c r="H269" s="1543"/>
      <c r="I269" s="3058" t="s">
        <v>7254</v>
      </c>
      <c r="J269" s="1545" t="s">
        <v>49</v>
      </c>
      <c r="K269" s="3266" t="s">
        <v>8005</v>
      </c>
      <c r="L269" s="3165" t="s">
        <v>8782</v>
      </c>
      <c r="M269" s="3057">
        <v>800</v>
      </c>
      <c r="N269" s="3189" t="s">
        <v>8783</v>
      </c>
      <c r="O269" s="1559"/>
      <c r="P269" s="1559"/>
      <c r="Q269" s="2591"/>
      <c r="R269" s="3265" t="s">
        <v>8704</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8039</v>
      </c>
      <c r="D270" s="3006"/>
      <c r="E270" s="3021"/>
      <c r="F270" s="3267" t="s">
        <v>15</v>
      </c>
      <c r="G270" s="3007"/>
      <c r="H270" s="3007"/>
      <c r="I270" s="1495" t="s">
        <v>7254</v>
      </c>
      <c r="J270" s="1493" t="s">
        <v>49</v>
      </c>
      <c r="K270" s="3007" t="s">
        <v>148</v>
      </c>
      <c r="L270" s="2878" t="s">
        <v>8784</v>
      </c>
      <c r="M270" s="3040">
        <v>1530</v>
      </c>
      <c r="N270" s="2907" t="s">
        <v>7233</v>
      </c>
      <c r="O270" s="3009"/>
      <c r="P270" s="3009"/>
      <c r="Q270" s="3010"/>
      <c r="R270" s="3265" t="s">
        <v>8704</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8039</v>
      </c>
      <c r="D271" s="3006"/>
      <c r="E271" s="3021"/>
      <c r="F271" s="3267" t="s">
        <v>15</v>
      </c>
      <c r="G271" s="3007"/>
      <c r="H271" s="3007"/>
      <c r="I271" s="1495" t="s">
        <v>7254</v>
      </c>
      <c r="J271" s="1493" t="s">
        <v>49</v>
      </c>
      <c r="K271" s="3007" t="s">
        <v>148</v>
      </c>
      <c r="L271" s="2878" t="s">
        <v>8785</v>
      </c>
      <c r="M271" s="3040">
        <v>2547</v>
      </c>
      <c r="N271" s="2196" t="s">
        <v>8634</v>
      </c>
      <c r="O271" s="3009"/>
      <c r="P271" s="3009"/>
      <c r="Q271" s="3010"/>
      <c r="R271" s="3265" t="s">
        <v>8704</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8039</v>
      </c>
      <c r="D272" s="3006"/>
      <c r="E272" s="3021"/>
      <c r="F272" s="3267" t="s">
        <v>15</v>
      </c>
      <c r="G272" s="3007"/>
      <c r="H272" s="3007"/>
      <c r="I272" s="1495" t="s">
        <v>7254</v>
      </c>
      <c r="J272" s="1493" t="s">
        <v>49</v>
      </c>
      <c r="K272" s="3007" t="s">
        <v>148</v>
      </c>
      <c r="L272" s="2878" t="s">
        <v>8786</v>
      </c>
      <c r="M272" s="3040">
        <v>1374</v>
      </c>
      <c r="N272" s="2907" t="s">
        <v>7233</v>
      </c>
      <c r="O272" s="3009"/>
      <c r="P272" s="3009"/>
      <c r="Q272" s="3010"/>
      <c r="R272" s="3265" t="s">
        <v>8704</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8039</v>
      </c>
      <c r="D273" s="3129"/>
      <c r="E273" s="3027"/>
      <c r="F273" s="3268" t="s">
        <v>15</v>
      </c>
      <c r="G273" s="3008"/>
      <c r="H273" s="3008"/>
      <c r="I273" s="1495" t="s">
        <v>7254</v>
      </c>
      <c r="J273" s="3161" t="s">
        <v>49</v>
      </c>
      <c r="K273" s="3008" t="s">
        <v>148</v>
      </c>
      <c r="L273" s="3056" t="s">
        <v>8787</v>
      </c>
      <c r="M273" s="3057">
        <v>3000</v>
      </c>
      <c r="N273" s="2907" t="s">
        <v>7233</v>
      </c>
      <c r="O273" s="3161"/>
      <c r="P273" s="3161"/>
      <c r="Q273" s="3269"/>
      <c r="R273" s="3265" t="s">
        <v>8704</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8039</v>
      </c>
      <c r="D274" s="1494"/>
      <c r="E274" s="1921"/>
      <c r="F274" s="3009" t="s">
        <v>15</v>
      </c>
      <c r="G274" s="1495"/>
      <c r="H274" s="1495"/>
      <c r="I274" s="1495" t="s">
        <v>7254</v>
      </c>
      <c r="J274" s="3009" t="s">
        <v>49</v>
      </c>
      <c r="K274" s="1495" t="s">
        <v>148</v>
      </c>
      <c r="L274" s="1496" t="s">
        <v>8788</v>
      </c>
      <c r="M274" s="3037">
        <v>2000</v>
      </c>
      <c r="N274" s="2196" t="s">
        <v>8634</v>
      </c>
      <c r="O274" s="1548"/>
      <c r="P274" s="1548"/>
      <c r="Q274" s="2590"/>
      <c r="R274" s="3265" t="s">
        <v>8704</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03" t="s">
        <v>8789</v>
      </c>
      <c r="B1" s="3703"/>
      <c r="C1" s="3703"/>
      <c r="D1" s="3703"/>
      <c r="E1" s="3703"/>
      <c r="F1" s="3703"/>
      <c r="G1" s="3703"/>
      <c r="H1" s="3703"/>
      <c r="I1" s="3703"/>
      <c r="J1" s="3703"/>
      <c r="K1" s="3703"/>
      <c r="L1" s="3703"/>
      <c r="M1" s="3703"/>
      <c r="N1" s="3703"/>
      <c r="O1" s="3703"/>
      <c r="P1" s="3703"/>
      <c r="Q1" s="2670"/>
    </row>
    <row r="2" spans="1:26" ht="58.5" customHeight="1">
      <c r="A2" s="3704" t="s">
        <v>5192</v>
      </c>
      <c r="B2" s="3704"/>
      <c r="C2" s="3704"/>
      <c r="D2" s="2215">
        <f>SUBTOTAL(9,D3:D189)</f>
        <v>359966</v>
      </c>
      <c r="E2" s="1932"/>
      <c r="F2" s="2092"/>
      <c r="G2" s="2269" t="s">
        <v>5193</v>
      </c>
      <c r="H2" s="1932"/>
      <c r="I2" s="1932"/>
      <c r="J2" s="2765"/>
      <c r="K2" s="2762">
        <f ca="1">TODAY()</f>
        <v>45982</v>
      </c>
      <c r="L2" s="2272">
        <f>SUBTOTAL(9,L4:L190)</f>
        <v>361980.29599999997</v>
      </c>
      <c r="M2" s="2339" t="s">
        <v>7219</v>
      </c>
      <c r="N2" s="2722"/>
      <c r="O2" s="2099" t="s">
        <v>5195</v>
      </c>
      <c r="P2" s="2786" t="s">
        <v>0</v>
      </c>
      <c r="Q2" s="3705" t="s">
        <v>5196</v>
      </c>
      <c r="R2" s="3705"/>
      <c r="S2" s="3706"/>
      <c r="T2" s="3706"/>
    </row>
    <row r="3" spans="1:26" s="2709" customFormat="1" ht="58.5" customHeight="1">
      <c r="A3" s="2703" t="s">
        <v>32</v>
      </c>
      <c r="B3" s="2704" t="s">
        <v>5197</v>
      </c>
      <c r="C3" s="2707"/>
      <c r="D3" s="2706" t="s">
        <v>5199</v>
      </c>
      <c r="E3" s="2707" t="s">
        <v>3414</v>
      </c>
      <c r="F3" s="2705" t="s">
        <v>36</v>
      </c>
      <c r="G3" s="2707" t="s">
        <v>3415</v>
      </c>
      <c r="H3" s="2707" t="s">
        <v>5200</v>
      </c>
      <c r="I3" s="2707" t="s">
        <v>39</v>
      </c>
      <c r="J3" s="2707" t="s">
        <v>40</v>
      </c>
      <c r="K3" s="2707" t="s">
        <v>8790</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5" customHeight="1">
      <c r="A4" s="3694">
        <v>1</v>
      </c>
      <c r="B4" s="2187" t="str">
        <f>TEXT(LEFT(K4,10),"0000000000")</f>
        <v>2000002961</v>
      </c>
      <c r="C4" s="1902" t="s">
        <v>3530</v>
      </c>
      <c r="D4" s="2607">
        <v>4400</v>
      </c>
      <c r="E4" s="1921" t="s">
        <v>8791</v>
      </c>
      <c r="F4" s="1902" t="s">
        <v>17</v>
      </c>
      <c r="G4" s="1909" t="s">
        <v>8792</v>
      </c>
      <c r="H4" s="1921"/>
      <c r="I4" s="1921" t="s">
        <v>49</v>
      </c>
      <c r="J4" s="1921" t="s">
        <v>101</v>
      </c>
      <c r="K4" s="1845" t="s">
        <v>8793</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96"/>
      <c r="B5" s="1543" t="str">
        <f t="shared" ref="B5:B29" si="0">TEXT(LEFT(K5,10),"0000000000")</f>
        <v>2000003065</v>
      </c>
      <c r="C5" s="1493" t="s">
        <v>3530</v>
      </c>
      <c r="D5" s="1494"/>
      <c r="E5" s="1495"/>
      <c r="F5" s="1902" t="s">
        <v>17</v>
      </c>
      <c r="G5" s="1495"/>
      <c r="H5" s="1495"/>
      <c r="I5" s="1495" t="s">
        <v>49</v>
      </c>
      <c r="J5" s="1495" t="s">
        <v>101</v>
      </c>
      <c r="K5" s="1547" t="s">
        <v>8794</v>
      </c>
      <c r="L5" s="2357">
        <v>500</v>
      </c>
      <c r="M5" s="2196" t="s">
        <v>5214</v>
      </c>
      <c r="N5" s="1493"/>
      <c r="O5" s="1859"/>
      <c r="P5" s="1790">
        <v>1</v>
      </c>
      <c r="Q5" s="1495"/>
      <c r="R5" s="1495"/>
      <c r="S5" s="1495"/>
      <c r="T5" s="1909"/>
      <c r="U5" s="1548"/>
      <c r="V5" s="1548"/>
      <c r="W5" s="1548"/>
      <c r="X5" s="1493"/>
      <c r="Y5" s="1493"/>
      <c r="Z5" s="1493"/>
    </row>
    <row r="6" spans="1:26" s="2643" customFormat="1" ht="58.5" customHeight="1">
      <c r="A6" s="3694">
        <v>2</v>
      </c>
      <c r="B6" s="2187" t="str">
        <f t="shared" si="0"/>
        <v>2000003015</v>
      </c>
      <c r="C6" s="2601" t="s">
        <v>3478</v>
      </c>
      <c r="D6" s="2456">
        <v>8800</v>
      </c>
      <c r="E6" s="2187" t="s">
        <v>8795</v>
      </c>
      <c r="F6" s="2263" t="s">
        <v>15</v>
      </c>
      <c r="G6" s="2788" t="s">
        <v>8796</v>
      </c>
      <c r="H6" s="2187"/>
      <c r="I6" s="2187" t="s">
        <v>49</v>
      </c>
      <c r="J6" s="2187" t="s">
        <v>148</v>
      </c>
      <c r="K6" s="2617" t="s">
        <v>8797</v>
      </c>
      <c r="L6" s="2564">
        <v>500</v>
      </c>
      <c r="M6" s="2506" t="s">
        <v>8798</v>
      </c>
      <c r="N6" s="2263" t="s">
        <v>5304</v>
      </c>
      <c r="O6" s="2565"/>
      <c r="P6" s="1852">
        <v>1</v>
      </c>
      <c r="Q6" s="2187"/>
      <c r="R6" s="2187"/>
      <c r="S6" s="2187"/>
      <c r="T6" s="2261"/>
      <c r="U6" s="2127"/>
      <c r="V6" s="2127"/>
      <c r="W6" s="2127"/>
      <c r="X6" s="2263"/>
      <c r="Y6" s="2263"/>
      <c r="Z6" s="2263"/>
    </row>
    <row r="7" spans="1:26" s="1467" customFormat="1" ht="58.5" customHeight="1">
      <c r="A7" s="3695"/>
      <c r="B7" s="1543" t="str">
        <f t="shared" si="0"/>
        <v>2000003086</v>
      </c>
      <c r="C7" s="1601" t="s">
        <v>3478</v>
      </c>
      <c r="D7" s="1494"/>
      <c r="E7" s="1495"/>
      <c r="F7" s="1545" t="s">
        <v>15</v>
      </c>
      <c r="G7" s="1495"/>
      <c r="H7" s="1495"/>
      <c r="I7" s="1495" t="s">
        <v>49</v>
      </c>
      <c r="J7" s="1495" t="s">
        <v>148</v>
      </c>
      <c r="K7" s="1547" t="s">
        <v>8799</v>
      </c>
      <c r="L7" s="2357">
        <v>5000</v>
      </c>
      <c r="M7" s="1748" t="s">
        <v>5239</v>
      </c>
      <c r="N7" s="1493"/>
      <c r="O7" s="1859"/>
      <c r="P7" s="1790">
        <v>1</v>
      </c>
      <c r="Q7" s="1495"/>
      <c r="R7" s="1495"/>
      <c r="S7" s="1495"/>
      <c r="T7" s="1909"/>
      <c r="U7" s="1548"/>
      <c r="V7" s="1548"/>
      <c r="W7" s="1548"/>
      <c r="X7" s="1493"/>
      <c r="Y7" s="1493"/>
      <c r="Z7" s="1493"/>
    </row>
    <row r="8" spans="1:26" s="1467" customFormat="1" ht="58.5" customHeight="1">
      <c r="A8" s="3696"/>
      <c r="B8" s="1543" t="str">
        <f t="shared" si="0"/>
        <v>2000003051</v>
      </c>
      <c r="C8" s="1601" t="s">
        <v>3478</v>
      </c>
      <c r="D8" s="1494"/>
      <c r="E8" s="1495"/>
      <c r="F8" s="1545" t="s">
        <v>15</v>
      </c>
      <c r="G8" s="1495"/>
      <c r="H8" s="1495"/>
      <c r="I8" s="1495" t="s">
        <v>49</v>
      </c>
      <c r="J8" s="1495" t="s">
        <v>1255</v>
      </c>
      <c r="K8" s="1600" t="s">
        <v>8800</v>
      </c>
      <c r="L8" s="2357">
        <v>3300</v>
      </c>
      <c r="M8" s="2506" t="s">
        <v>5214</v>
      </c>
      <c r="N8" s="1493"/>
      <c r="O8" s="1859"/>
      <c r="P8" s="1790">
        <v>1</v>
      </c>
      <c r="Q8" s="1495"/>
      <c r="R8" s="1495"/>
      <c r="S8" s="1495"/>
      <c r="T8" s="1909"/>
      <c r="U8" s="1548"/>
      <c r="V8" s="1548"/>
      <c r="W8" s="1548"/>
      <c r="X8" s="1493"/>
      <c r="Y8" s="1493"/>
      <c r="Z8" s="1493"/>
    </row>
    <row r="9" spans="1:26" s="2643" customFormat="1" ht="58.5" customHeight="1">
      <c r="A9" s="3697">
        <v>3</v>
      </c>
      <c r="B9" s="2187" t="str">
        <f t="shared" si="0"/>
        <v>2000003085</v>
      </c>
      <c r="C9" s="1902" t="s">
        <v>5880</v>
      </c>
      <c r="D9" s="2607">
        <v>11900</v>
      </c>
      <c r="E9" s="2187" t="s">
        <v>8801</v>
      </c>
      <c r="F9" s="2263" t="s">
        <v>15</v>
      </c>
      <c r="G9" s="2789" t="s">
        <v>8802</v>
      </c>
      <c r="H9" s="1921"/>
      <c r="I9" s="1921" t="s">
        <v>49</v>
      </c>
      <c r="J9" s="1921" t="s">
        <v>50</v>
      </c>
      <c r="K9" s="1845" t="s">
        <v>8803</v>
      </c>
      <c r="L9" s="2746">
        <v>6300</v>
      </c>
      <c r="M9" s="1748" t="s">
        <v>5239</v>
      </c>
      <c r="N9" s="2601" t="s">
        <v>5287</v>
      </c>
      <c r="O9" s="1775"/>
      <c r="P9" s="1790">
        <v>1</v>
      </c>
      <c r="Q9" s="1921"/>
      <c r="R9" s="1921"/>
      <c r="S9" s="1921"/>
      <c r="T9" s="1909"/>
      <c r="U9" s="2150"/>
      <c r="V9" s="2150"/>
      <c r="W9" s="2150"/>
      <c r="X9" s="1902"/>
      <c r="Y9" s="1902"/>
      <c r="Z9" s="1902"/>
    </row>
    <row r="10" spans="1:26" s="1467" customFormat="1" ht="58.5" customHeight="1">
      <c r="A10" s="3698"/>
      <c r="B10" s="1543" t="str">
        <f t="shared" si="0"/>
        <v>2200002046</v>
      </c>
      <c r="C10" s="1493" t="s">
        <v>5880</v>
      </c>
      <c r="D10" s="1494"/>
      <c r="E10" s="1495"/>
      <c r="F10" s="1545" t="s">
        <v>15</v>
      </c>
      <c r="G10" s="1495"/>
      <c r="H10" s="1495"/>
      <c r="I10" s="1495" t="s">
        <v>49</v>
      </c>
      <c r="J10" s="1495" t="s">
        <v>1163</v>
      </c>
      <c r="K10" s="1551" t="s">
        <v>8804</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699"/>
      <c r="B11" s="1543" t="str">
        <f t="shared" si="0"/>
        <v>2000003025</v>
      </c>
      <c r="C11" s="1493" t="s">
        <v>5880</v>
      </c>
      <c r="D11" s="1494"/>
      <c r="E11" s="1495"/>
      <c r="F11" s="1545" t="s">
        <v>15</v>
      </c>
      <c r="G11" s="1495"/>
      <c r="H11" s="1495"/>
      <c r="I11" s="1495" t="s">
        <v>49</v>
      </c>
      <c r="J11" s="1495" t="s">
        <v>1163</v>
      </c>
      <c r="K11" s="1600" t="s">
        <v>8805</v>
      </c>
      <c r="L11" s="2361">
        <v>5000</v>
      </c>
      <c r="M11" s="1790" t="s">
        <v>8806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8807</v>
      </c>
      <c r="F12" s="1902" t="s">
        <v>18</v>
      </c>
      <c r="G12" s="1921" t="s">
        <v>8808</v>
      </c>
      <c r="H12" s="1921"/>
      <c r="I12" s="1921" t="s">
        <v>49</v>
      </c>
      <c r="J12" s="1921" t="s">
        <v>50</v>
      </c>
      <c r="K12" s="1845" t="s">
        <v>8809</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5" customHeight="1">
      <c r="A13" s="3694">
        <v>5</v>
      </c>
      <c r="B13" s="2187" t="str">
        <f t="shared" si="0"/>
        <v>2000003051</v>
      </c>
      <c r="C13" s="2601" t="s">
        <v>81</v>
      </c>
      <c r="D13" s="2607">
        <v>4600</v>
      </c>
      <c r="E13" s="1921" t="s">
        <v>8810</v>
      </c>
      <c r="F13" s="1902" t="s">
        <v>16</v>
      </c>
      <c r="G13" s="1921" t="s">
        <v>8811</v>
      </c>
      <c r="H13" s="1921"/>
      <c r="I13" s="1921" t="s">
        <v>49</v>
      </c>
      <c r="J13" s="1921" t="s">
        <v>1255</v>
      </c>
      <c r="K13" s="1845" t="s">
        <v>8812</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5" customHeight="1">
      <c r="A14" s="3695"/>
      <c r="B14" s="1543" t="str">
        <f t="shared" si="0"/>
        <v>2000002993</v>
      </c>
      <c r="C14" s="1601" t="s">
        <v>81</v>
      </c>
      <c r="D14" s="1494"/>
      <c r="E14" s="1495"/>
      <c r="F14" s="1493" t="s">
        <v>16</v>
      </c>
      <c r="G14" s="1495"/>
      <c r="H14" s="1495"/>
      <c r="I14" s="1495" t="s">
        <v>49</v>
      </c>
      <c r="J14" s="1495" t="s">
        <v>148</v>
      </c>
      <c r="K14" s="1547" t="s">
        <v>8813</v>
      </c>
      <c r="L14" s="2357">
        <v>1000</v>
      </c>
      <c r="M14" s="1493" t="s">
        <v>5239</v>
      </c>
      <c r="N14" s="1493"/>
      <c r="O14" s="1859"/>
      <c r="P14" s="1790">
        <v>1</v>
      </c>
      <c r="Q14" s="1495"/>
      <c r="R14" s="1495"/>
      <c r="S14" s="1495"/>
      <c r="T14" s="1909"/>
      <c r="U14" s="1548"/>
      <c r="V14" s="1548"/>
      <c r="W14" s="1548"/>
      <c r="X14" s="1493"/>
      <c r="Y14" s="1493"/>
      <c r="Z14" s="1493"/>
    </row>
    <row r="15" spans="1:26" s="1467" customFormat="1" ht="54.75" customHeight="1">
      <c r="A15" s="3696"/>
      <c r="B15" s="1543" t="str">
        <f t="shared" si="0"/>
        <v>2000003052</v>
      </c>
      <c r="C15" s="1601" t="s">
        <v>81</v>
      </c>
      <c r="D15" s="1494"/>
      <c r="E15" s="1495"/>
      <c r="F15" s="1493" t="s">
        <v>16</v>
      </c>
      <c r="G15" s="1495"/>
      <c r="H15" s="1495"/>
      <c r="I15" s="1495" t="s">
        <v>49</v>
      </c>
      <c r="J15" s="1495" t="s">
        <v>224</v>
      </c>
      <c r="K15" s="1600" t="s">
        <v>8814</v>
      </c>
      <c r="L15" s="2357">
        <v>1900</v>
      </c>
      <c r="M15" s="2506" t="s">
        <v>5214</v>
      </c>
      <c r="N15" s="1493"/>
      <c r="O15" s="1859"/>
      <c r="P15" s="1790">
        <v>1</v>
      </c>
      <c r="Q15" s="1495"/>
      <c r="R15" s="1495"/>
      <c r="S15" s="1495"/>
      <c r="T15" s="1909"/>
      <c r="U15" s="1548"/>
      <c r="V15" s="1548"/>
      <c r="W15" s="1548"/>
      <c r="X15" s="1493"/>
      <c r="Y15" s="1493"/>
      <c r="Z15" s="1493"/>
    </row>
    <row r="16" spans="1:26" s="1467" customFormat="1" ht="54.75" customHeight="1">
      <c r="A16" s="3697">
        <v>6</v>
      </c>
      <c r="B16" s="2187" t="str">
        <f t="shared" si="0"/>
        <v>2000003052</v>
      </c>
      <c r="C16" s="1902" t="s">
        <v>3586</v>
      </c>
      <c r="D16" s="2607">
        <v>3490</v>
      </c>
      <c r="E16" s="1921" t="s">
        <v>8815</v>
      </c>
      <c r="F16" s="1902" t="s">
        <v>17</v>
      </c>
      <c r="G16" s="1921" t="s">
        <v>8816</v>
      </c>
      <c r="H16" s="1921"/>
      <c r="I16" s="1921" t="s">
        <v>49</v>
      </c>
      <c r="J16" s="1921" t="s">
        <v>224</v>
      </c>
      <c r="K16" s="1911" t="s">
        <v>8817</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5" customHeight="1">
      <c r="A17" s="3698"/>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 customHeight="1">
      <c r="A18" s="3699"/>
      <c r="B18" s="1543" t="str">
        <f t="shared" si="0"/>
        <v>2200002034</v>
      </c>
      <c r="C18" s="1493" t="s">
        <v>3586</v>
      </c>
      <c r="D18" s="1494"/>
      <c r="E18" s="1495"/>
      <c r="F18" s="1493" t="s">
        <v>17</v>
      </c>
      <c r="G18" s="1495"/>
      <c r="H18" s="1495"/>
      <c r="I18" s="1495" t="s">
        <v>49</v>
      </c>
      <c r="J18" s="1495" t="s">
        <v>126</v>
      </c>
      <c r="K18" s="1600" t="s">
        <v>8818</v>
      </c>
      <c r="L18" s="2357">
        <v>208</v>
      </c>
      <c r="M18" s="2791" t="s">
        <v>5239</v>
      </c>
      <c r="N18" s="1902"/>
      <c r="O18" s="1859"/>
      <c r="P18" s="1790">
        <v>1</v>
      </c>
      <c r="Q18" s="1495"/>
      <c r="R18" s="1495"/>
      <c r="S18" s="1495"/>
      <c r="T18" s="1909"/>
      <c r="U18" s="1548"/>
      <c r="V18" s="1548"/>
      <c r="W18" s="1548"/>
      <c r="X18" s="1493"/>
      <c r="Y18" s="1493"/>
      <c r="Z18" s="1493"/>
    </row>
    <row r="19" spans="1:26" s="2643" customFormat="1" ht="58.5" customHeight="1">
      <c r="A19" s="3694">
        <v>7</v>
      </c>
      <c r="B19" s="2187" t="str">
        <f t="shared" si="0"/>
        <v>2000003061</v>
      </c>
      <c r="C19" s="1902" t="s">
        <v>3980</v>
      </c>
      <c r="D19" s="2607">
        <v>12800</v>
      </c>
      <c r="E19" s="1921" t="s">
        <v>8819</v>
      </c>
      <c r="F19" s="1902" t="s">
        <v>13</v>
      </c>
      <c r="G19" s="1921" t="s">
        <v>8820</v>
      </c>
      <c r="H19" s="1921"/>
      <c r="I19" s="1921" t="s">
        <v>49</v>
      </c>
      <c r="J19" s="1921" t="s">
        <v>1163</v>
      </c>
      <c r="K19" s="1845" t="s">
        <v>8821</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5" customHeight="1">
      <c r="A20" s="3695"/>
      <c r="B20" s="1543" t="str">
        <f t="shared" si="0"/>
        <v>2000003033</v>
      </c>
      <c r="C20" s="1493" t="s">
        <v>3980</v>
      </c>
      <c r="D20" s="1494"/>
      <c r="E20" s="1495"/>
      <c r="F20" s="1493" t="s">
        <v>13</v>
      </c>
      <c r="G20" s="1495"/>
      <c r="H20" s="1495"/>
      <c r="I20" s="1495" t="s">
        <v>49</v>
      </c>
      <c r="J20" s="1495" t="s">
        <v>1163</v>
      </c>
      <c r="K20" s="1600" t="s">
        <v>8822</v>
      </c>
      <c r="L20" s="2357">
        <v>5000</v>
      </c>
      <c r="M20" s="1748" t="s">
        <v>8823</v>
      </c>
      <c r="N20" s="1493"/>
      <c r="O20" s="1859"/>
      <c r="P20" s="1790">
        <v>1</v>
      </c>
      <c r="Q20" s="1495"/>
      <c r="R20" s="1495"/>
      <c r="S20" s="1495"/>
      <c r="T20" s="1909"/>
      <c r="U20" s="1548"/>
      <c r="V20" s="1548"/>
      <c r="W20" s="1548"/>
      <c r="X20" s="1493"/>
      <c r="Y20" s="1493"/>
      <c r="Z20" s="1493"/>
    </row>
    <row r="21" spans="1:26" s="1467" customFormat="1" ht="58.5" customHeight="1">
      <c r="A21" s="3695"/>
      <c r="B21" s="1543" t="str">
        <f t="shared" si="0"/>
        <v>2200002011</v>
      </c>
      <c r="C21" s="1493" t="s">
        <v>3980</v>
      </c>
      <c r="D21" s="1494"/>
      <c r="E21" s="1495"/>
      <c r="F21" s="1493" t="s">
        <v>13</v>
      </c>
      <c r="G21" s="1495"/>
      <c r="H21" s="1495"/>
      <c r="I21" s="1495" t="s">
        <v>49</v>
      </c>
      <c r="J21" s="1495" t="s">
        <v>1163</v>
      </c>
      <c r="K21" s="1600" t="s">
        <v>8824</v>
      </c>
      <c r="L21" s="2357">
        <v>575</v>
      </c>
      <c r="M21" s="2506" t="s">
        <v>5214</v>
      </c>
      <c r="N21" s="1493"/>
      <c r="O21" s="1859"/>
      <c r="P21" s="1790">
        <v>1</v>
      </c>
      <c r="Q21" s="1495"/>
      <c r="R21" s="1495"/>
      <c r="S21" s="1495"/>
      <c r="T21" s="1909"/>
      <c r="U21" s="1548"/>
      <c r="V21" s="1548"/>
      <c r="W21" s="1548"/>
      <c r="X21" s="1493"/>
      <c r="Y21" s="1493"/>
      <c r="Z21" s="1493"/>
    </row>
    <row r="22" spans="1:26" s="1467" customFormat="1" ht="58.5" customHeight="1">
      <c r="A22" s="3695"/>
      <c r="B22" s="1543" t="str">
        <f t="shared" si="0"/>
        <v>2200002047</v>
      </c>
      <c r="C22" s="1493" t="s">
        <v>3980</v>
      </c>
      <c r="D22" s="1494"/>
      <c r="E22" s="1495"/>
      <c r="F22" s="1493" t="s">
        <v>13</v>
      </c>
      <c r="G22" s="1495"/>
      <c r="H22" s="1495"/>
      <c r="I22" s="1495" t="s">
        <v>49</v>
      </c>
      <c r="J22" s="1495" t="s">
        <v>1163</v>
      </c>
      <c r="K22" s="1605" t="s">
        <v>8825</v>
      </c>
      <c r="L22" s="2543">
        <v>90</v>
      </c>
      <c r="M22" s="2506" t="s">
        <v>5214</v>
      </c>
      <c r="N22" s="1493"/>
      <c r="O22" s="1859"/>
      <c r="P22" s="1790">
        <v>1</v>
      </c>
      <c r="Q22" s="1495"/>
      <c r="R22" s="1495"/>
      <c r="S22" s="1495"/>
      <c r="T22" s="1909"/>
      <c r="U22" s="1548"/>
      <c r="V22" s="1548"/>
      <c r="W22" s="1548"/>
      <c r="X22" s="1493"/>
      <c r="Y22" s="1493"/>
      <c r="Z22" s="1493"/>
    </row>
    <row r="23" spans="1:26" s="1467" customFormat="1" ht="58.5" customHeight="1">
      <c r="A23" s="3695"/>
      <c r="B23" s="1543" t="str">
        <f t="shared" si="0"/>
        <v>2200002048</v>
      </c>
      <c r="C23" s="1493" t="s">
        <v>3980</v>
      </c>
      <c r="D23" s="1494"/>
      <c r="E23" s="1495"/>
      <c r="F23" s="1493" t="s">
        <v>13</v>
      </c>
      <c r="G23" s="1495"/>
      <c r="H23" s="1495"/>
      <c r="I23" s="1495" t="s">
        <v>49</v>
      </c>
      <c r="J23" s="1495" t="s">
        <v>1163</v>
      </c>
      <c r="K23" s="1605" t="s">
        <v>8826</v>
      </c>
      <c r="L23" s="2543">
        <v>1543</v>
      </c>
      <c r="M23" s="2506" t="s">
        <v>5214</v>
      </c>
      <c r="N23" s="1493"/>
      <c r="O23" s="1859"/>
      <c r="P23" s="1790">
        <v>1</v>
      </c>
      <c r="Q23" s="1495"/>
      <c r="R23" s="1495"/>
      <c r="S23" s="1495"/>
      <c r="T23" s="1909"/>
      <c r="U23" s="1548"/>
      <c r="V23" s="1548"/>
      <c r="W23" s="1548"/>
      <c r="X23" s="1493"/>
      <c r="Y23" s="1493"/>
      <c r="Z23" s="1493"/>
    </row>
    <row r="24" spans="1:26" s="2643" customFormat="1" ht="58.5" customHeight="1">
      <c r="A24" s="3702">
        <v>8</v>
      </c>
      <c r="B24" s="1900" t="str">
        <f t="shared" si="0"/>
        <v>2000003019</v>
      </c>
      <c r="C24" s="1902" t="s">
        <v>3438</v>
      </c>
      <c r="D24" s="2607">
        <v>24000</v>
      </c>
      <c r="E24" s="1921" t="s">
        <v>8795</v>
      </c>
      <c r="F24" s="1902" t="s">
        <v>13</v>
      </c>
      <c r="G24" s="1921" t="s">
        <v>8827</v>
      </c>
      <c r="H24" s="1921"/>
      <c r="I24" s="2187" t="s">
        <v>49</v>
      </c>
      <c r="J24" s="2370" t="s">
        <v>50</v>
      </c>
      <c r="K24" s="2696" t="s">
        <v>8828</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5" customHeight="1">
      <c r="A25" s="3702"/>
      <c r="B25" s="1900" t="str">
        <f t="shared" si="0"/>
        <v>2000003040</v>
      </c>
      <c r="C25" s="1493" t="s">
        <v>3438</v>
      </c>
      <c r="D25" s="1494"/>
      <c r="E25" s="1495"/>
      <c r="F25" s="1493" t="s">
        <v>13</v>
      </c>
      <c r="G25" s="1495"/>
      <c r="H25" s="1495"/>
      <c r="I25" s="1495" t="s">
        <v>49</v>
      </c>
      <c r="J25" s="1495" t="s">
        <v>984</v>
      </c>
      <c r="K25" s="1881" t="s">
        <v>8829</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5" customHeight="1">
      <c r="A26" s="3702"/>
      <c r="B26" s="1900" t="str">
        <f t="shared" si="0"/>
        <v>2000003037</v>
      </c>
      <c r="C26" s="1493" t="s">
        <v>3438</v>
      </c>
      <c r="D26" s="1494"/>
      <c r="E26" s="1495"/>
      <c r="F26" s="1493" t="s">
        <v>13</v>
      </c>
      <c r="G26" s="1495"/>
      <c r="H26" s="1495"/>
      <c r="I26" s="1495" t="s">
        <v>49</v>
      </c>
      <c r="J26" s="1495" t="s">
        <v>984</v>
      </c>
      <c r="K26" s="1547" t="s">
        <v>8830</v>
      </c>
      <c r="L26" s="2357">
        <v>4712</v>
      </c>
      <c r="M26" s="1748" t="s">
        <v>8831</v>
      </c>
      <c r="N26" s="1495"/>
      <c r="O26" s="1859"/>
      <c r="P26" s="1790">
        <v>1</v>
      </c>
      <c r="Q26" s="1495"/>
      <c r="R26" s="1495"/>
      <c r="S26" s="1495"/>
      <c r="T26" s="1909"/>
      <c r="U26" s="1548"/>
      <c r="V26" s="1548"/>
      <c r="W26" s="1548"/>
      <c r="X26" s="1493"/>
      <c r="Y26" s="1493"/>
      <c r="Z26" s="1493"/>
    </row>
    <row r="27" spans="1:26" s="1467" customFormat="1" ht="58.5" customHeight="1">
      <c r="A27" s="3694"/>
      <c r="B27" s="1900" t="str">
        <f t="shared" si="0"/>
        <v>2000003066</v>
      </c>
      <c r="C27" s="1493" t="s">
        <v>3438</v>
      </c>
      <c r="D27" s="1494"/>
      <c r="E27" s="1495"/>
      <c r="F27" s="1493" t="s">
        <v>13</v>
      </c>
      <c r="G27" s="1495"/>
      <c r="H27" s="1495"/>
      <c r="I27" s="1495" t="s">
        <v>49</v>
      </c>
      <c r="J27" s="1495" t="s">
        <v>984</v>
      </c>
      <c r="K27" s="1547" t="s">
        <v>8832</v>
      </c>
      <c r="L27" s="2357">
        <v>3000</v>
      </c>
      <c r="M27" s="2196" t="s">
        <v>5214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3487</v>
      </c>
      <c r="D28" s="2607">
        <v>3180</v>
      </c>
      <c r="E28" s="2187" t="s">
        <v>8833</v>
      </c>
      <c r="F28" s="1902" t="s">
        <v>19</v>
      </c>
      <c r="G28" s="1921" t="s">
        <v>8834</v>
      </c>
      <c r="H28" s="1921"/>
      <c r="I28" s="2187" t="s">
        <v>49</v>
      </c>
      <c r="J28" s="2370" t="s">
        <v>50</v>
      </c>
      <c r="K28" s="1845" t="s">
        <v>8835</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5" customHeight="1">
      <c r="A29" s="3717">
        <v>10</v>
      </c>
      <c r="B29" s="2419" t="str">
        <f t="shared" si="0"/>
        <v>2000003066</v>
      </c>
      <c r="C29" s="1902" t="s">
        <v>2952</v>
      </c>
      <c r="D29" s="2792">
        <v>12000</v>
      </c>
      <c r="E29" s="1921" t="s">
        <v>8836</v>
      </c>
      <c r="F29" s="2563" t="s">
        <v>13</v>
      </c>
      <c r="G29" s="1921" t="s">
        <v>8837</v>
      </c>
      <c r="H29" s="1921"/>
      <c r="I29" s="1921" t="s">
        <v>49</v>
      </c>
      <c r="J29" s="1921" t="s">
        <v>1163</v>
      </c>
      <c r="K29" s="1911" t="s">
        <v>8838</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5" customHeight="1">
      <c r="A30" s="3733"/>
      <c r="B30" s="2872">
        <v>2200002049</v>
      </c>
      <c r="C30" s="1626" t="s">
        <v>2952</v>
      </c>
      <c r="D30" s="2793"/>
      <c r="E30" s="1495"/>
      <c r="F30" s="1626" t="s">
        <v>13</v>
      </c>
      <c r="G30" s="1495"/>
      <c r="H30" s="1495"/>
      <c r="I30" s="1495" t="s">
        <v>49</v>
      </c>
      <c r="J30" s="1495" t="s">
        <v>1163</v>
      </c>
      <c r="K30" s="1547" t="s">
        <v>8839</v>
      </c>
      <c r="L30" s="2357">
        <v>2388</v>
      </c>
      <c r="M30" s="1748" t="s">
        <v>8840</v>
      </c>
      <c r="N30" s="1902"/>
      <c r="O30" s="1775"/>
      <c r="P30" s="1790">
        <v>1</v>
      </c>
      <c r="Q30" s="1921"/>
      <c r="R30" s="1921"/>
      <c r="S30" s="1921"/>
      <c r="T30" s="1909"/>
      <c r="U30" s="2150"/>
      <c r="V30" s="2150"/>
      <c r="W30" s="2150"/>
      <c r="X30" s="1902"/>
      <c r="Y30" s="1902"/>
      <c r="Z30" s="1902"/>
    </row>
    <row r="31" spans="1:26" s="1467" customFormat="1" ht="58.5" customHeight="1">
      <c r="A31" s="3710"/>
      <c r="B31" s="1946" t="str">
        <f t="shared" ref="B31:B62" si="1">TEXT(LEFT(K31,10),"0000000000")</f>
        <v>2200002051</v>
      </c>
      <c r="C31" s="1493" t="s">
        <v>2952</v>
      </c>
      <c r="D31" s="2793"/>
      <c r="E31" s="1495"/>
      <c r="F31" s="1626" t="s">
        <v>13</v>
      </c>
      <c r="G31" s="1495"/>
      <c r="H31" s="1495"/>
      <c r="I31" s="1495" t="s">
        <v>49</v>
      </c>
      <c r="J31" s="1495" t="s">
        <v>1163</v>
      </c>
      <c r="K31" s="1547" t="s">
        <v>8841</v>
      </c>
      <c r="L31" s="2357">
        <v>781</v>
      </c>
      <c r="M31" s="1748" t="s">
        <v>8842</v>
      </c>
      <c r="N31" s="1902"/>
      <c r="O31" s="1775"/>
      <c r="P31" s="1790">
        <v>1</v>
      </c>
      <c r="Q31" s="1921"/>
      <c r="R31" s="1921"/>
      <c r="S31" s="1921"/>
      <c r="T31" s="1909"/>
      <c r="U31" s="2150"/>
      <c r="V31" s="2150"/>
      <c r="W31" s="2150"/>
      <c r="X31" s="1902"/>
      <c r="Y31" s="1902"/>
      <c r="Z31" s="1902"/>
    </row>
    <row r="32" spans="1:26" s="1467" customFormat="1" ht="58.5" customHeight="1">
      <c r="A32" s="3710"/>
      <c r="B32" s="1900" t="str">
        <f t="shared" si="1"/>
        <v>2200002055</v>
      </c>
      <c r="C32" s="1493" t="s">
        <v>2952</v>
      </c>
      <c r="D32" s="2793"/>
      <c r="E32" s="1495"/>
      <c r="F32" s="1626" t="s">
        <v>13</v>
      </c>
      <c r="G32" s="1495"/>
      <c r="H32" s="1495"/>
      <c r="I32" s="1495" t="s">
        <v>49</v>
      </c>
      <c r="J32" s="1495" t="s">
        <v>1163</v>
      </c>
      <c r="K32" s="1600" t="s">
        <v>8843</v>
      </c>
      <c r="L32" s="2357">
        <v>4654</v>
      </c>
      <c r="M32" s="1748" t="s">
        <v>8844</v>
      </c>
      <c r="N32" s="1902"/>
      <c r="O32" s="1775"/>
      <c r="P32" s="1790">
        <v>1</v>
      </c>
      <c r="Q32" s="1921"/>
      <c r="R32" s="1921"/>
      <c r="S32" s="1921"/>
      <c r="T32" s="1909"/>
      <c r="U32" s="2150"/>
      <c r="V32" s="2150"/>
      <c r="W32" s="2150"/>
      <c r="X32" s="1902"/>
      <c r="Y32" s="1902"/>
      <c r="Z32" s="1902"/>
    </row>
    <row r="33" spans="1:26" s="1467" customFormat="1" ht="58.5" customHeight="1">
      <c r="A33" s="3710"/>
      <c r="B33" s="1900" t="str">
        <f t="shared" si="1"/>
        <v>2200002053</v>
      </c>
      <c r="C33" s="1493" t="s">
        <v>2952</v>
      </c>
      <c r="D33" s="2793"/>
      <c r="E33" s="1495"/>
      <c r="F33" s="1626" t="s">
        <v>13</v>
      </c>
      <c r="G33" s="1495"/>
      <c r="H33" s="1495"/>
      <c r="I33" s="1495" t="s">
        <v>49</v>
      </c>
      <c r="J33" s="1495" t="s">
        <v>1163</v>
      </c>
      <c r="K33" s="1547" t="s">
        <v>8845</v>
      </c>
      <c r="L33" s="2357">
        <v>1102</v>
      </c>
      <c r="M33" s="1748" t="s">
        <v>8846</v>
      </c>
      <c r="N33" s="1902"/>
      <c r="O33" s="1775"/>
      <c r="P33" s="1790">
        <v>1</v>
      </c>
      <c r="Q33" s="1921"/>
      <c r="R33" s="1921"/>
      <c r="S33" s="1921"/>
      <c r="T33" s="1909"/>
      <c r="U33" s="2150"/>
      <c r="V33" s="2150"/>
      <c r="W33" s="2150"/>
      <c r="X33" s="1902"/>
      <c r="Y33" s="1902"/>
      <c r="Z33" s="1902"/>
    </row>
    <row r="34" spans="1:26" s="1467" customFormat="1" ht="58.5" customHeight="1">
      <c r="A34" s="3710"/>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5" customHeight="1">
      <c r="A35" s="3710"/>
      <c r="B35" s="1900" t="str">
        <f t="shared" si="1"/>
        <v>2200002020</v>
      </c>
      <c r="C35" s="1493" t="s">
        <v>2952</v>
      </c>
      <c r="D35" s="2793"/>
      <c r="E35" s="1548"/>
      <c r="F35" s="1626" t="s">
        <v>13</v>
      </c>
      <c r="G35" s="1495"/>
      <c r="H35" s="1495"/>
      <c r="I35" s="1495" t="s">
        <v>49</v>
      </c>
      <c r="J35" s="1495" t="s">
        <v>1163</v>
      </c>
      <c r="K35" s="1600" t="s">
        <v>8847</v>
      </c>
      <c r="L35" s="2357">
        <v>233</v>
      </c>
      <c r="M35" s="2196" t="s">
        <v>5214</v>
      </c>
      <c r="N35" s="1495"/>
      <c r="O35" s="1859"/>
      <c r="P35" s="1790">
        <v>1</v>
      </c>
      <c r="Q35" s="1495"/>
      <c r="R35" s="2720"/>
      <c r="S35" s="2720"/>
      <c r="T35" s="2721"/>
      <c r="U35" s="1548"/>
      <c r="V35" s="1548"/>
      <c r="W35" s="1548"/>
      <c r="X35" s="1493"/>
      <c r="Y35" s="1493"/>
      <c r="Z35" s="1493"/>
    </row>
    <row r="36" spans="1:26" s="1467" customFormat="1" ht="58.5" customHeight="1">
      <c r="A36" s="3711"/>
      <c r="B36" s="1900" t="str">
        <f t="shared" si="1"/>
        <v>2000003053</v>
      </c>
      <c r="C36" s="1493" t="s">
        <v>2952</v>
      </c>
      <c r="D36" s="2793"/>
      <c r="E36" s="1548"/>
      <c r="F36" s="1626" t="s">
        <v>13</v>
      </c>
      <c r="G36" s="1495"/>
      <c r="H36" s="1495"/>
      <c r="I36" s="1495" t="s">
        <v>49</v>
      </c>
      <c r="J36" s="1495" t="s">
        <v>1163</v>
      </c>
      <c r="K36" s="1547" t="s">
        <v>8848</v>
      </c>
      <c r="L36" s="2357">
        <v>1000</v>
      </c>
      <c r="M36" s="2196" t="s">
        <v>8849</v>
      </c>
      <c r="N36" s="1493"/>
      <c r="O36" s="1859"/>
      <c r="P36" s="1790">
        <v>1</v>
      </c>
      <c r="Q36" s="1495"/>
      <c r="R36" s="2720"/>
      <c r="S36" s="2720"/>
      <c r="T36" s="2721"/>
      <c r="U36" s="1548"/>
      <c r="V36" s="1548"/>
      <c r="W36" s="1548"/>
      <c r="X36" s="1493"/>
      <c r="Y36" s="1493"/>
      <c r="Z36" s="1493"/>
    </row>
    <row r="37" spans="1:26" s="1467" customFormat="1" ht="55.5" customHeight="1">
      <c r="A37" s="3697">
        <v>11</v>
      </c>
      <c r="B37" s="2187" t="str">
        <f t="shared" si="1"/>
        <v>2200002037</v>
      </c>
      <c r="C37" s="1921" t="s">
        <v>8850</v>
      </c>
      <c r="D37" s="2607">
        <v>4700</v>
      </c>
      <c r="E37" s="2187" t="s">
        <v>8851</v>
      </c>
      <c r="F37" s="1902" t="s">
        <v>15</v>
      </c>
      <c r="G37" s="1909" t="s">
        <v>8852</v>
      </c>
      <c r="H37" s="1921"/>
      <c r="I37" s="1921" t="s">
        <v>49</v>
      </c>
      <c r="J37" s="1921" t="s">
        <v>1163</v>
      </c>
      <c r="K37" s="1911" t="s">
        <v>8853</v>
      </c>
      <c r="L37" s="2583">
        <v>1971</v>
      </c>
      <c r="M37" s="1909" t="s">
        <v>8854</v>
      </c>
      <c r="N37" s="1902" t="s">
        <v>5304</v>
      </c>
      <c r="O37" s="1859"/>
      <c r="P37" s="1790">
        <v>1</v>
      </c>
      <c r="Q37" s="1921"/>
      <c r="R37" s="1921"/>
      <c r="S37" s="1921"/>
      <c r="T37" s="1909"/>
      <c r="U37" s="2150"/>
      <c r="V37" s="2150"/>
      <c r="W37" s="2150"/>
      <c r="X37" s="1902"/>
      <c r="Y37" s="1902"/>
      <c r="Z37" s="1902"/>
    </row>
    <row r="38" spans="1:26" s="1467" customFormat="1" ht="55.5" customHeight="1">
      <c r="A38" s="3698"/>
      <c r="B38" s="1543" t="str">
        <f t="shared" si="1"/>
        <v>2000003050</v>
      </c>
      <c r="C38" s="1495" t="s">
        <v>8855</v>
      </c>
      <c r="D38" s="2793"/>
      <c r="E38" s="1559"/>
      <c r="F38" s="1626" t="s">
        <v>15</v>
      </c>
      <c r="G38" s="1495"/>
      <c r="H38" s="1495"/>
      <c r="I38" s="1495" t="s">
        <v>49</v>
      </c>
      <c r="J38" s="1495" t="s">
        <v>1163</v>
      </c>
      <c r="K38" s="1600" t="s">
        <v>8856</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698"/>
      <c r="B39" s="1543" t="str">
        <f t="shared" si="1"/>
        <v>2000003041</v>
      </c>
      <c r="C39" s="1495" t="s">
        <v>8855</v>
      </c>
      <c r="D39" s="2793"/>
      <c r="E39" s="1548"/>
      <c r="F39" s="1626" t="s">
        <v>15</v>
      </c>
      <c r="G39" s="1495"/>
      <c r="H39" s="1495"/>
      <c r="I39" s="1495" t="s">
        <v>49</v>
      </c>
      <c r="J39" s="1495" t="s">
        <v>1163</v>
      </c>
      <c r="K39" s="1547" t="s">
        <v>8857</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 customHeight="1">
      <c r="A40" s="3698"/>
      <c r="B40" s="1543" t="str">
        <f t="shared" si="1"/>
        <v>2200002036</v>
      </c>
      <c r="C40" s="1495" t="s">
        <v>8855</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 customHeight="1">
      <c r="A41" s="3698"/>
      <c r="B41" s="1543" t="str">
        <f t="shared" si="1"/>
        <v>2200002016</v>
      </c>
      <c r="C41" s="1495" t="s">
        <v>8855</v>
      </c>
      <c r="D41" s="2793"/>
      <c r="E41" s="1548"/>
      <c r="F41" s="1626" t="s">
        <v>15</v>
      </c>
      <c r="G41" s="1495"/>
      <c r="H41" s="1495"/>
      <c r="I41" s="1495" t="s">
        <v>49</v>
      </c>
      <c r="J41" s="1495" t="s">
        <v>1163</v>
      </c>
      <c r="K41" s="1547" t="s">
        <v>8858</v>
      </c>
      <c r="L41" s="2361">
        <v>220</v>
      </c>
      <c r="M41" s="2749" t="s">
        <v>5239</v>
      </c>
      <c r="N41" s="1493"/>
      <c r="O41" s="1859"/>
      <c r="P41" s="1790">
        <v>1</v>
      </c>
      <c r="Q41" s="1495"/>
      <c r="R41" s="2720"/>
      <c r="S41" s="2720"/>
      <c r="T41" s="2721"/>
      <c r="U41" s="1548"/>
      <c r="V41" s="1548"/>
      <c r="W41" s="1548"/>
      <c r="X41" s="1493"/>
      <c r="Y41" s="1493"/>
      <c r="Z41" s="1493"/>
    </row>
    <row r="42" spans="1:26" s="1467" customFormat="1" ht="55.5" customHeight="1">
      <c r="A42" s="3699"/>
      <c r="B42" s="1543" t="str">
        <f t="shared" si="1"/>
        <v>2200002055</v>
      </c>
      <c r="C42" s="1495" t="s">
        <v>8855</v>
      </c>
      <c r="D42" s="2793"/>
      <c r="E42" s="1548"/>
      <c r="F42" s="1626" t="s">
        <v>15</v>
      </c>
      <c r="G42" s="1495"/>
      <c r="H42" s="1495"/>
      <c r="I42" s="1495" t="s">
        <v>49</v>
      </c>
      <c r="J42" s="1495" t="s">
        <v>1163</v>
      </c>
      <c r="K42" s="1600" t="s">
        <v>8859</v>
      </c>
      <c r="L42" s="2361">
        <v>100</v>
      </c>
      <c r="M42" s="1748" t="s">
        <v>8860</v>
      </c>
      <c r="N42" s="1626"/>
      <c r="O42" s="1859"/>
      <c r="P42" s="1790">
        <v>1</v>
      </c>
      <c r="Q42" s="1495"/>
      <c r="R42" s="2720"/>
      <c r="S42" s="2720"/>
      <c r="T42" s="2721"/>
      <c r="U42" s="1548"/>
      <c r="V42" s="1548"/>
      <c r="W42" s="1548"/>
      <c r="X42" s="1493"/>
      <c r="Y42" s="1493"/>
      <c r="Z42" s="1493"/>
    </row>
    <row r="43" spans="1:26" s="1467" customFormat="1" ht="58.5" customHeight="1">
      <c r="A43" s="3697">
        <v>12</v>
      </c>
      <c r="B43" s="2187" t="str">
        <f t="shared" si="1"/>
        <v>2200002005</v>
      </c>
      <c r="C43" s="1921" t="s">
        <v>3478</v>
      </c>
      <c r="D43" s="2792">
        <v>8800</v>
      </c>
      <c r="E43" s="2118" t="s">
        <v>8861</v>
      </c>
      <c r="F43" s="2563" t="s">
        <v>15</v>
      </c>
      <c r="G43" s="1921" t="s">
        <v>8862</v>
      </c>
      <c r="H43" s="1921"/>
      <c r="I43" s="1921" t="s">
        <v>49</v>
      </c>
      <c r="J43" s="1921" t="s">
        <v>148</v>
      </c>
      <c r="K43" s="1845" t="s">
        <v>8863</v>
      </c>
      <c r="L43" s="2583">
        <v>660</v>
      </c>
      <c r="M43" s="1909" t="s">
        <v>5239</v>
      </c>
      <c r="N43" s="1495"/>
      <c r="O43" s="1859"/>
      <c r="P43" s="1790">
        <v>2</v>
      </c>
      <c r="Q43" s="1495"/>
      <c r="R43" s="2720"/>
      <c r="S43" s="2720"/>
      <c r="T43" s="2721"/>
      <c r="U43" s="1548"/>
      <c r="V43" s="1548"/>
      <c r="W43" s="1548"/>
      <c r="X43" s="1493"/>
      <c r="Y43" s="1493"/>
      <c r="Z43" s="1493"/>
    </row>
    <row r="44" spans="1:26" s="1467" customFormat="1" ht="58.5" customHeight="1">
      <c r="A44" s="3698"/>
      <c r="B44" s="1543" t="str">
        <f t="shared" si="1"/>
        <v>2000003087</v>
      </c>
      <c r="C44" s="1495" t="s">
        <v>3478</v>
      </c>
      <c r="D44" s="1494"/>
      <c r="E44" s="1495"/>
      <c r="F44" s="1626" t="s">
        <v>15</v>
      </c>
      <c r="G44" s="1495"/>
      <c r="H44" s="1495"/>
      <c r="I44" s="1495" t="s">
        <v>49</v>
      </c>
      <c r="J44" s="1495" t="s">
        <v>148</v>
      </c>
      <c r="K44" s="1600" t="s">
        <v>8864</v>
      </c>
      <c r="L44" s="2357">
        <v>400</v>
      </c>
      <c r="M44" s="2196" t="s">
        <v>5214</v>
      </c>
      <c r="N44" s="1493"/>
      <c r="O44" s="1859"/>
      <c r="P44" s="1790">
        <v>2</v>
      </c>
      <c r="Q44" s="1495"/>
      <c r="R44" s="1495"/>
      <c r="S44" s="1495"/>
      <c r="T44" s="1909"/>
      <c r="U44" s="1548"/>
      <c r="V44" s="1548"/>
      <c r="W44" s="1548"/>
      <c r="X44" s="1493"/>
      <c r="Y44" s="1493"/>
      <c r="Z44" s="1493"/>
    </row>
    <row r="45" spans="1:26" s="1467" customFormat="1" ht="58.5" customHeight="1">
      <c r="A45" s="3698"/>
      <c r="B45" s="1543" t="str">
        <f t="shared" si="1"/>
        <v>2000003105</v>
      </c>
      <c r="C45" s="1495" t="s">
        <v>3478</v>
      </c>
      <c r="D45" s="1494"/>
      <c r="E45" s="1495"/>
      <c r="F45" s="1626" t="s">
        <v>15</v>
      </c>
      <c r="G45" s="1495"/>
      <c r="H45" s="1495"/>
      <c r="I45" s="1495" t="s">
        <v>49</v>
      </c>
      <c r="J45" s="1493" t="s">
        <v>148</v>
      </c>
      <c r="K45" s="1770" t="s">
        <v>8865</v>
      </c>
      <c r="L45" s="1548">
        <v>2400</v>
      </c>
      <c r="M45" s="2196" t="s">
        <v>5214</v>
      </c>
      <c r="N45" s="1493"/>
      <c r="O45" s="1859"/>
      <c r="P45" s="1790">
        <v>2</v>
      </c>
      <c r="Q45" s="1495"/>
      <c r="R45" s="1495"/>
      <c r="S45" s="1495"/>
      <c r="T45" s="1909"/>
      <c r="U45" s="1548"/>
      <c r="V45" s="1548"/>
      <c r="W45" s="1548"/>
      <c r="X45" s="1493"/>
      <c r="Y45" s="1493"/>
      <c r="Z45" s="1493"/>
    </row>
    <row r="46" spans="1:26" s="1467" customFormat="1" ht="58.5" customHeight="1">
      <c r="A46" s="3698"/>
      <c r="B46" s="1543" t="str">
        <f t="shared" si="1"/>
        <v>2000003044</v>
      </c>
      <c r="C46" s="1495" t="s">
        <v>3478</v>
      </c>
      <c r="D46" s="1494"/>
      <c r="E46" s="1495"/>
      <c r="F46" s="1626" t="s">
        <v>15</v>
      </c>
      <c r="G46" s="1495"/>
      <c r="H46" s="1495"/>
      <c r="I46" s="1495" t="s">
        <v>49</v>
      </c>
      <c r="J46" s="1495" t="s">
        <v>90</v>
      </c>
      <c r="K46" s="1600" t="s">
        <v>8866</v>
      </c>
      <c r="L46" s="2357">
        <v>5000</v>
      </c>
      <c r="M46" s="1495" t="s">
        <v>5239</v>
      </c>
      <c r="N46" s="1493"/>
      <c r="O46" s="1859"/>
      <c r="P46" s="1790">
        <v>2</v>
      </c>
      <c r="Q46" s="1495"/>
      <c r="R46" s="1495"/>
      <c r="S46" s="1495"/>
      <c r="T46" s="1909"/>
      <c r="U46" s="1548"/>
      <c r="V46" s="1548"/>
      <c r="W46" s="1548"/>
      <c r="X46" s="1493"/>
      <c r="Y46" s="1493"/>
      <c r="Z46" s="1493"/>
    </row>
    <row r="47" spans="1:26" s="1467" customFormat="1" ht="75" customHeight="1">
      <c r="A47" s="3699"/>
      <c r="B47" s="1543" t="str">
        <f t="shared" si="1"/>
        <v>2000003055</v>
      </c>
      <c r="C47" s="1495" t="s">
        <v>3478</v>
      </c>
      <c r="D47" s="1494"/>
      <c r="E47" s="1495"/>
      <c r="F47" s="1626" t="s">
        <v>15</v>
      </c>
      <c r="G47" s="1495"/>
      <c r="H47" s="1495"/>
      <c r="I47" s="1495" t="s">
        <v>49</v>
      </c>
      <c r="J47" s="1495" t="s">
        <v>90</v>
      </c>
      <c r="K47" s="1600" t="s">
        <v>8867</v>
      </c>
      <c r="L47" s="2357">
        <v>500</v>
      </c>
      <c r="M47" s="1495" t="s">
        <v>5239</v>
      </c>
      <c r="N47" s="1493"/>
      <c r="O47" s="1859"/>
      <c r="P47" s="1790">
        <v>2</v>
      </c>
      <c r="Q47" s="1495"/>
      <c r="R47" s="1495"/>
      <c r="S47" s="1495"/>
      <c r="T47" s="1909"/>
      <c r="U47" s="1548"/>
      <c r="V47" s="1548"/>
      <c r="W47" s="1548"/>
      <c r="X47" s="1493"/>
      <c r="Y47" s="1493"/>
      <c r="Z47" s="1493"/>
    </row>
    <row r="48" spans="1:26" s="2643" customFormat="1" ht="75" customHeight="1">
      <c r="A48" s="3697">
        <v>13</v>
      </c>
      <c r="B48" s="2187" t="str">
        <f t="shared" si="1"/>
        <v>2000003005</v>
      </c>
      <c r="C48" s="1902" t="s">
        <v>3947</v>
      </c>
      <c r="D48" s="2607">
        <v>7200</v>
      </c>
      <c r="E48" s="1921" t="s">
        <v>8868</v>
      </c>
      <c r="F48" s="2563" t="s">
        <v>15</v>
      </c>
      <c r="G48" s="1909" t="s">
        <v>8869</v>
      </c>
      <c r="H48" s="1921"/>
      <c r="I48" s="2187" t="s">
        <v>49</v>
      </c>
      <c r="J48" s="1921" t="s">
        <v>4370</v>
      </c>
      <c r="K48" s="1845" t="s">
        <v>8870</v>
      </c>
      <c r="L48" s="2583">
        <v>3000</v>
      </c>
      <c r="M48" s="1748" t="s">
        <v>8871</v>
      </c>
      <c r="N48" s="1902"/>
      <c r="O48" s="1775"/>
      <c r="P48" s="1790">
        <v>2</v>
      </c>
      <c r="Q48" s="1921"/>
      <c r="R48" s="1921"/>
      <c r="S48" s="1921"/>
      <c r="T48" s="1909"/>
      <c r="U48" s="2150"/>
      <c r="V48" s="2150"/>
      <c r="W48" s="2150"/>
      <c r="X48" s="1902"/>
      <c r="Y48" s="1902"/>
      <c r="Z48" s="1902"/>
    </row>
    <row r="49" spans="1:26" s="1467" customFormat="1" ht="60.75" customHeight="1">
      <c r="A49" s="3698"/>
      <c r="B49" s="1543" t="str">
        <f t="shared" si="1"/>
        <v>2000003088</v>
      </c>
      <c r="C49" s="1493" t="s">
        <v>3947</v>
      </c>
      <c r="D49" s="2795"/>
      <c r="E49" s="2030"/>
      <c r="F49" s="1626" t="s">
        <v>15</v>
      </c>
      <c r="G49" s="1748"/>
      <c r="H49" s="1748"/>
      <c r="I49" s="1495" t="s">
        <v>49</v>
      </c>
      <c r="J49" s="1495" t="s">
        <v>90</v>
      </c>
      <c r="K49" s="1600" t="s">
        <v>8872</v>
      </c>
      <c r="L49" s="2357">
        <v>100</v>
      </c>
      <c r="M49" s="1493" t="s">
        <v>5239</v>
      </c>
      <c r="N49" s="1493"/>
      <c r="O49" s="1859"/>
      <c r="P49" s="1790">
        <v>2</v>
      </c>
      <c r="Q49" s="1495"/>
      <c r="R49" s="1495"/>
      <c r="S49" s="1495"/>
      <c r="T49" s="1909"/>
      <c r="U49" s="1548"/>
      <c r="V49" s="1548"/>
      <c r="W49" s="1548"/>
      <c r="X49" s="1493"/>
      <c r="Y49" s="1493"/>
      <c r="Z49" s="1493"/>
    </row>
    <row r="50" spans="1:26" s="1467" customFormat="1" ht="116.25" customHeight="1">
      <c r="A50" s="3699"/>
      <c r="B50" s="1543" t="str">
        <f t="shared" si="1"/>
        <v>2000003078</v>
      </c>
      <c r="C50" s="1493" t="s">
        <v>3947</v>
      </c>
      <c r="D50" s="1494"/>
      <c r="E50" s="1495"/>
      <c r="F50" s="1626" t="s">
        <v>15</v>
      </c>
      <c r="G50" s="1495"/>
      <c r="H50" s="1495"/>
      <c r="I50" s="1495" t="s">
        <v>49</v>
      </c>
      <c r="J50" s="1495" t="s">
        <v>90</v>
      </c>
      <c r="K50" s="1600" t="s">
        <v>8873</v>
      </c>
      <c r="L50" s="2357">
        <v>4000</v>
      </c>
      <c r="M50" s="2196" t="s">
        <v>5214</v>
      </c>
      <c r="N50" s="1493"/>
      <c r="O50" s="1859"/>
      <c r="P50" s="1790">
        <v>2</v>
      </c>
      <c r="Q50" s="1495"/>
      <c r="R50" s="1495"/>
      <c r="S50" s="1495"/>
      <c r="T50" s="1909"/>
      <c r="U50" s="1548"/>
      <c r="V50" s="1548"/>
      <c r="W50" s="1548"/>
      <c r="X50" s="1493"/>
      <c r="Y50" s="1493"/>
      <c r="Z50" s="1493"/>
    </row>
    <row r="51" spans="1:26" s="1467" customFormat="1" ht="69" customHeight="1">
      <c r="A51" s="3694">
        <v>14</v>
      </c>
      <c r="B51" s="1543" t="str">
        <f t="shared" si="1"/>
        <v>2000003047</v>
      </c>
      <c r="C51" s="1902" t="s">
        <v>3483</v>
      </c>
      <c r="D51" s="2607">
        <v>4000</v>
      </c>
      <c r="E51" s="1921" t="s">
        <v>8868</v>
      </c>
      <c r="F51" s="1902" t="s">
        <v>17</v>
      </c>
      <c r="G51" s="1921" t="s">
        <v>8874</v>
      </c>
      <c r="H51" s="1921"/>
      <c r="I51" s="1921" t="s">
        <v>49</v>
      </c>
      <c r="J51" s="1921" t="s">
        <v>50</v>
      </c>
      <c r="K51" s="1845" t="s">
        <v>8875</v>
      </c>
      <c r="L51" s="2583">
        <v>3000</v>
      </c>
      <c r="M51" s="2196" t="s">
        <v>5214</v>
      </c>
      <c r="N51" s="2563"/>
      <c r="O51" s="1775"/>
      <c r="P51" s="1790">
        <v>2</v>
      </c>
      <c r="Q51" s="1921"/>
      <c r="R51" s="1921"/>
      <c r="S51" s="1921"/>
      <c r="T51" s="1909"/>
      <c r="U51" s="2150"/>
      <c r="V51" s="2150"/>
      <c r="W51" s="2150"/>
      <c r="X51" s="1902"/>
      <c r="Y51" s="1902"/>
      <c r="Z51" s="1902"/>
    </row>
    <row r="52" spans="1:26" s="1467" customFormat="1" ht="66" customHeight="1">
      <c r="A52" s="3696"/>
      <c r="B52" s="1543" t="str">
        <f t="shared" si="1"/>
        <v>2000003067</v>
      </c>
      <c r="C52" s="1493" t="s">
        <v>3483</v>
      </c>
      <c r="D52" s="1494"/>
      <c r="E52" s="1495"/>
      <c r="F52" s="1493" t="s">
        <v>17</v>
      </c>
      <c r="G52" s="1495"/>
      <c r="H52" s="1495"/>
      <c r="I52" s="1495" t="s">
        <v>49</v>
      </c>
      <c r="J52" s="1495" t="s">
        <v>984</v>
      </c>
      <c r="K52" s="1547" t="s">
        <v>8876</v>
      </c>
      <c r="L52" s="2357">
        <v>1000</v>
      </c>
      <c r="M52" s="1748" t="s">
        <v>5239</v>
      </c>
      <c r="N52" s="1493"/>
      <c r="O52" s="1859"/>
      <c r="P52" s="1790">
        <v>2</v>
      </c>
      <c r="Q52" s="1495"/>
      <c r="R52" s="1495"/>
      <c r="S52" s="1495"/>
      <c r="T52" s="1909"/>
      <c r="U52" s="1548"/>
      <c r="V52" s="1548"/>
      <c r="W52" s="1548"/>
      <c r="X52" s="1493"/>
      <c r="Y52" s="1493"/>
      <c r="Z52" s="1493"/>
    </row>
    <row r="53" spans="1:26" s="1467" customFormat="1" ht="66" customHeight="1">
      <c r="A53" s="3697">
        <v>15</v>
      </c>
      <c r="B53" s="2187" t="str">
        <f t="shared" si="1"/>
        <v>2000003144</v>
      </c>
      <c r="C53" s="1902" t="s">
        <v>3652</v>
      </c>
      <c r="D53" s="2456">
        <v>22200</v>
      </c>
      <c r="E53" s="2187" t="s">
        <v>8868</v>
      </c>
      <c r="F53" s="2263" t="s">
        <v>13</v>
      </c>
      <c r="G53" s="2261" t="s">
        <v>8877</v>
      </c>
      <c r="H53" s="2187" t="s">
        <v>8878</v>
      </c>
      <c r="I53" s="2279" t="s">
        <v>49</v>
      </c>
      <c r="J53" s="1921" t="s">
        <v>90</v>
      </c>
      <c r="K53" s="1600" t="s">
        <v>8879</v>
      </c>
      <c r="L53" s="2357">
        <v>275</v>
      </c>
      <c r="M53" s="1748" t="s">
        <v>8880</v>
      </c>
      <c r="N53" s="1493"/>
      <c r="O53" s="1859"/>
      <c r="P53" s="1790">
        <v>2</v>
      </c>
      <c r="Q53" s="1495"/>
      <c r="R53" s="1495"/>
      <c r="S53" s="1495"/>
      <c r="T53" s="1909"/>
      <c r="U53" s="1548"/>
      <c r="V53" s="1548"/>
      <c r="W53" s="1548"/>
      <c r="X53" s="1493"/>
      <c r="Y53" s="1493"/>
      <c r="Z53" s="1493"/>
    </row>
    <row r="54" spans="1:26" s="2643" customFormat="1" ht="58.5" customHeight="1">
      <c r="A54" s="3698"/>
      <c r="B54" s="1543" t="str">
        <f t="shared" si="1"/>
        <v>2000003079</v>
      </c>
      <c r="C54" s="1769" t="s">
        <v>3652</v>
      </c>
      <c r="D54" s="1548"/>
      <c r="E54" s="2797"/>
      <c r="F54" s="1493" t="s">
        <v>13</v>
      </c>
      <c r="G54" s="1807"/>
      <c r="H54" s="1548"/>
      <c r="I54" s="1568" t="s">
        <v>49</v>
      </c>
      <c r="J54" s="1495" t="s">
        <v>90</v>
      </c>
      <c r="K54" s="1845" t="s">
        <v>8881</v>
      </c>
      <c r="L54" s="2583">
        <v>500</v>
      </c>
      <c r="M54" s="1748" t="s">
        <v>8882</v>
      </c>
      <c r="N54" s="1902"/>
      <c r="O54" s="1775" t="s">
        <v>5345</v>
      </c>
      <c r="P54" s="1790">
        <v>2</v>
      </c>
      <c r="Q54" s="1921"/>
      <c r="R54" s="1921"/>
      <c r="S54" s="1921"/>
      <c r="T54" s="1909"/>
      <c r="U54" s="2150"/>
      <c r="V54" s="2150"/>
      <c r="W54" s="2150"/>
      <c r="X54" s="1902"/>
      <c r="Y54" s="1902"/>
      <c r="Z54" s="1902"/>
    </row>
    <row r="55" spans="1:26" s="1467" customFormat="1" ht="48" customHeight="1">
      <c r="A55" s="3698"/>
      <c r="B55" s="1543" t="str">
        <f t="shared" si="1"/>
        <v>2000003083</v>
      </c>
      <c r="C55" s="1493" t="s">
        <v>3652</v>
      </c>
      <c r="D55" s="1631"/>
      <c r="E55" s="1851"/>
      <c r="F55" s="1630" t="s">
        <v>13</v>
      </c>
      <c r="G55" s="1851"/>
      <c r="H55" s="1851"/>
      <c r="I55" s="1543" t="s">
        <v>49</v>
      </c>
      <c r="J55" s="1495" t="s">
        <v>90</v>
      </c>
      <c r="K55" s="1600" t="s">
        <v>8883</v>
      </c>
      <c r="L55" s="2357">
        <v>500</v>
      </c>
      <c r="M55" s="1748" t="s">
        <v>8884</v>
      </c>
      <c r="N55" s="1493"/>
      <c r="O55" s="1859"/>
      <c r="P55" s="1790">
        <v>2</v>
      </c>
      <c r="Q55" s="1495"/>
      <c r="R55" s="1495"/>
      <c r="S55" s="1495"/>
      <c r="T55" s="1909"/>
      <c r="U55" s="1548"/>
      <c r="V55" s="1548"/>
      <c r="W55" s="1548"/>
      <c r="X55" s="1493"/>
      <c r="Y55" s="1493"/>
      <c r="Z55" s="1493"/>
    </row>
    <row r="56" spans="1:26" s="1467" customFormat="1" ht="61.5" customHeight="1">
      <c r="A56" s="3698"/>
      <c r="B56" s="1543" t="str">
        <f t="shared" si="1"/>
        <v>2000003078</v>
      </c>
      <c r="C56" s="1493" t="s">
        <v>3652</v>
      </c>
      <c r="D56" s="1494"/>
      <c r="E56" s="1495"/>
      <c r="F56" s="1493" t="s">
        <v>13</v>
      </c>
      <c r="G56" s="1495"/>
      <c r="H56" s="1495"/>
      <c r="I56" s="1495" t="s">
        <v>49</v>
      </c>
      <c r="J56" s="1495" t="s">
        <v>90</v>
      </c>
      <c r="K56" s="1600" t="s">
        <v>8885</v>
      </c>
      <c r="L56" s="2357">
        <v>6000</v>
      </c>
      <c r="M56" s="1495" t="s">
        <v>8886</v>
      </c>
      <c r="N56" s="1493"/>
      <c r="O56" s="1859">
        <v>120</v>
      </c>
      <c r="P56" s="1790">
        <v>2</v>
      </c>
      <c r="Q56" s="1495"/>
      <c r="R56" s="1495"/>
      <c r="S56" s="1495"/>
      <c r="T56" s="1909"/>
      <c r="U56" s="1548"/>
      <c r="V56" s="1548"/>
      <c r="W56" s="1548"/>
      <c r="X56" s="1493"/>
      <c r="Y56" s="1493"/>
      <c r="Z56" s="1493"/>
    </row>
    <row r="57" spans="1:26" s="1467" customFormat="1" ht="50.25" customHeight="1">
      <c r="A57" s="3698"/>
      <c r="B57" s="1543" t="str">
        <f t="shared" si="1"/>
        <v>2000003073</v>
      </c>
      <c r="C57" s="1493" t="s">
        <v>3652</v>
      </c>
      <c r="D57" s="1494"/>
      <c r="E57" s="1495"/>
      <c r="F57" s="1493" t="s">
        <v>13</v>
      </c>
      <c r="G57" s="1495"/>
      <c r="H57" s="1495"/>
      <c r="I57" s="1495" t="s">
        <v>49</v>
      </c>
      <c r="J57" s="1495" t="s">
        <v>5384</v>
      </c>
      <c r="K57" s="1547" t="s">
        <v>8887</v>
      </c>
      <c r="L57" s="2357">
        <v>1000</v>
      </c>
      <c r="M57" s="2196" t="s">
        <v>5214</v>
      </c>
      <c r="N57" s="1493"/>
      <c r="O57" s="1859"/>
      <c r="P57" s="1790">
        <v>2</v>
      </c>
      <c r="Q57" s="1495"/>
      <c r="R57" s="1495"/>
      <c r="S57" s="1495"/>
      <c r="T57" s="1909"/>
      <c r="U57" s="1548"/>
      <c r="V57" s="1548"/>
      <c r="W57" s="1548"/>
      <c r="X57" s="1493"/>
      <c r="Y57" s="1493"/>
      <c r="Z57" s="1493"/>
    </row>
    <row r="58" spans="1:26" s="1467" customFormat="1" ht="50.25" customHeight="1">
      <c r="A58" s="3698"/>
      <c r="B58" s="1543" t="str">
        <f t="shared" si="1"/>
        <v>2000003071</v>
      </c>
      <c r="C58" s="1493" t="s">
        <v>3652</v>
      </c>
      <c r="D58" s="1494"/>
      <c r="E58" s="1495"/>
      <c r="F58" s="1493" t="s">
        <v>13</v>
      </c>
      <c r="G58" s="1495"/>
      <c r="H58" s="1495"/>
      <c r="I58" s="1495" t="s">
        <v>49</v>
      </c>
      <c r="J58" s="1495" t="s">
        <v>5384</v>
      </c>
      <c r="K58" s="1547" t="s">
        <v>8888</v>
      </c>
      <c r="L58" s="2357">
        <v>9000</v>
      </c>
      <c r="M58" s="2196" t="s">
        <v>5214</v>
      </c>
      <c r="N58" s="1493"/>
      <c r="O58" s="1859"/>
      <c r="P58" s="1790">
        <v>2</v>
      </c>
      <c r="Q58" s="1495"/>
      <c r="R58" s="1495"/>
      <c r="S58" s="1495"/>
      <c r="T58" s="1909"/>
      <c r="U58" s="1548"/>
      <c r="V58" s="1548"/>
      <c r="W58" s="1548"/>
      <c r="X58" s="1493"/>
      <c r="Y58" s="1493"/>
      <c r="Z58" s="1493"/>
    </row>
    <row r="59" spans="1:26" s="1467" customFormat="1" ht="50.25" customHeight="1">
      <c r="A59" s="3698"/>
      <c r="B59" s="1543" t="str">
        <f t="shared" si="1"/>
        <v>2000003074</v>
      </c>
      <c r="C59" s="1493" t="s">
        <v>3652</v>
      </c>
      <c r="D59" s="1494"/>
      <c r="E59" s="1495"/>
      <c r="F59" s="1493" t="s">
        <v>13</v>
      </c>
      <c r="G59" s="1495"/>
      <c r="H59" s="1495"/>
      <c r="I59" s="1495" t="s">
        <v>49</v>
      </c>
      <c r="J59" s="1495" t="s">
        <v>5384</v>
      </c>
      <c r="K59" s="1828" t="s">
        <v>8889</v>
      </c>
      <c r="L59" s="2357">
        <v>1500</v>
      </c>
      <c r="M59" s="2196" t="s">
        <v>5214</v>
      </c>
      <c r="N59" s="1493"/>
      <c r="O59" s="1859"/>
      <c r="P59" s="1790">
        <v>2</v>
      </c>
      <c r="Q59" s="1495"/>
      <c r="R59" s="1495"/>
      <c r="S59" s="1495"/>
      <c r="T59" s="1909"/>
      <c r="U59" s="1548"/>
      <c r="V59" s="1548"/>
      <c r="W59" s="1548"/>
      <c r="X59" s="1493"/>
      <c r="Y59" s="1493"/>
      <c r="Z59" s="1493"/>
    </row>
    <row r="60" spans="1:26" s="1467" customFormat="1" ht="51.75" customHeight="1">
      <c r="A60" s="3698"/>
      <c r="B60" s="1543" t="str">
        <f t="shared" si="1"/>
        <v>2000003068</v>
      </c>
      <c r="C60" s="1493" t="s">
        <v>3652</v>
      </c>
      <c r="D60" s="1494"/>
      <c r="E60" s="1495"/>
      <c r="F60" s="1493" t="s">
        <v>13</v>
      </c>
      <c r="G60" s="1495"/>
      <c r="H60" s="1495"/>
      <c r="I60" s="1495" t="s">
        <v>49</v>
      </c>
      <c r="J60" s="1773" t="s">
        <v>5384</v>
      </c>
      <c r="K60" s="1600" t="s">
        <v>8890</v>
      </c>
      <c r="L60" s="2483">
        <v>2200</v>
      </c>
      <c r="M60" s="2196" t="s">
        <v>5214</v>
      </c>
      <c r="N60" s="1493"/>
      <c r="O60" s="1859"/>
      <c r="P60" s="1790">
        <v>2</v>
      </c>
      <c r="Q60" s="1495"/>
      <c r="R60" s="1495"/>
      <c r="S60" s="1495"/>
      <c r="T60" s="1909"/>
      <c r="U60" s="1548"/>
      <c r="V60" s="1548"/>
      <c r="W60" s="1548"/>
      <c r="X60" s="1493"/>
      <c r="Y60" s="1493"/>
      <c r="Z60" s="1493"/>
    </row>
    <row r="61" spans="1:26" s="1467" customFormat="1" ht="51.75" customHeight="1">
      <c r="A61" s="3698"/>
      <c r="B61" s="1543" t="str">
        <f t="shared" si="1"/>
        <v>2000003034</v>
      </c>
      <c r="C61" s="1493" t="s">
        <v>3652</v>
      </c>
      <c r="D61" s="1494"/>
      <c r="E61" s="1495"/>
      <c r="F61" s="1493" t="s">
        <v>13</v>
      </c>
      <c r="G61" s="1495"/>
      <c r="H61" s="1495"/>
      <c r="I61" s="1495" t="s">
        <v>49</v>
      </c>
      <c r="J61" s="1773" t="s">
        <v>5384</v>
      </c>
      <c r="K61" s="1497" t="s">
        <v>8891</v>
      </c>
      <c r="L61" s="2483">
        <v>248</v>
      </c>
      <c r="M61" s="2196" t="s">
        <v>7233</v>
      </c>
      <c r="N61" s="1493"/>
      <c r="O61" s="1859"/>
      <c r="P61" s="1790">
        <v>2</v>
      </c>
      <c r="Q61" s="1495"/>
      <c r="R61" s="1495"/>
      <c r="S61" s="1495"/>
      <c r="T61" s="1909"/>
      <c r="U61" s="1548"/>
      <c r="V61" s="1548"/>
      <c r="W61" s="1548"/>
      <c r="X61" s="1493"/>
      <c r="Y61" s="1493"/>
      <c r="Z61" s="1493"/>
    </row>
    <row r="62" spans="1:26" s="1467" customFormat="1" ht="78" customHeight="1">
      <c r="A62" s="3699"/>
      <c r="B62" s="1543" t="str">
        <f t="shared" si="1"/>
        <v>2000003108</v>
      </c>
      <c r="C62" s="1493" t="s">
        <v>3652</v>
      </c>
      <c r="D62" s="1494"/>
      <c r="E62" s="1495"/>
      <c r="F62" s="1493" t="s">
        <v>13</v>
      </c>
      <c r="G62" s="1495"/>
      <c r="H62" s="1495"/>
      <c r="I62" s="1495" t="s">
        <v>49</v>
      </c>
      <c r="J62" s="1495" t="s">
        <v>5384</v>
      </c>
      <c r="K62" s="1497" t="s">
        <v>8892</v>
      </c>
      <c r="L62" s="2357">
        <v>1000</v>
      </c>
      <c r="M62" s="2196" t="s">
        <v>5214</v>
      </c>
      <c r="N62" s="1493"/>
      <c r="O62" s="1859"/>
      <c r="P62" s="1790">
        <v>2</v>
      </c>
      <c r="Q62" s="1495"/>
      <c r="R62" s="1495"/>
      <c r="S62" s="1495"/>
      <c r="T62" s="1909"/>
      <c r="U62" s="1548"/>
      <c r="V62" s="1548"/>
      <c r="W62" s="1548"/>
      <c r="X62" s="1493"/>
      <c r="Y62" s="1493"/>
      <c r="Z62" s="1493"/>
    </row>
    <row r="63" spans="1:26" s="432" customFormat="1" ht="54.75" customHeight="1">
      <c r="A63" s="3694">
        <v>16</v>
      </c>
      <c r="B63" s="1900" t="str">
        <f t="shared" ref="B63:B94" si="2">TEXT(LEFT(K63,10),"0000000000")</f>
        <v>2200002064</v>
      </c>
      <c r="C63" s="1902" t="s">
        <v>4852</v>
      </c>
      <c r="D63" s="2607">
        <v>4379</v>
      </c>
      <c r="E63" s="1921" t="s">
        <v>8893</v>
      </c>
      <c r="F63" s="1902" t="s">
        <v>8894</v>
      </c>
      <c r="G63" s="1495" t="s">
        <v>8895</v>
      </c>
      <c r="H63" s="1748"/>
      <c r="I63" s="1495" t="s">
        <v>49</v>
      </c>
      <c r="J63" s="1495" t="s">
        <v>1163</v>
      </c>
      <c r="K63" s="1600" t="s">
        <v>8896</v>
      </c>
      <c r="L63" s="2357">
        <v>1136</v>
      </c>
      <c r="M63" s="2196" t="s">
        <v>5214</v>
      </c>
      <c r="N63" s="1493"/>
      <c r="O63" s="1859"/>
      <c r="P63" s="1790">
        <v>2</v>
      </c>
      <c r="Q63" s="1495"/>
      <c r="R63" s="1495"/>
      <c r="S63" s="1495"/>
      <c r="T63" s="1748"/>
      <c r="U63" s="1548"/>
      <c r="V63" s="1548"/>
      <c r="W63" s="1548"/>
      <c r="X63" s="1493"/>
      <c r="Y63" s="1493"/>
      <c r="Z63" s="1493"/>
    </row>
    <row r="64" spans="1:26" s="432" customFormat="1" ht="54.75" customHeight="1">
      <c r="A64" s="3695"/>
      <c r="B64" s="1900" t="str">
        <f t="shared" si="2"/>
        <v>2200002062</v>
      </c>
      <c r="C64" s="1493" t="s">
        <v>4852</v>
      </c>
      <c r="D64" s="1494"/>
      <c r="E64" s="1495"/>
      <c r="F64" s="1493" t="s">
        <v>8894</v>
      </c>
      <c r="G64" s="1495"/>
      <c r="H64" s="1748"/>
      <c r="I64" s="1495" t="s">
        <v>49</v>
      </c>
      <c r="J64" s="1495" t="s">
        <v>1163</v>
      </c>
      <c r="K64" s="1600" t="s">
        <v>8897</v>
      </c>
      <c r="L64" s="2796">
        <v>337</v>
      </c>
      <c r="M64" s="2196" t="s">
        <v>5214</v>
      </c>
      <c r="N64" s="1493"/>
      <c r="O64" s="1859"/>
      <c r="P64" s="1790">
        <v>2</v>
      </c>
      <c r="Q64" s="1495"/>
      <c r="R64" s="1495"/>
      <c r="S64" s="1495"/>
      <c r="T64" s="1909"/>
      <c r="U64" s="1548"/>
      <c r="V64" s="1548"/>
      <c r="W64" s="1548"/>
      <c r="X64" s="1493"/>
      <c r="Y64" s="1493"/>
      <c r="Z64" s="1493"/>
    </row>
    <row r="65" spans="1:26" s="432" customFormat="1" ht="54.75" customHeight="1">
      <c r="A65" s="3695"/>
      <c r="B65" s="1900" t="str">
        <f t="shared" si="2"/>
        <v>2200002059</v>
      </c>
      <c r="C65" s="1493" t="s">
        <v>4852</v>
      </c>
      <c r="D65" s="1494"/>
      <c r="E65" s="1495"/>
      <c r="F65" s="1493" t="s">
        <v>8894</v>
      </c>
      <c r="G65" s="1495"/>
      <c r="H65" s="1748"/>
      <c r="I65" s="1495" t="s">
        <v>49</v>
      </c>
      <c r="J65" s="1495" t="s">
        <v>1163</v>
      </c>
      <c r="K65" s="1600" t="s">
        <v>8898</v>
      </c>
      <c r="L65" s="2796">
        <v>1134</v>
      </c>
      <c r="M65" s="1790" t="s">
        <v>5239</v>
      </c>
      <c r="N65" s="1493"/>
      <c r="O65" s="1859"/>
      <c r="P65" s="1790">
        <v>2</v>
      </c>
      <c r="Q65" s="1495"/>
      <c r="R65" s="1495"/>
      <c r="S65" s="1495"/>
      <c r="T65" s="1909"/>
      <c r="U65" s="1548"/>
      <c r="V65" s="1548"/>
      <c r="W65" s="1548"/>
      <c r="X65" s="1493"/>
      <c r="Y65" s="1493"/>
      <c r="Z65" s="1493"/>
    </row>
    <row r="66" spans="1:26" s="432" customFormat="1" ht="54.75" customHeight="1">
      <c r="A66" s="3695"/>
      <c r="B66" s="1900" t="str">
        <f t="shared" si="2"/>
        <v>2200002058</v>
      </c>
      <c r="C66" s="1493" t="s">
        <v>4852</v>
      </c>
      <c r="D66" s="1494"/>
      <c r="E66" s="1495"/>
      <c r="F66" s="1493" t="s">
        <v>8894</v>
      </c>
      <c r="G66" s="1495"/>
      <c r="H66" s="1748"/>
      <c r="I66" s="1495" t="s">
        <v>49</v>
      </c>
      <c r="J66" s="1495" t="s">
        <v>1163</v>
      </c>
      <c r="K66" s="1600" t="s">
        <v>8899</v>
      </c>
      <c r="L66" s="2796">
        <v>604</v>
      </c>
      <c r="M66" s="1790" t="s">
        <v>5239</v>
      </c>
      <c r="N66" s="1493"/>
      <c r="O66" s="1859"/>
      <c r="P66" s="1790">
        <v>2</v>
      </c>
      <c r="Q66" s="1495"/>
      <c r="R66" s="1495"/>
      <c r="S66" s="1495"/>
      <c r="T66" s="1909"/>
      <c r="U66" s="1548"/>
      <c r="V66" s="1548"/>
      <c r="W66" s="1548"/>
      <c r="X66" s="1493"/>
      <c r="Y66" s="1493"/>
      <c r="Z66" s="1493"/>
    </row>
    <row r="67" spans="1:26" s="432" customFormat="1" ht="54.75" customHeight="1">
      <c r="A67" s="3695"/>
      <c r="B67" s="1900" t="str">
        <f t="shared" si="2"/>
        <v>2200002057</v>
      </c>
      <c r="C67" s="1493" t="s">
        <v>4852</v>
      </c>
      <c r="D67" s="1494"/>
      <c r="E67" s="1495"/>
      <c r="F67" s="1493" t="s">
        <v>8894</v>
      </c>
      <c r="G67" s="1495"/>
      <c r="H67" s="1748"/>
      <c r="I67" s="1495" t="s">
        <v>49</v>
      </c>
      <c r="J67" s="1495" t="s">
        <v>1163</v>
      </c>
      <c r="K67" s="1600" t="s">
        <v>8900</v>
      </c>
      <c r="L67" s="2796">
        <v>370</v>
      </c>
      <c r="M67" s="1790" t="s">
        <v>5239</v>
      </c>
      <c r="N67" s="1493"/>
      <c r="O67" s="1859"/>
      <c r="P67" s="1790">
        <v>2</v>
      </c>
      <c r="Q67" s="1495"/>
      <c r="R67" s="1495"/>
      <c r="S67" s="1495"/>
      <c r="T67" s="1909"/>
      <c r="U67" s="1548"/>
      <c r="V67" s="1548"/>
      <c r="W67" s="1548"/>
      <c r="X67" s="1493"/>
      <c r="Y67" s="1493"/>
      <c r="Z67" s="1493"/>
    </row>
    <row r="68" spans="1:26" s="432" customFormat="1" ht="54.75" customHeight="1">
      <c r="A68" s="3695"/>
      <c r="B68" s="1900" t="str">
        <f t="shared" si="2"/>
        <v>2200002056</v>
      </c>
      <c r="C68" s="1493" t="s">
        <v>4852</v>
      </c>
      <c r="D68" s="1494"/>
      <c r="E68" s="1495"/>
      <c r="F68" s="1493" t="s">
        <v>8894</v>
      </c>
      <c r="G68" s="1495"/>
      <c r="H68" s="1748"/>
      <c r="I68" s="1495" t="s">
        <v>49</v>
      </c>
      <c r="J68" s="1495" t="s">
        <v>1163</v>
      </c>
      <c r="K68" s="1600" t="s">
        <v>8901</v>
      </c>
      <c r="L68" s="2796">
        <v>395</v>
      </c>
      <c r="M68" s="1790" t="s">
        <v>5239</v>
      </c>
      <c r="N68" s="1493"/>
      <c r="O68" s="1859"/>
      <c r="P68" s="1790">
        <v>2</v>
      </c>
      <c r="Q68" s="1495"/>
      <c r="R68" s="1495"/>
      <c r="S68" s="1495"/>
      <c r="T68" s="1909"/>
      <c r="U68" s="1548"/>
      <c r="V68" s="1548"/>
      <c r="W68" s="1548"/>
      <c r="X68" s="1493"/>
      <c r="Y68" s="1493"/>
      <c r="Z68" s="1493"/>
    </row>
    <row r="69" spans="1:26" s="8" customFormat="1" ht="58.5" customHeight="1">
      <c r="A69" s="3696"/>
      <c r="B69" s="1900" t="str">
        <f t="shared" si="2"/>
        <v>2200002063</v>
      </c>
      <c r="C69" s="1493" t="s">
        <v>4852</v>
      </c>
      <c r="D69" s="1494"/>
      <c r="E69" s="1495"/>
      <c r="F69" s="1493" t="s">
        <v>8894</v>
      </c>
      <c r="G69" s="1495"/>
      <c r="H69" s="1748"/>
      <c r="I69" s="1495" t="s">
        <v>49</v>
      </c>
      <c r="J69" s="1495" t="s">
        <v>1163</v>
      </c>
      <c r="K69" s="1600" t="s">
        <v>8902</v>
      </c>
      <c r="L69" s="2796">
        <v>400</v>
      </c>
      <c r="M69" s="2196" t="s">
        <v>5214</v>
      </c>
      <c r="N69" s="1493"/>
      <c r="O69" s="1859"/>
      <c r="P69" s="1790">
        <v>2</v>
      </c>
      <c r="Q69" s="1495"/>
      <c r="R69" s="1495"/>
      <c r="S69" s="1495"/>
      <c r="T69" s="1909"/>
      <c r="U69" s="1548"/>
      <c r="V69" s="1548"/>
      <c r="W69" s="1548"/>
      <c r="X69" s="1493"/>
      <c r="Y69" s="1493"/>
      <c r="Z69" s="1493"/>
    </row>
    <row r="70" spans="1:26" s="1467" customFormat="1" ht="68.25" customHeight="1">
      <c r="A70" s="3694">
        <v>17</v>
      </c>
      <c r="B70" s="2187" t="str">
        <f t="shared" si="2"/>
        <v>2200002014</v>
      </c>
      <c r="C70" s="1902" t="s">
        <v>3722</v>
      </c>
      <c r="D70" s="2607">
        <v>4370</v>
      </c>
      <c r="E70" s="1921" t="s">
        <v>8903</v>
      </c>
      <c r="F70" s="1902" t="s">
        <v>17</v>
      </c>
      <c r="G70" s="1909" t="s">
        <v>8904</v>
      </c>
      <c r="H70" s="1921" t="s">
        <v>8905</v>
      </c>
      <c r="I70" s="1921" t="s">
        <v>49</v>
      </c>
      <c r="J70" s="1921" t="s">
        <v>126</v>
      </c>
      <c r="K70" s="1845" t="s">
        <v>8906</v>
      </c>
      <c r="L70" s="2583">
        <v>300</v>
      </c>
      <c r="M70" s="2196" t="s">
        <v>5214</v>
      </c>
      <c r="N70" s="1902"/>
      <c r="O70" s="1775"/>
      <c r="P70" s="1790">
        <v>2</v>
      </c>
      <c r="Q70" s="1921"/>
      <c r="R70" s="1921"/>
      <c r="S70" s="1921"/>
      <c r="T70" s="1909"/>
      <c r="U70" s="2150"/>
      <c r="V70" s="2150"/>
      <c r="W70" s="2150"/>
      <c r="X70" s="1902"/>
      <c r="Y70" s="1902"/>
      <c r="Z70" s="1902"/>
    </row>
    <row r="71" spans="1:26" s="1467" customFormat="1" ht="58.5" customHeight="1">
      <c r="A71" s="3695"/>
      <c r="B71" s="1543" t="str">
        <f t="shared" si="2"/>
        <v>2200002060</v>
      </c>
      <c r="C71" s="1493" t="s">
        <v>3722</v>
      </c>
      <c r="D71" s="1494"/>
      <c r="E71" s="1495"/>
      <c r="F71" s="1493" t="s">
        <v>17</v>
      </c>
      <c r="G71" s="1495"/>
      <c r="H71" s="1495"/>
      <c r="I71" s="1495" t="s">
        <v>49</v>
      </c>
      <c r="J71" s="1495" t="s">
        <v>101</v>
      </c>
      <c r="K71" s="1547" t="s">
        <v>8907</v>
      </c>
      <c r="L71" s="2357">
        <v>812</v>
      </c>
      <c r="M71" s="1748" t="s">
        <v>8908</v>
      </c>
      <c r="N71" s="1493"/>
      <c r="O71" s="1859"/>
      <c r="P71" s="1790">
        <v>2</v>
      </c>
      <c r="Q71" s="1495"/>
      <c r="R71" s="1495"/>
      <c r="S71" s="1495"/>
      <c r="T71" s="1909"/>
      <c r="U71" s="1548"/>
      <c r="V71" s="1548"/>
      <c r="W71" s="1548"/>
      <c r="X71" s="1493"/>
      <c r="Y71" s="1493"/>
      <c r="Z71" s="1493"/>
    </row>
    <row r="72" spans="1:26" s="1467" customFormat="1" ht="58.5" customHeight="1">
      <c r="A72" s="3695"/>
      <c r="B72" s="1543" t="str">
        <f t="shared" si="2"/>
        <v>2000003093</v>
      </c>
      <c r="C72" s="1493" t="s">
        <v>3722</v>
      </c>
      <c r="D72" s="1494"/>
      <c r="E72" s="1495"/>
      <c r="F72" s="1493" t="s">
        <v>17</v>
      </c>
      <c r="G72" s="1495"/>
      <c r="H72" s="1495"/>
      <c r="I72" s="1495" t="s">
        <v>49</v>
      </c>
      <c r="J72" s="1495" t="s">
        <v>101</v>
      </c>
      <c r="K72" s="1600" t="s">
        <v>8909</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695"/>
      <c r="B73" s="1543" t="str">
        <f t="shared" si="2"/>
        <v>2200002015</v>
      </c>
      <c r="C73" s="1493" t="s">
        <v>3722</v>
      </c>
      <c r="D73" s="1494"/>
      <c r="E73" s="1495"/>
      <c r="F73" s="1493" t="s">
        <v>17</v>
      </c>
      <c r="G73" s="1495"/>
      <c r="H73" s="1495"/>
      <c r="I73" s="1495" t="s">
        <v>49</v>
      </c>
      <c r="J73" s="1495" t="s">
        <v>101</v>
      </c>
      <c r="K73" s="1600" t="s">
        <v>8910</v>
      </c>
      <c r="L73" s="2357">
        <v>2050</v>
      </c>
      <c r="M73" s="1748" t="s">
        <v>5239</v>
      </c>
      <c r="N73" s="1493"/>
      <c r="O73" s="1859"/>
      <c r="P73" s="1790">
        <v>2</v>
      </c>
      <c r="Q73" s="1495"/>
      <c r="R73" s="1495"/>
      <c r="S73" s="1495"/>
      <c r="T73" s="1909"/>
      <c r="U73" s="1548"/>
      <c r="V73" s="1548"/>
      <c r="W73" s="1548"/>
      <c r="X73" s="1493"/>
      <c r="Y73" s="1493"/>
      <c r="Z73" s="1493"/>
    </row>
    <row r="74" spans="1:26" s="2643" customFormat="1" ht="66" customHeight="1">
      <c r="A74" s="3694">
        <v>18</v>
      </c>
      <c r="B74" s="2419" t="str">
        <f t="shared" si="2"/>
        <v>2000003041</v>
      </c>
      <c r="C74" s="1921" t="s">
        <v>8911</v>
      </c>
      <c r="D74" s="2607">
        <v>5820</v>
      </c>
      <c r="E74" s="1921" t="s">
        <v>8912</v>
      </c>
      <c r="F74" s="1902" t="s">
        <v>16</v>
      </c>
      <c r="G74" s="1909" t="s">
        <v>8913</v>
      </c>
      <c r="H74" s="1921" t="s">
        <v>8914</v>
      </c>
      <c r="I74" s="1921" t="s">
        <v>49</v>
      </c>
      <c r="J74" s="1921" t="s">
        <v>984</v>
      </c>
      <c r="K74" s="1911" t="s">
        <v>8915</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5" customHeight="1">
      <c r="A75" s="3695"/>
      <c r="B75" s="1900" t="str">
        <f t="shared" si="2"/>
        <v>2200002019</v>
      </c>
      <c r="C75" s="1493" t="s">
        <v>4808</v>
      </c>
      <c r="D75" s="1494"/>
      <c r="E75" s="1748" t="s">
        <v>150</v>
      </c>
      <c r="F75" s="1493" t="s">
        <v>16</v>
      </c>
      <c r="G75" s="1495"/>
      <c r="H75" s="1495"/>
      <c r="I75" s="1495" t="s">
        <v>49</v>
      </c>
      <c r="J75" s="1495" t="s">
        <v>984</v>
      </c>
      <c r="K75" s="1600" t="s">
        <v>8916</v>
      </c>
      <c r="L75" s="2357">
        <v>819</v>
      </c>
      <c r="M75" s="1790" t="s">
        <v>5239</v>
      </c>
      <c r="N75" s="1493"/>
      <c r="O75" s="1859"/>
      <c r="P75" s="1790">
        <v>2</v>
      </c>
      <c r="Q75" s="1495"/>
      <c r="R75" s="1495"/>
      <c r="S75" s="1495"/>
      <c r="T75" s="1909"/>
      <c r="U75" s="1548"/>
      <c r="V75" s="1548"/>
      <c r="W75" s="1548"/>
      <c r="X75" s="1493"/>
      <c r="Y75" s="1493"/>
      <c r="Z75" s="1493"/>
    </row>
    <row r="76" spans="1:26" s="1467" customFormat="1" ht="58.5" customHeight="1">
      <c r="A76" s="3695"/>
      <c r="B76" s="1900" t="str">
        <f t="shared" si="2"/>
        <v>2200002017</v>
      </c>
      <c r="C76" s="1493" t="s">
        <v>4808</v>
      </c>
      <c r="D76" s="1494"/>
      <c r="E76" s="1495"/>
      <c r="F76" s="1493" t="s">
        <v>16</v>
      </c>
      <c r="G76" s="1495"/>
      <c r="H76" s="1495"/>
      <c r="I76" s="1495" t="s">
        <v>49</v>
      </c>
      <c r="J76" s="1495" t="s">
        <v>984</v>
      </c>
      <c r="K76" s="1547" t="s">
        <v>8917</v>
      </c>
      <c r="L76" s="2357">
        <v>949</v>
      </c>
      <c r="M76" s="1748" t="s">
        <v>5239</v>
      </c>
      <c r="N76" s="1493"/>
      <c r="O76" s="1859"/>
      <c r="P76" s="1790">
        <v>2</v>
      </c>
      <c r="Q76" s="1495"/>
      <c r="R76" s="1495"/>
      <c r="S76" s="1495"/>
      <c r="T76" s="1909"/>
      <c r="U76" s="1548"/>
      <c r="V76" s="1548"/>
      <c r="W76" s="1548"/>
      <c r="X76" s="1493"/>
      <c r="Y76" s="1493"/>
      <c r="Z76" s="1493"/>
    </row>
    <row r="77" spans="1:26" s="1467" customFormat="1" ht="58.5" customHeight="1">
      <c r="A77" s="3695"/>
      <c r="B77" s="1900" t="str">
        <f t="shared" si="2"/>
        <v>2200002064</v>
      </c>
      <c r="C77" s="1493" t="s">
        <v>4808</v>
      </c>
      <c r="D77" s="1494"/>
      <c r="E77" s="1495"/>
      <c r="F77" s="1493" t="s">
        <v>16</v>
      </c>
      <c r="G77" s="1495"/>
      <c r="H77" s="1495"/>
      <c r="I77" s="1495" t="s">
        <v>49</v>
      </c>
      <c r="J77" s="1495" t="s">
        <v>984</v>
      </c>
      <c r="K77" s="1547" t="s">
        <v>8918</v>
      </c>
      <c r="L77" s="2357">
        <v>827</v>
      </c>
      <c r="M77" s="2196" t="s">
        <v>5214</v>
      </c>
      <c r="N77" s="1493"/>
      <c r="O77" s="1859"/>
      <c r="P77" s="1790">
        <v>2</v>
      </c>
      <c r="Q77" s="1495"/>
      <c r="R77" s="1495"/>
      <c r="S77" s="1495"/>
      <c r="T77" s="1909"/>
      <c r="U77" s="1548"/>
      <c r="V77" s="1548"/>
      <c r="W77" s="1548"/>
      <c r="X77" s="1493"/>
      <c r="Y77" s="1493"/>
      <c r="Z77" s="1493"/>
    </row>
    <row r="78" spans="1:26" s="1467" customFormat="1" ht="58.5" customHeight="1">
      <c r="A78" s="3695"/>
      <c r="B78" s="1900" t="str">
        <f t="shared" si="2"/>
        <v>2200002055</v>
      </c>
      <c r="C78" s="1493" t="s">
        <v>4808</v>
      </c>
      <c r="D78" s="1494"/>
      <c r="E78" s="1495"/>
      <c r="F78" s="1493" t="s">
        <v>16</v>
      </c>
      <c r="G78" s="1495"/>
      <c r="H78" s="1495"/>
      <c r="I78" s="1495" t="s">
        <v>49</v>
      </c>
      <c r="J78" s="1495" t="s">
        <v>984</v>
      </c>
      <c r="K78" s="1600" t="s">
        <v>8919</v>
      </c>
      <c r="L78" s="2357">
        <v>45</v>
      </c>
      <c r="M78" s="1790" t="s">
        <v>7233</v>
      </c>
      <c r="N78" s="1493"/>
      <c r="O78" s="1859"/>
      <c r="P78" s="1790">
        <v>2</v>
      </c>
      <c r="Q78" s="1495"/>
      <c r="R78" s="1495"/>
      <c r="S78" s="1495"/>
      <c r="T78" s="1909"/>
      <c r="U78" s="1548"/>
      <c r="V78" s="1548"/>
      <c r="W78" s="1548"/>
      <c r="X78" s="1493"/>
      <c r="Y78" s="1493"/>
      <c r="Z78" s="1493"/>
    </row>
    <row r="79" spans="1:26" s="1467" customFormat="1" ht="58.5" customHeight="1">
      <c r="A79" s="3694">
        <v>19</v>
      </c>
      <c r="B79" s="2187" t="str">
        <f t="shared" si="2"/>
        <v>2200002006</v>
      </c>
      <c r="C79" s="1902" t="s">
        <v>4238</v>
      </c>
      <c r="D79" s="2607">
        <v>13500</v>
      </c>
      <c r="E79" s="1921" t="s">
        <v>8920</v>
      </c>
      <c r="F79" s="1902" t="s">
        <v>13</v>
      </c>
      <c r="G79" s="1921" t="s">
        <v>8921</v>
      </c>
      <c r="H79" s="1921"/>
      <c r="I79" s="1921" t="s">
        <v>49</v>
      </c>
      <c r="J79" s="1902" t="s">
        <v>148</v>
      </c>
      <c r="K79" s="2150" t="s">
        <v>8922</v>
      </c>
      <c r="L79" s="2179">
        <v>4446</v>
      </c>
      <c r="M79" s="1909" t="s">
        <v>5239</v>
      </c>
      <c r="N79" s="1493"/>
      <c r="O79" s="1859"/>
      <c r="P79" s="1790">
        <v>2</v>
      </c>
      <c r="Q79" s="1495"/>
      <c r="R79" s="1495"/>
      <c r="S79" s="1495"/>
      <c r="T79" s="1748"/>
      <c r="U79" s="1548"/>
      <c r="V79" s="1548"/>
      <c r="W79" s="1548"/>
      <c r="X79" s="1493"/>
      <c r="Y79" s="1493"/>
      <c r="Z79" s="1493"/>
    </row>
    <row r="80" spans="1:26" s="1467" customFormat="1" ht="58.5" customHeight="1">
      <c r="A80" s="3695"/>
      <c r="B80" s="1543" t="str">
        <f t="shared" si="2"/>
        <v>2000003107</v>
      </c>
      <c r="C80" s="1493" t="s">
        <v>4238</v>
      </c>
      <c r="D80" s="1494"/>
      <c r="E80" s="1495"/>
      <c r="F80" s="1493" t="s">
        <v>13</v>
      </c>
      <c r="G80" s="1495"/>
      <c r="H80" s="1495"/>
      <c r="I80" s="1495" t="s">
        <v>49</v>
      </c>
      <c r="J80" s="1493" t="s">
        <v>148</v>
      </c>
      <c r="K80" s="1548" t="s">
        <v>8923</v>
      </c>
      <c r="L80" s="1548">
        <v>100</v>
      </c>
      <c r="M80" s="2196" t="s">
        <v>5214</v>
      </c>
      <c r="N80" s="1493"/>
      <c r="O80" s="1859"/>
      <c r="P80" s="1790">
        <v>2</v>
      </c>
      <c r="Q80" s="1495"/>
      <c r="R80" s="1495"/>
      <c r="S80" s="1495"/>
      <c r="T80" s="1909"/>
      <c r="U80" s="1548"/>
      <c r="V80" s="1548"/>
      <c r="W80" s="1548"/>
      <c r="X80" s="1493"/>
      <c r="Y80" s="1493"/>
      <c r="Z80" s="1493"/>
    </row>
    <row r="81" spans="1:26" s="1467" customFormat="1" ht="58.5" customHeight="1">
      <c r="A81" s="3695"/>
      <c r="B81" s="1543" t="str">
        <f t="shared" si="2"/>
        <v>2000003091</v>
      </c>
      <c r="C81" s="1493" t="s">
        <v>4238</v>
      </c>
      <c r="D81" s="1494"/>
      <c r="E81" s="1495"/>
      <c r="F81" s="1493" t="s">
        <v>13</v>
      </c>
      <c r="G81" s="1495"/>
      <c r="H81" s="1495"/>
      <c r="I81" s="1495" t="s">
        <v>49</v>
      </c>
      <c r="J81" s="1493" t="s">
        <v>148</v>
      </c>
      <c r="K81" s="1548" t="s">
        <v>8924</v>
      </c>
      <c r="L81" s="2183">
        <v>3200</v>
      </c>
      <c r="M81" s="2196" t="s">
        <v>5685</v>
      </c>
      <c r="N81" s="1493"/>
      <c r="O81" s="1859"/>
      <c r="P81" s="1790">
        <v>2</v>
      </c>
      <c r="Q81" s="1495"/>
      <c r="R81" s="1495"/>
      <c r="S81" s="1495"/>
      <c r="T81" s="1909"/>
      <c r="U81" s="1548"/>
      <c r="V81" s="1548"/>
      <c r="W81" s="1548"/>
      <c r="X81" s="1493"/>
      <c r="Y81" s="1493"/>
      <c r="Z81" s="1493"/>
    </row>
    <row r="82" spans="1:26" s="1467" customFormat="1" ht="58.5" customHeight="1">
      <c r="A82" s="3696"/>
      <c r="B82" s="1543" t="str">
        <f t="shared" si="2"/>
        <v>2000003086</v>
      </c>
      <c r="C82" s="1493" t="s">
        <v>4238</v>
      </c>
      <c r="D82" s="1494"/>
      <c r="E82" s="1495"/>
      <c r="F82" s="1493" t="s">
        <v>13</v>
      </c>
      <c r="G82" s="1495"/>
      <c r="H82" s="1495"/>
      <c r="I82" s="1495" t="s">
        <v>49</v>
      </c>
      <c r="J82" s="1495" t="s">
        <v>148</v>
      </c>
      <c r="K82" s="1547" t="s">
        <v>8925</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694">
        <v>20</v>
      </c>
      <c r="B83" s="2187" t="str">
        <f t="shared" si="2"/>
        <v>2200002069</v>
      </c>
      <c r="C83" s="1902" t="s">
        <v>5319</v>
      </c>
      <c r="D83" s="2607">
        <v>4300</v>
      </c>
      <c r="E83" s="1921" t="s">
        <v>8926</v>
      </c>
      <c r="F83" s="1902" t="s">
        <v>19</v>
      </c>
      <c r="G83" s="1921" t="s">
        <v>8927</v>
      </c>
      <c r="H83" s="1921"/>
      <c r="I83" s="1921" t="s">
        <v>49</v>
      </c>
      <c r="J83" s="1921" t="s">
        <v>1163</v>
      </c>
      <c r="K83" s="1845" t="s">
        <v>8928</v>
      </c>
      <c r="L83" s="2583">
        <v>3740</v>
      </c>
      <c r="M83" s="1909" t="s">
        <v>8929</v>
      </c>
      <c r="N83" s="1902" t="s">
        <v>5266</v>
      </c>
      <c r="O83" s="1775"/>
      <c r="P83" s="2429">
        <v>2</v>
      </c>
      <c r="Q83" s="1921"/>
      <c r="R83" s="1921"/>
      <c r="S83" s="1921"/>
      <c r="T83" s="1909"/>
      <c r="U83" s="2150"/>
      <c r="V83" s="2150"/>
      <c r="W83" s="2150"/>
      <c r="X83" s="1902"/>
      <c r="Y83" s="1902"/>
      <c r="Z83" s="1902"/>
    </row>
    <row r="84" spans="1:26" s="2643" customFormat="1" ht="58.5" customHeight="1">
      <c r="A84" s="3696"/>
      <c r="B84" s="2187" t="str">
        <f t="shared" si="2"/>
        <v>2200002065</v>
      </c>
      <c r="C84" s="1493" t="s">
        <v>5319</v>
      </c>
      <c r="D84" s="1494"/>
      <c r="E84" s="1495"/>
      <c r="F84" s="1493" t="s">
        <v>19</v>
      </c>
      <c r="G84" s="1495"/>
      <c r="H84" s="1495"/>
      <c r="I84" s="1493" t="s">
        <v>49</v>
      </c>
      <c r="J84" s="1495" t="s">
        <v>1163</v>
      </c>
      <c r="K84" s="1600" t="s">
        <v>8930</v>
      </c>
      <c r="L84" s="2357">
        <v>569</v>
      </c>
      <c r="M84" s="1748" t="s">
        <v>5239</v>
      </c>
      <c r="N84" s="1493"/>
      <c r="O84" s="1859"/>
      <c r="P84" s="1790">
        <v>2</v>
      </c>
      <c r="Q84" s="1495"/>
      <c r="R84" s="1495"/>
      <c r="S84" s="1495"/>
      <c r="T84" s="1909"/>
      <c r="U84" s="1548"/>
      <c r="V84" s="1548"/>
      <c r="W84" s="1548"/>
      <c r="X84" s="1493"/>
      <c r="Y84" s="1493"/>
      <c r="Z84" s="1493"/>
    </row>
    <row r="85" spans="1:26" s="2643" customFormat="1" ht="58.5" customHeight="1">
      <c r="A85" s="3697">
        <v>21</v>
      </c>
      <c r="B85" s="2187" t="str">
        <f t="shared" si="2"/>
        <v>2200002066</v>
      </c>
      <c r="C85" s="1902" t="s">
        <v>3579</v>
      </c>
      <c r="D85" s="2607">
        <v>4300</v>
      </c>
      <c r="E85" s="1921" t="s">
        <v>8931</v>
      </c>
      <c r="F85" s="1902" t="s">
        <v>18</v>
      </c>
      <c r="G85" s="1921" t="s">
        <v>8932</v>
      </c>
      <c r="H85" s="1921"/>
      <c r="I85" s="1921" t="s">
        <v>49</v>
      </c>
      <c r="J85" s="1921" t="s">
        <v>1163</v>
      </c>
      <c r="K85" s="1911" t="s">
        <v>8933</v>
      </c>
      <c r="L85" s="2583">
        <v>947</v>
      </c>
      <c r="M85" s="1902" t="s">
        <v>8934</v>
      </c>
      <c r="N85" s="1902"/>
      <c r="O85" s="1775"/>
      <c r="P85" s="2429">
        <v>3</v>
      </c>
      <c r="Q85" s="1921"/>
      <c r="R85" s="1921"/>
      <c r="S85" s="1921"/>
      <c r="T85" s="1909"/>
      <c r="U85" s="2150"/>
      <c r="V85" s="2150"/>
      <c r="W85" s="2150"/>
      <c r="X85" s="1902"/>
      <c r="Y85" s="1902"/>
      <c r="Z85" s="1902"/>
    </row>
    <row r="86" spans="1:26" s="2643" customFormat="1" ht="58.5" customHeight="1">
      <c r="A86" s="3698"/>
      <c r="B86" s="1543" t="str">
        <f t="shared" si="2"/>
        <v>2200002067</v>
      </c>
      <c r="C86" s="1493" t="s">
        <v>3579</v>
      </c>
      <c r="D86" s="1494"/>
      <c r="E86" s="1495"/>
      <c r="F86" s="1493" t="s">
        <v>18</v>
      </c>
      <c r="G86" s="1495"/>
      <c r="H86" s="1495"/>
      <c r="I86" s="1495" t="s">
        <v>49</v>
      </c>
      <c r="J86" s="1921" t="s">
        <v>1163</v>
      </c>
      <c r="K86" s="1547" t="s">
        <v>8935</v>
      </c>
      <c r="L86" s="2357">
        <v>504</v>
      </c>
      <c r="M86" s="1493" t="s">
        <v>8936</v>
      </c>
      <c r="N86" s="1493"/>
      <c r="O86" s="1859"/>
      <c r="P86" s="1790">
        <v>3</v>
      </c>
      <c r="Q86" s="1495"/>
      <c r="R86" s="1495"/>
      <c r="S86" s="1495"/>
      <c r="T86" s="1909"/>
      <c r="U86" s="1548"/>
      <c r="V86" s="1548"/>
      <c r="W86" s="1548"/>
      <c r="X86" s="1493"/>
      <c r="Y86" s="1493"/>
      <c r="Z86" s="1493"/>
    </row>
    <row r="87" spans="1:26" s="2643" customFormat="1" ht="58.5" customHeight="1">
      <c r="A87" s="3699"/>
      <c r="B87" s="1543" t="str">
        <f t="shared" si="2"/>
        <v>2000003132</v>
      </c>
      <c r="C87" s="1493" t="s">
        <v>3579</v>
      </c>
      <c r="D87" s="1494"/>
      <c r="E87" s="1495"/>
      <c r="F87" s="1493" t="s">
        <v>18</v>
      </c>
      <c r="G87" s="1495"/>
      <c r="H87" s="1495"/>
      <c r="I87" s="1493" t="s">
        <v>49</v>
      </c>
      <c r="J87" s="1921" t="s">
        <v>1163</v>
      </c>
      <c r="K87" s="1547" t="s">
        <v>8937</v>
      </c>
      <c r="L87" s="2357">
        <v>3000</v>
      </c>
      <c r="M87" s="2196" t="s">
        <v>5214</v>
      </c>
      <c r="N87" s="1493"/>
      <c r="O87" s="1843"/>
      <c r="P87" s="1790">
        <v>3</v>
      </c>
      <c r="Q87" s="1495"/>
      <c r="R87" s="1495"/>
      <c r="S87" s="1495"/>
      <c r="T87" s="1909"/>
      <c r="U87" s="1548"/>
      <c r="V87" s="1548"/>
      <c r="W87" s="1548"/>
      <c r="X87" s="1493"/>
      <c r="Y87" s="1493"/>
      <c r="Z87" s="1493"/>
    </row>
    <row r="88" spans="1:26" s="2643" customFormat="1" ht="58.5" customHeight="1">
      <c r="A88" s="3694">
        <v>22</v>
      </c>
      <c r="B88" s="2187" t="str">
        <f t="shared" si="2"/>
        <v>2200002070</v>
      </c>
      <c r="C88" s="1902" t="s">
        <v>8938</v>
      </c>
      <c r="D88" s="2607">
        <v>3550</v>
      </c>
      <c r="E88" s="1921" t="s">
        <v>8931</v>
      </c>
      <c r="F88" s="1902" t="s">
        <v>18</v>
      </c>
      <c r="G88" s="1921" t="s">
        <v>8939</v>
      </c>
      <c r="H88" s="1921"/>
      <c r="I88" s="1921" t="s">
        <v>49</v>
      </c>
      <c r="J88" s="1921" t="s">
        <v>984</v>
      </c>
      <c r="K88" s="1845" t="s">
        <v>8940</v>
      </c>
      <c r="L88" s="2583">
        <v>890</v>
      </c>
      <c r="M88" s="2196" t="s">
        <v>8941</v>
      </c>
      <c r="N88" s="1493"/>
      <c r="O88" s="1859"/>
      <c r="P88" s="1790">
        <v>2</v>
      </c>
      <c r="Q88" s="1495"/>
      <c r="R88" s="1495"/>
      <c r="S88" s="1495"/>
      <c r="T88" s="1909"/>
      <c r="U88" s="1548"/>
      <c r="V88" s="1548"/>
      <c r="W88" s="1548"/>
      <c r="X88" s="1493"/>
      <c r="Y88" s="1493"/>
      <c r="Z88" s="1493"/>
    </row>
    <row r="89" spans="1:26" s="2643" customFormat="1" ht="58.5" customHeight="1">
      <c r="A89" s="3696"/>
      <c r="B89" s="2187" t="str">
        <f t="shared" si="2"/>
        <v>2200002073</v>
      </c>
      <c r="C89" s="1493" t="s">
        <v>8938</v>
      </c>
      <c r="D89" s="1494"/>
      <c r="E89" s="1495"/>
      <c r="F89" s="1493" t="s">
        <v>18</v>
      </c>
      <c r="G89" s="1495"/>
      <c r="H89" s="1495"/>
      <c r="I89" s="1495" t="s">
        <v>49</v>
      </c>
      <c r="J89" s="1921" t="s">
        <v>984</v>
      </c>
      <c r="K89" s="1600" t="s">
        <v>8942</v>
      </c>
      <c r="L89" s="2357">
        <v>2700</v>
      </c>
      <c r="M89" s="2196" t="s">
        <v>8941</v>
      </c>
      <c r="N89" s="1493"/>
      <c r="O89" s="1859"/>
      <c r="P89" s="1790">
        <v>2</v>
      </c>
      <c r="Q89" s="1495"/>
      <c r="R89" s="1495"/>
      <c r="S89" s="1495"/>
      <c r="T89" s="1909"/>
      <c r="U89" s="1548"/>
      <c r="V89" s="1548"/>
      <c r="W89" s="1548"/>
      <c r="X89" s="1493"/>
      <c r="Y89" s="1493"/>
      <c r="Z89" s="1493"/>
    </row>
    <row r="90" spans="1:26" s="1467" customFormat="1" ht="63.75" customHeight="1">
      <c r="A90" s="3694">
        <v>23</v>
      </c>
      <c r="B90" s="2187" t="str">
        <f t="shared" si="2"/>
        <v>2000003106</v>
      </c>
      <c r="C90" s="1545" t="s">
        <v>3478</v>
      </c>
      <c r="D90" s="2456">
        <v>8800</v>
      </c>
      <c r="E90" s="2187" t="s">
        <v>8943</v>
      </c>
      <c r="F90" s="2263" t="s">
        <v>15</v>
      </c>
      <c r="G90" s="2187" t="s">
        <v>8944</v>
      </c>
      <c r="H90" s="2187"/>
      <c r="I90" s="1921" t="s">
        <v>49</v>
      </c>
      <c r="J90" s="2187" t="s">
        <v>148</v>
      </c>
      <c r="K90" s="1605" t="s">
        <v>8945</v>
      </c>
      <c r="L90" s="2564">
        <v>1000</v>
      </c>
      <c r="M90" s="2261" t="s">
        <v>5239</v>
      </c>
      <c r="N90" s="2263"/>
      <c r="O90" s="2565"/>
      <c r="P90" s="2626">
        <v>2</v>
      </c>
      <c r="Q90" s="2187"/>
      <c r="R90" s="2187"/>
      <c r="S90" s="2187"/>
      <c r="T90" s="2261"/>
      <c r="U90" s="2127"/>
      <c r="V90" s="2127"/>
      <c r="W90" s="2127"/>
      <c r="X90" s="2263"/>
      <c r="Y90" s="2263"/>
      <c r="Z90" s="2263"/>
    </row>
    <row r="91" spans="1:26" s="1467" customFormat="1" ht="63.75" customHeight="1">
      <c r="A91" s="3695"/>
      <c r="B91" s="1543" t="str">
        <f t="shared" si="2"/>
        <v>2000003109</v>
      </c>
      <c r="C91" s="1545" t="s">
        <v>3478</v>
      </c>
      <c r="D91" s="1494"/>
      <c r="E91" s="1495"/>
      <c r="F91" s="1545" t="s">
        <v>15</v>
      </c>
      <c r="G91" s="1495"/>
      <c r="H91" s="1495"/>
      <c r="I91" s="1493" t="s">
        <v>49</v>
      </c>
      <c r="J91" s="1495" t="s">
        <v>148</v>
      </c>
      <c r="K91" s="1547" t="s">
        <v>8946</v>
      </c>
      <c r="L91" s="2357">
        <v>3000</v>
      </c>
      <c r="M91" s="2196" t="s">
        <v>5214</v>
      </c>
      <c r="N91" s="1493"/>
      <c r="O91" s="1843"/>
      <c r="P91" s="1790">
        <v>2</v>
      </c>
      <c r="Q91" s="1495"/>
      <c r="R91" s="1495"/>
      <c r="S91" s="1495"/>
      <c r="T91" s="1909"/>
      <c r="U91" s="1548"/>
      <c r="V91" s="1548"/>
      <c r="W91" s="1548"/>
      <c r="X91" s="1493"/>
      <c r="Y91" s="1493"/>
      <c r="Z91" s="1493"/>
    </row>
    <row r="92" spans="1:26" s="1467" customFormat="1" ht="63.75" customHeight="1">
      <c r="A92" s="3695"/>
      <c r="B92" s="1543" t="str">
        <f t="shared" si="2"/>
        <v>2000003121</v>
      </c>
      <c r="C92" s="1545" t="s">
        <v>3478</v>
      </c>
      <c r="D92" s="2456"/>
      <c r="E92" s="2187"/>
      <c r="F92" s="1545" t="s">
        <v>15</v>
      </c>
      <c r="G92" s="2187"/>
      <c r="H92" s="1495"/>
      <c r="I92" s="1493" t="s">
        <v>49</v>
      </c>
      <c r="J92" s="1495" t="s">
        <v>148</v>
      </c>
      <c r="K92" s="2873" t="s">
        <v>8947</v>
      </c>
      <c r="L92" s="2357">
        <v>4700</v>
      </c>
      <c r="M92" s="2196" t="s">
        <v>8948</v>
      </c>
      <c r="N92" s="1493"/>
      <c r="O92" s="1859"/>
      <c r="P92" s="1790">
        <v>2</v>
      </c>
      <c r="Q92" s="1495"/>
      <c r="R92" s="1495"/>
      <c r="S92" s="1495"/>
      <c r="T92" s="1909"/>
      <c r="U92" s="1548"/>
      <c r="V92" s="1548"/>
      <c r="W92" s="1548"/>
      <c r="X92" s="1493"/>
      <c r="Y92" s="1493"/>
      <c r="Z92" s="1493"/>
    </row>
    <row r="93" spans="1:26" s="1467" customFormat="1" ht="63.75" customHeight="1">
      <c r="A93" s="3696"/>
      <c r="B93" s="1543" t="str">
        <f t="shared" si="2"/>
        <v>2000003124</v>
      </c>
      <c r="C93" s="1545" t="s">
        <v>3478</v>
      </c>
      <c r="D93" s="1494"/>
      <c r="E93" s="1495"/>
      <c r="F93" s="1545" t="s">
        <v>15</v>
      </c>
      <c r="G93" s="1495"/>
      <c r="H93" s="1495"/>
      <c r="I93" s="1493" t="s">
        <v>49</v>
      </c>
      <c r="J93" s="1495" t="s">
        <v>148</v>
      </c>
      <c r="K93" s="1547" t="s">
        <v>8949</v>
      </c>
      <c r="L93" s="2357">
        <v>100</v>
      </c>
      <c r="M93" s="2196" t="s">
        <v>5214</v>
      </c>
      <c r="N93" s="1493"/>
      <c r="O93" s="1859"/>
      <c r="P93" s="1790">
        <v>2</v>
      </c>
      <c r="Q93" s="1495"/>
      <c r="R93" s="1495"/>
      <c r="S93" s="1495"/>
      <c r="T93" s="1909"/>
      <c r="U93" s="1548"/>
      <c r="V93" s="1548"/>
      <c r="W93" s="1548"/>
      <c r="X93" s="1493"/>
      <c r="Y93" s="1493"/>
      <c r="Z93" s="1493"/>
    </row>
    <row r="94" spans="1:26" s="1467" customFormat="1" ht="63.75" customHeight="1">
      <c r="A94" s="3697">
        <v>24</v>
      </c>
      <c r="B94" s="2187" t="str">
        <f t="shared" si="2"/>
        <v>2000003089</v>
      </c>
      <c r="C94" s="1902" t="s">
        <v>5554</v>
      </c>
      <c r="D94" s="2607">
        <v>4350</v>
      </c>
      <c r="E94" s="1921" t="s">
        <v>8950</v>
      </c>
      <c r="F94" s="1902" t="s">
        <v>17</v>
      </c>
      <c r="G94" s="1921" t="s">
        <v>8951</v>
      </c>
      <c r="H94" s="1921"/>
      <c r="I94" s="1902" t="s">
        <v>49</v>
      </c>
      <c r="J94" s="1902" t="s">
        <v>126</v>
      </c>
      <c r="K94" s="1911" t="s">
        <v>8952</v>
      </c>
      <c r="L94" s="2583">
        <v>1380</v>
      </c>
      <c r="M94" s="2196" t="s">
        <v>5214</v>
      </c>
      <c r="N94" s="1902"/>
      <c r="O94" s="1775"/>
      <c r="P94" s="2429">
        <v>3</v>
      </c>
      <c r="Q94" s="1921"/>
      <c r="R94" s="1921"/>
      <c r="S94" s="1921"/>
      <c r="T94" s="1909"/>
      <c r="U94" s="2150"/>
      <c r="V94" s="2150"/>
      <c r="W94" s="2150"/>
      <c r="X94" s="1902"/>
      <c r="Y94" s="1902"/>
      <c r="Z94" s="1902"/>
    </row>
    <row r="95" spans="1:26" s="1467" customFormat="1" ht="58.5" customHeight="1">
      <c r="A95" s="3699"/>
      <c r="B95" s="1543" t="str">
        <f t="shared" ref="B95:B126" si="3">TEXT(LEFT(K95,10),"0000000000")</f>
        <v>2000003147</v>
      </c>
      <c r="C95" s="1493" t="s">
        <v>5554</v>
      </c>
      <c r="D95" s="1494"/>
      <c r="E95" s="1495"/>
      <c r="F95" s="1493" t="s">
        <v>17</v>
      </c>
      <c r="G95" s="1495"/>
      <c r="H95" s="1495"/>
      <c r="I95" s="1495" t="s">
        <v>49</v>
      </c>
      <c r="J95" s="1495" t="s">
        <v>101</v>
      </c>
      <c r="K95" s="1547" t="s">
        <v>8953</v>
      </c>
      <c r="L95" s="2357">
        <v>3000</v>
      </c>
      <c r="M95" s="1493" t="s">
        <v>8954</v>
      </c>
      <c r="N95" s="1493"/>
      <c r="O95" s="1859"/>
      <c r="P95" s="1790">
        <v>3</v>
      </c>
      <c r="Q95" s="1495"/>
      <c r="R95" s="1495"/>
      <c r="S95" s="1495"/>
      <c r="T95" s="1909"/>
      <c r="U95" s="1548"/>
      <c r="V95" s="1548"/>
      <c r="W95" s="1548"/>
      <c r="X95" s="1493"/>
      <c r="Y95" s="1493"/>
      <c r="Z95" s="1493"/>
    </row>
    <row r="96" spans="1:26" s="1467" customFormat="1" ht="58.5" customHeight="1">
      <c r="A96" s="3694">
        <v>25</v>
      </c>
      <c r="B96" s="2419" t="str">
        <f t="shared" si="3"/>
        <v>2000003089</v>
      </c>
      <c r="C96" s="1902" t="s">
        <v>81</v>
      </c>
      <c r="D96" s="2607">
        <v>4620</v>
      </c>
      <c r="E96" s="1921" t="s">
        <v>8955</v>
      </c>
      <c r="F96" s="1902" t="s">
        <v>13</v>
      </c>
      <c r="G96" s="1921" t="s">
        <v>8956</v>
      </c>
      <c r="H96" s="1921"/>
      <c r="I96" s="1921" t="s">
        <v>49</v>
      </c>
      <c r="J96" s="1921" t="s">
        <v>126</v>
      </c>
      <c r="K96" s="1911" t="s">
        <v>8957</v>
      </c>
      <c r="L96" s="2583">
        <v>1120</v>
      </c>
      <c r="M96" s="2196" t="s">
        <v>5214</v>
      </c>
      <c r="N96" s="1493"/>
      <c r="O96" s="1547"/>
      <c r="P96" s="1493">
        <v>2</v>
      </c>
      <c r="Q96" s="1495"/>
      <c r="R96" s="1495"/>
      <c r="S96" s="1495"/>
      <c r="T96" s="1495"/>
      <c r="U96" s="1548"/>
      <c r="V96" s="1548"/>
      <c r="W96" s="1548"/>
      <c r="X96" s="1493"/>
      <c r="Y96" s="1493"/>
      <c r="Z96" s="1493"/>
    </row>
    <row r="97" spans="1:26" s="1467" customFormat="1" ht="58.5" customHeight="1">
      <c r="A97" s="3695"/>
      <c r="B97" s="1900" t="str">
        <f t="shared" si="3"/>
        <v>2200002015</v>
      </c>
      <c r="C97" s="1493" t="s">
        <v>81</v>
      </c>
      <c r="D97" s="1494"/>
      <c r="E97" s="1495"/>
      <c r="F97" s="1493" t="s">
        <v>13</v>
      </c>
      <c r="G97" s="1495"/>
      <c r="H97" s="1495"/>
      <c r="I97" s="1495" t="s">
        <v>49</v>
      </c>
      <c r="J97" s="1495" t="s">
        <v>101</v>
      </c>
      <c r="K97" s="1911" t="s">
        <v>8910</v>
      </c>
      <c r="L97" s="2583">
        <v>100</v>
      </c>
      <c r="M97" s="1921" t="s">
        <v>5376</v>
      </c>
      <c r="N97" s="1493"/>
      <c r="O97" s="1547"/>
      <c r="P97" s="1493">
        <v>2</v>
      </c>
      <c r="Q97" s="1495"/>
      <c r="R97" s="1495"/>
      <c r="S97" s="1495"/>
      <c r="T97" s="1495"/>
      <c r="U97" s="1548"/>
      <c r="V97" s="1548"/>
      <c r="W97" s="1548"/>
      <c r="X97" s="1493"/>
      <c r="Y97" s="1493"/>
      <c r="Z97" s="1493"/>
    </row>
    <row r="98" spans="1:26" s="1467" customFormat="1" ht="58.5" customHeight="1">
      <c r="A98" s="3695"/>
      <c r="B98" s="1543" t="str">
        <f t="shared" si="3"/>
        <v>2000002964</v>
      </c>
      <c r="C98" s="1493" t="s">
        <v>81</v>
      </c>
      <c r="D98" s="1494"/>
      <c r="E98" s="1495"/>
      <c r="F98" s="1493" t="s">
        <v>13</v>
      </c>
      <c r="G98" s="1495"/>
      <c r="H98" s="1495"/>
      <c r="I98" s="1495" t="s">
        <v>49</v>
      </c>
      <c r="J98" s="1495" t="s">
        <v>101</v>
      </c>
      <c r="K98" s="1600" t="s">
        <v>8958</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95"/>
      <c r="B99" s="1900" t="str">
        <f t="shared" si="3"/>
        <v>2000003091</v>
      </c>
      <c r="C99" s="1493" t="s">
        <v>81</v>
      </c>
      <c r="D99" s="1494"/>
      <c r="E99" s="1495"/>
      <c r="F99" s="1493" t="s">
        <v>13</v>
      </c>
      <c r="G99" s="1495"/>
      <c r="H99" s="1748"/>
      <c r="I99" s="1495" t="s">
        <v>49</v>
      </c>
      <c r="J99" s="1495" t="s">
        <v>148</v>
      </c>
      <c r="K99" s="1600" t="s">
        <v>8924</v>
      </c>
      <c r="L99" s="2357">
        <v>1300</v>
      </c>
      <c r="M99" s="2196" t="s">
        <v>5214</v>
      </c>
      <c r="N99" s="1493"/>
      <c r="O99" s="1859"/>
      <c r="P99" s="1790">
        <v>2</v>
      </c>
      <c r="Q99" s="1495"/>
      <c r="R99" s="1495"/>
      <c r="S99" s="1495"/>
      <c r="T99" s="1909"/>
      <c r="U99" s="1548"/>
      <c r="V99" s="1548"/>
      <c r="W99" s="1548"/>
      <c r="X99" s="1493"/>
      <c r="Y99" s="1493"/>
      <c r="Z99" s="1493"/>
    </row>
    <row r="100" spans="1:26" s="1467" customFormat="1" ht="58.5" customHeight="1">
      <c r="A100" s="3695"/>
      <c r="B100" s="1900" t="str">
        <f t="shared" si="3"/>
        <v>2000003115</v>
      </c>
      <c r="C100" s="1493" t="s">
        <v>81</v>
      </c>
      <c r="D100" s="1494"/>
      <c r="E100" s="1495"/>
      <c r="F100" s="1493" t="s">
        <v>13</v>
      </c>
      <c r="G100" s="1495"/>
      <c r="H100" s="1748"/>
      <c r="I100" s="1495" t="s">
        <v>49</v>
      </c>
      <c r="J100" s="1495" t="s">
        <v>148</v>
      </c>
      <c r="K100" s="1600" t="s">
        <v>8959</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5" customHeight="1">
      <c r="A101" s="3694">
        <v>26</v>
      </c>
      <c r="B101" s="2187" t="str">
        <f t="shared" si="3"/>
        <v>2000003110</v>
      </c>
      <c r="C101" s="2263" t="s">
        <v>3345</v>
      </c>
      <c r="D101" s="2607">
        <v>8700</v>
      </c>
      <c r="E101" s="1921" t="s">
        <v>8960</v>
      </c>
      <c r="F101" s="2263" t="s">
        <v>13</v>
      </c>
      <c r="G101" s="1921" t="s">
        <v>8961</v>
      </c>
      <c r="H101" s="1921"/>
      <c r="I101" s="1902" t="s">
        <v>49</v>
      </c>
      <c r="J101" s="1921" t="s">
        <v>148</v>
      </c>
      <c r="K101" s="1911" t="s">
        <v>8962</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25" customHeight="1">
      <c r="A102" s="3695"/>
      <c r="B102" s="1543" t="str">
        <f t="shared" si="3"/>
        <v>2000003111</v>
      </c>
      <c r="C102" s="1545" t="s">
        <v>3345</v>
      </c>
      <c r="D102" s="1494"/>
      <c r="E102" s="1495"/>
      <c r="F102" s="1545" t="s">
        <v>13</v>
      </c>
      <c r="G102" s="1495"/>
      <c r="H102" s="1495"/>
      <c r="I102" s="1493" t="s">
        <v>49</v>
      </c>
      <c r="J102" s="1495" t="s">
        <v>148</v>
      </c>
      <c r="K102" s="1547" t="s">
        <v>8963</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696"/>
      <c r="B103" s="1543" t="str">
        <f t="shared" si="3"/>
        <v>2000003121</v>
      </c>
      <c r="C103" s="1545" t="s">
        <v>3345</v>
      </c>
      <c r="D103" s="2607"/>
      <c r="E103" s="1921"/>
      <c r="F103" s="1545" t="s">
        <v>13</v>
      </c>
      <c r="G103" s="1495"/>
      <c r="H103" s="1495"/>
      <c r="I103" s="1493" t="s">
        <v>49</v>
      </c>
      <c r="J103" s="1495" t="s">
        <v>148</v>
      </c>
      <c r="K103" s="1600" t="s">
        <v>8964</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5" customHeight="1">
      <c r="A104" s="3694">
        <v>27</v>
      </c>
      <c r="B104" s="2187" t="str">
        <f t="shared" si="3"/>
        <v>2400001223</v>
      </c>
      <c r="C104" s="1902" t="s">
        <v>8965</v>
      </c>
      <c r="D104" s="2607">
        <f>SUM(L104:L119)</f>
        <v>18782</v>
      </c>
      <c r="E104" s="1921" t="s">
        <v>8966</v>
      </c>
      <c r="F104" s="1902" t="s">
        <v>22</v>
      </c>
      <c r="G104" s="1921" t="s">
        <v>8967</v>
      </c>
      <c r="H104" s="1921"/>
      <c r="I104" s="1921" t="s">
        <v>49</v>
      </c>
      <c r="J104" s="1921" t="s">
        <v>3536</v>
      </c>
      <c r="K104" s="1911" t="s">
        <v>8968</v>
      </c>
      <c r="L104" s="2583">
        <v>1325</v>
      </c>
      <c r="M104" s="1909" t="s">
        <v>8969</v>
      </c>
      <c r="N104" s="1902"/>
      <c r="O104" s="1775"/>
      <c r="P104" s="1790">
        <v>2</v>
      </c>
      <c r="Q104" s="1921"/>
      <c r="R104" s="1921"/>
      <c r="S104" s="1921"/>
      <c r="T104" s="1909"/>
      <c r="X104" s="1902"/>
      <c r="Y104" s="1902"/>
      <c r="Z104" s="1902"/>
    </row>
    <row r="105" spans="1:26" s="1548" customFormat="1" ht="58.5" customHeight="1">
      <c r="A105" s="3695"/>
      <c r="B105" s="1543" t="str">
        <f t="shared" si="3"/>
        <v>2400001225</v>
      </c>
      <c r="C105" s="1493" t="s">
        <v>8965</v>
      </c>
      <c r="D105" s="1494"/>
      <c r="E105" s="1495"/>
      <c r="F105" s="1493" t="s">
        <v>22</v>
      </c>
      <c r="G105" s="1495"/>
      <c r="H105" s="1495"/>
      <c r="I105" s="1495" t="s">
        <v>49</v>
      </c>
      <c r="J105" s="1495" t="s">
        <v>3536</v>
      </c>
      <c r="K105" s="1547" t="s">
        <v>8970</v>
      </c>
      <c r="L105" s="2357"/>
      <c r="M105" s="1748" t="s">
        <v>8971</v>
      </c>
      <c r="N105" s="1493"/>
      <c r="O105" s="1859"/>
      <c r="P105" s="1790">
        <v>2</v>
      </c>
      <c r="Q105" s="1495"/>
      <c r="R105" s="1495"/>
      <c r="S105" s="1495"/>
      <c r="T105" s="1909"/>
      <c r="X105" s="1493"/>
      <c r="Y105" s="1493"/>
      <c r="Z105" s="1493"/>
    </row>
    <row r="106" spans="1:26" s="1548" customFormat="1" ht="58.5" customHeight="1">
      <c r="A106" s="3695"/>
      <c r="B106" s="1543" t="str">
        <f t="shared" si="3"/>
        <v>2400001231</v>
      </c>
      <c r="C106" s="1493" t="s">
        <v>8965</v>
      </c>
      <c r="D106" s="1494"/>
      <c r="E106" s="1495"/>
      <c r="F106" s="1493" t="s">
        <v>22</v>
      </c>
      <c r="G106" s="1495"/>
      <c r="H106" s="1495"/>
      <c r="I106" s="1495" t="s">
        <v>49</v>
      </c>
      <c r="J106" s="1495" t="s">
        <v>3536</v>
      </c>
      <c r="K106" s="1547" t="s">
        <v>8972</v>
      </c>
      <c r="L106" s="2357"/>
      <c r="M106" s="1748" t="s">
        <v>8973</v>
      </c>
      <c r="N106" s="1493"/>
      <c r="O106" s="1859"/>
      <c r="P106" s="1790">
        <v>2</v>
      </c>
      <c r="Q106" s="1495"/>
      <c r="R106" s="1495"/>
      <c r="S106" s="1495"/>
      <c r="T106" s="1909"/>
      <c r="X106" s="1493"/>
      <c r="Y106" s="1493"/>
      <c r="Z106" s="1493"/>
    </row>
    <row r="107" spans="1:26" s="1548" customFormat="1" ht="58.5" customHeight="1">
      <c r="A107" s="3695"/>
      <c r="B107" s="1543" t="str">
        <f t="shared" si="3"/>
        <v>2400001227</v>
      </c>
      <c r="C107" s="1493" t="s">
        <v>8965</v>
      </c>
      <c r="D107" s="1494"/>
      <c r="E107" s="1495"/>
      <c r="F107" s="1493" t="s">
        <v>22</v>
      </c>
      <c r="G107" s="1495"/>
      <c r="H107" s="1495"/>
      <c r="I107" s="1495" t="s">
        <v>49</v>
      </c>
      <c r="J107" s="1495" t="s">
        <v>3536</v>
      </c>
      <c r="K107" s="1547" t="s">
        <v>8974</v>
      </c>
      <c r="L107" s="2357">
        <v>10900</v>
      </c>
      <c r="M107" s="1748" t="s">
        <v>5239</v>
      </c>
      <c r="N107" s="1493"/>
      <c r="O107" s="1859"/>
      <c r="P107" s="1790">
        <v>2</v>
      </c>
      <c r="Q107" s="1495"/>
      <c r="R107" s="1495"/>
      <c r="S107" s="1495"/>
      <c r="T107" s="1909"/>
      <c r="X107" s="1493"/>
      <c r="Y107" s="1493"/>
      <c r="Z107" s="1493"/>
    </row>
    <row r="108" spans="1:26" s="1548" customFormat="1" ht="58.5" customHeight="1">
      <c r="A108" s="3695"/>
      <c r="B108" s="1543" t="str">
        <f t="shared" si="3"/>
        <v>2400001228</v>
      </c>
      <c r="C108" s="1493" t="s">
        <v>8965</v>
      </c>
      <c r="D108" s="1494"/>
      <c r="E108" s="1495"/>
      <c r="F108" s="1493" t="s">
        <v>22</v>
      </c>
      <c r="G108" s="1495"/>
      <c r="H108" s="1495"/>
      <c r="I108" s="1495" t="s">
        <v>49</v>
      </c>
      <c r="J108" s="1495" t="s">
        <v>3536</v>
      </c>
      <c r="K108" s="1547" t="s">
        <v>8975</v>
      </c>
      <c r="L108" s="2357"/>
      <c r="M108" s="1748" t="s">
        <v>5239</v>
      </c>
      <c r="N108" s="1493"/>
      <c r="O108" s="1859"/>
      <c r="P108" s="1790">
        <v>2</v>
      </c>
      <c r="Q108" s="1495"/>
      <c r="R108" s="1495"/>
      <c r="S108" s="1495"/>
      <c r="T108" s="1909"/>
      <c r="X108" s="1493"/>
      <c r="Y108" s="1493"/>
      <c r="Z108" s="1493"/>
    </row>
    <row r="109" spans="1:26" s="1548" customFormat="1" ht="58.5" customHeight="1">
      <c r="A109" s="3695"/>
      <c r="B109" s="1543" t="str">
        <f t="shared" si="3"/>
        <v>2400001218</v>
      </c>
      <c r="C109" s="1493" t="s">
        <v>8965</v>
      </c>
      <c r="D109" s="1494"/>
      <c r="E109" s="1495"/>
      <c r="F109" s="1493" t="s">
        <v>22</v>
      </c>
      <c r="G109" s="1495"/>
      <c r="H109" s="1495"/>
      <c r="I109" s="1495" t="s">
        <v>49</v>
      </c>
      <c r="J109" s="1495" t="s">
        <v>3536</v>
      </c>
      <c r="K109" s="1547" t="s">
        <v>8976</v>
      </c>
      <c r="L109" s="2357"/>
      <c r="M109" s="1748" t="s">
        <v>5239</v>
      </c>
      <c r="N109" s="1493"/>
      <c r="O109" s="1859"/>
      <c r="P109" s="1790">
        <v>2</v>
      </c>
      <c r="Q109" s="1495"/>
      <c r="R109" s="1495"/>
      <c r="S109" s="1495"/>
      <c r="T109" s="1909"/>
      <c r="X109" s="1493"/>
      <c r="Y109" s="1493"/>
      <c r="Z109" s="1493"/>
    </row>
    <row r="110" spans="1:26" s="1548" customFormat="1" ht="58.5" customHeight="1">
      <c r="A110" s="3695"/>
      <c r="B110" s="1543" t="str">
        <f t="shared" si="3"/>
        <v>2400001222</v>
      </c>
      <c r="C110" s="1493" t="s">
        <v>8965</v>
      </c>
      <c r="D110" s="1494"/>
      <c r="E110" s="1495"/>
      <c r="F110" s="1493" t="s">
        <v>22</v>
      </c>
      <c r="G110" s="1495"/>
      <c r="H110" s="1495"/>
      <c r="I110" s="1495" t="s">
        <v>49</v>
      </c>
      <c r="J110" s="1495" t="s">
        <v>3536</v>
      </c>
      <c r="K110" s="1547" t="s">
        <v>8977</v>
      </c>
      <c r="L110" s="2357">
        <v>200</v>
      </c>
      <c r="M110" s="1748" t="s">
        <v>5239</v>
      </c>
      <c r="N110" s="1493"/>
      <c r="O110" s="1859"/>
      <c r="P110" s="1790">
        <v>2</v>
      </c>
      <c r="Q110" s="1495"/>
      <c r="R110" s="1495"/>
      <c r="S110" s="1495"/>
      <c r="T110" s="1909"/>
      <c r="X110" s="1493"/>
      <c r="Y110" s="1493"/>
      <c r="Z110" s="1493"/>
    </row>
    <row r="111" spans="1:26" s="1548" customFormat="1" ht="58.5" customHeight="1">
      <c r="A111" s="3695"/>
      <c r="B111" s="1543" t="str">
        <f t="shared" si="3"/>
        <v>2400001212</v>
      </c>
      <c r="C111" s="1493" t="s">
        <v>8965</v>
      </c>
      <c r="D111" s="1494"/>
      <c r="E111" s="1495"/>
      <c r="F111" s="1493" t="s">
        <v>22</v>
      </c>
      <c r="G111" s="1495"/>
      <c r="H111" s="1495"/>
      <c r="I111" s="1495" t="s">
        <v>49</v>
      </c>
      <c r="J111" s="1495" t="s">
        <v>3536</v>
      </c>
      <c r="K111" s="1547" t="s">
        <v>8978</v>
      </c>
      <c r="L111" s="2357">
        <v>100</v>
      </c>
      <c r="M111" s="1748" t="s">
        <v>5239</v>
      </c>
      <c r="N111" s="1493"/>
      <c r="O111" s="1859"/>
      <c r="P111" s="1790">
        <v>2</v>
      </c>
      <c r="Q111" s="1495"/>
      <c r="R111" s="1495"/>
      <c r="S111" s="1495"/>
      <c r="T111" s="1909"/>
      <c r="X111" s="1493"/>
      <c r="Y111" s="1493"/>
      <c r="Z111" s="1493"/>
    </row>
    <row r="112" spans="1:26" s="1548" customFormat="1" ht="58.5" customHeight="1">
      <c r="A112" s="3695"/>
      <c r="B112" s="1543" t="str">
        <f t="shared" si="3"/>
        <v>2400001213</v>
      </c>
      <c r="C112" s="1493" t="s">
        <v>8965</v>
      </c>
      <c r="D112" s="1494"/>
      <c r="E112" s="1495"/>
      <c r="F112" s="1493" t="s">
        <v>22</v>
      </c>
      <c r="G112" s="1495"/>
      <c r="H112" s="1495"/>
      <c r="I112" s="1495" t="s">
        <v>49</v>
      </c>
      <c r="J112" s="1495" t="s">
        <v>3536</v>
      </c>
      <c r="K112" s="1547" t="s">
        <v>8979</v>
      </c>
      <c r="L112" s="2357">
        <v>450</v>
      </c>
      <c r="M112" s="1748" t="s">
        <v>8980</v>
      </c>
      <c r="N112" s="1493"/>
      <c r="O112" s="1859"/>
      <c r="P112" s="1790">
        <v>2</v>
      </c>
      <c r="Q112" s="1495"/>
      <c r="R112" s="1495"/>
      <c r="S112" s="1495"/>
      <c r="T112" s="1909"/>
      <c r="X112" s="1493"/>
      <c r="Y112" s="1493"/>
      <c r="Z112" s="1493"/>
    </row>
    <row r="113" spans="1:26" s="1548" customFormat="1" ht="58.5" customHeight="1">
      <c r="A113" s="3695"/>
      <c r="B113" s="1543" t="str">
        <f t="shared" si="3"/>
        <v>2400001214</v>
      </c>
      <c r="C113" s="1493" t="s">
        <v>8965</v>
      </c>
      <c r="D113" s="1494"/>
      <c r="E113" s="1495"/>
      <c r="F113" s="1493" t="s">
        <v>22</v>
      </c>
      <c r="G113" s="1495"/>
      <c r="H113" s="1495"/>
      <c r="I113" s="1495" t="s">
        <v>49</v>
      </c>
      <c r="J113" s="1495" t="s">
        <v>3536</v>
      </c>
      <c r="K113" s="1547" t="s">
        <v>8981</v>
      </c>
      <c r="L113" s="2357">
        <v>450</v>
      </c>
      <c r="M113" s="1748" t="s">
        <v>5239</v>
      </c>
      <c r="N113" s="1493"/>
      <c r="O113" s="1859"/>
      <c r="P113" s="1790">
        <v>2</v>
      </c>
      <c r="Q113" s="1495"/>
      <c r="R113" s="1495"/>
      <c r="S113" s="1495"/>
      <c r="T113" s="1909"/>
      <c r="X113" s="1493"/>
      <c r="Y113" s="1493"/>
      <c r="Z113" s="1493"/>
    </row>
    <row r="114" spans="1:26" s="1548" customFormat="1" ht="58.5" customHeight="1">
      <c r="A114" s="3695"/>
      <c r="B114" s="1543" t="str">
        <f t="shared" si="3"/>
        <v>2400001219</v>
      </c>
      <c r="C114" s="1493" t="s">
        <v>8965</v>
      </c>
      <c r="D114" s="1494"/>
      <c r="E114" s="1495"/>
      <c r="F114" s="1493" t="s">
        <v>22</v>
      </c>
      <c r="G114" s="1495"/>
      <c r="H114" s="1495"/>
      <c r="I114" s="1495" t="s">
        <v>49</v>
      </c>
      <c r="J114" s="1495" t="s">
        <v>3536</v>
      </c>
      <c r="K114" s="1547" t="s">
        <v>8982</v>
      </c>
      <c r="L114" s="2357">
        <v>3436</v>
      </c>
      <c r="M114" s="1790" t="s">
        <v>5239</v>
      </c>
      <c r="N114" s="1493"/>
      <c r="O114" s="1859"/>
      <c r="P114" s="1790">
        <v>2</v>
      </c>
      <c r="Q114" s="1495"/>
      <c r="R114" s="1495"/>
      <c r="S114" s="1495"/>
      <c r="T114" s="1909"/>
      <c r="X114" s="1493"/>
      <c r="Y114" s="1493"/>
      <c r="Z114" s="1493"/>
    </row>
    <row r="115" spans="1:26" s="1548" customFormat="1" ht="58.5" customHeight="1">
      <c r="A115" s="3695"/>
      <c r="B115" s="1543" t="str">
        <f t="shared" si="3"/>
        <v>2400001220</v>
      </c>
      <c r="C115" s="1493" t="s">
        <v>8965</v>
      </c>
      <c r="D115" s="1494"/>
      <c r="E115" s="1495"/>
      <c r="F115" s="1493" t="s">
        <v>22</v>
      </c>
      <c r="G115" s="1495"/>
      <c r="H115" s="1495"/>
      <c r="I115" s="1495" t="s">
        <v>49</v>
      </c>
      <c r="J115" s="1495" t="s">
        <v>3536</v>
      </c>
      <c r="K115" s="1547" t="s">
        <v>8983</v>
      </c>
      <c r="L115" s="2357">
        <v>1067</v>
      </c>
      <c r="M115" s="1790" t="s">
        <v>5239</v>
      </c>
      <c r="N115" s="1493"/>
      <c r="O115" s="1859"/>
      <c r="P115" s="1790">
        <v>2</v>
      </c>
      <c r="Q115" s="1495"/>
      <c r="R115" s="1495"/>
      <c r="S115" s="1495"/>
      <c r="T115" s="1909"/>
      <c r="X115" s="1493"/>
      <c r="Y115" s="1493"/>
      <c r="Z115" s="1493"/>
    </row>
    <row r="116" spans="1:26" s="1548" customFormat="1" ht="58.5" customHeight="1">
      <c r="A116" s="3695"/>
      <c r="B116" s="1543" t="str">
        <f t="shared" si="3"/>
        <v>2400001221</v>
      </c>
      <c r="C116" s="1493" t="s">
        <v>8965</v>
      </c>
      <c r="D116" s="1494"/>
      <c r="E116" s="1495"/>
      <c r="F116" s="1493" t="s">
        <v>22</v>
      </c>
      <c r="G116" s="1495"/>
      <c r="H116" s="1495"/>
      <c r="I116" s="1495" t="s">
        <v>49</v>
      </c>
      <c r="J116" s="1495" t="s">
        <v>3536</v>
      </c>
      <c r="K116" s="1547" t="s">
        <v>8984</v>
      </c>
      <c r="L116" s="2357">
        <v>54</v>
      </c>
      <c r="M116" s="1790" t="s">
        <v>5239</v>
      </c>
      <c r="N116" s="1493"/>
      <c r="O116" s="1859"/>
      <c r="P116" s="1790">
        <v>2</v>
      </c>
      <c r="Q116" s="1495"/>
      <c r="R116" s="1495"/>
      <c r="S116" s="1495"/>
      <c r="T116" s="1909"/>
      <c r="X116" s="1493"/>
      <c r="Y116" s="1493"/>
      <c r="Z116" s="1493"/>
    </row>
    <row r="117" spans="1:26" s="1548" customFormat="1" ht="58.5" customHeight="1">
      <c r="A117" s="3695"/>
      <c r="B117" s="1543" t="str">
        <f t="shared" si="3"/>
        <v>2400001215</v>
      </c>
      <c r="C117" s="1493" t="s">
        <v>8965</v>
      </c>
      <c r="D117" s="1494"/>
      <c r="E117" s="1495"/>
      <c r="F117" s="1493" t="s">
        <v>22</v>
      </c>
      <c r="G117" s="1495"/>
      <c r="H117" s="1495"/>
      <c r="I117" s="1495" t="s">
        <v>49</v>
      </c>
      <c r="J117" s="1495" t="s">
        <v>3536</v>
      </c>
      <c r="K117" s="1547" t="s">
        <v>8985</v>
      </c>
      <c r="L117" s="2357">
        <v>600</v>
      </c>
      <c r="M117" s="1790" t="s">
        <v>5239</v>
      </c>
      <c r="N117" s="1493"/>
      <c r="O117" s="1859"/>
      <c r="P117" s="1790">
        <v>2</v>
      </c>
      <c r="Q117" s="1495"/>
      <c r="R117" s="1495"/>
      <c r="S117" s="1495"/>
      <c r="T117" s="1909"/>
      <c r="X117" s="1493"/>
      <c r="Y117" s="1493"/>
      <c r="Z117" s="1493"/>
    </row>
    <row r="118" spans="1:26" s="1548" customFormat="1" ht="58.5" customHeight="1">
      <c r="A118" s="3695"/>
      <c r="B118" s="1543" t="str">
        <f t="shared" si="3"/>
        <v>2400001216</v>
      </c>
      <c r="C118" s="1493" t="s">
        <v>8965</v>
      </c>
      <c r="D118" s="1494"/>
      <c r="E118" s="1495"/>
      <c r="F118" s="1493" t="s">
        <v>22</v>
      </c>
      <c r="G118" s="1495"/>
      <c r="H118" s="1495"/>
      <c r="I118" s="1495" t="s">
        <v>49</v>
      </c>
      <c r="J118" s="1495" t="s">
        <v>3536</v>
      </c>
      <c r="K118" s="1547" t="s">
        <v>8986</v>
      </c>
      <c r="L118" s="2357">
        <v>100</v>
      </c>
      <c r="M118" s="1748" t="s">
        <v>8987</v>
      </c>
      <c r="N118" s="1493"/>
      <c r="O118" s="1859"/>
      <c r="P118" s="1790">
        <v>2</v>
      </c>
      <c r="Q118" s="1495"/>
      <c r="R118" s="1495"/>
      <c r="S118" s="1495"/>
      <c r="T118" s="1909"/>
      <c r="X118" s="1493"/>
      <c r="Y118" s="1493"/>
      <c r="Z118" s="1493"/>
    </row>
    <row r="119" spans="1:26" s="1548" customFormat="1" ht="58.5" customHeight="1">
      <c r="A119" s="3696"/>
      <c r="B119" s="1543" t="str">
        <f t="shared" si="3"/>
        <v>2400001217</v>
      </c>
      <c r="C119" s="1493" t="s">
        <v>8965</v>
      </c>
      <c r="D119" s="1494"/>
      <c r="E119" s="1495"/>
      <c r="F119" s="1493" t="s">
        <v>22</v>
      </c>
      <c r="G119" s="1495"/>
      <c r="H119" s="1495"/>
      <c r="I119" s="1495" t="s">
        <v>49</v>
      </c>
      <c r="J119" s="1495" t="s">
        <v>3536</v>
      </c>
      <c r="K119" s="1547" t="s">
        <v>8988</v>
      </c>
      <c r="L119" s="2357">
        <v>100</v>
      </c>
      <c r="M119" s="1790" t="s">
        <v>5239</v>
      </c>
      <c r="N119" s="1493"/>
      <c r="O119" s="1859"/>
      <c r="P119" s="1790">
        <v>2</v>
      </c>
      <c r="Q119" s="1495"/>
      <c r="R119" s="1495"/>
      <c r="S119" s="1495"/>
      <c r="T119" s="1909"/>
      <c r="X119" s="1493"/>
      <c r="Y119" s="1493"/>
      <c r="Z119" s="1493"/>
    </row>
    <row r="120" spans="1:26" s="1548" customFormat="1" ht="58.5" customHeight="1">
      <c r="A120" s="3697">
        <v>28</v>
      </c>
      <c r="B120" s="2171" t="str">
        <f t="shared" si="3"/>
        <v>2200002069</v>
      </c>
      <c r="C120" s="1902" t="s">
        <v>5501</v>
      </c>
      <c r="D120" s="2607">
        <v>6100</v>
      </c>
      <c r="E120" s="1921" t="s">
        <v>8989</v>
      </c>
      <c r="F120" s="1902" t="s">
        <v>13</v>
      </c>
      <c r="G120" s="1921" t="s">
        <v>8990</v>
      </c>
      <c r="H120" s="1921"/>
      <c r="I120" s="1921" t="s">
        <v>49</v>
      </c>
      <c r="J120" s="1921" t="s">
        <v>984</v>
      </c>
      <c r="K120" s="1911" t="s">
        <v>8991</v>
      </c>
      <c r="L120" s="2583">
        <v>1000</v>
      </c>
      <c r="M120" s="1902" t="s">
        <v>8929</v>
      </c>
      <c r="N120" s="1902"/>
      <c r="O120" s="1775"/>
      <c r="P120" s="2429">
        <v>3</v>
      </c>
      <c r="Q120" s="1921"/>
      <c r="R120" s="1921"/>
      <c r="S120" s="1921"/>
      <c r="T120" s="1909"/>
      <c r="U120" s="2150"/>
      <c r="V120" s="2150"/>
      <c r="W120" s="2150"/>
      <c r="X120" s="1902"/>
      <c r="Y120" s="1902"/>
      <c r="Z120" s="1902"/>
    </row>
    <row r="121" spans="1:26" s="1548" customFormat="1" ht="58.5" customHeight="1">
      <c r="A121" s="3699"/>
      <c r="B121" s="1543" t="str">
        <f t="shared" si="3"/>
        <v>2000003077</v>
      </c>
      <c r="C121" s="1493" t="s">
        <v>5501</v>
      </c>
      <c r="D121" s="1494"/>
      <c r="E121" s="1495"/>
      <c r="F121" s="1493" t="s">
        <v>13</v>
      </c>
      <c r="G121" s="1495"/>
      <c r="H121" s="1495"/>
      <c r="I121" s="1543" t="s">
        <v>49</v>
      </c>
      <c r="J121" s="1921" t="s">
        <v>984</v>
      </c>
      <c r="K121" s="1600" t="s">
        <v>8992</v>
      </c>
      <c r="L121" s="2357">
        <v>5000</v>
      </c>
      <c r="M121" s="1790" t="s">
        <v>5239</v>
      </c>
      <c r="N121" s="1493"/>
      <c r="O121" s="1859"/>
      <c r="P121" s="1790">
        <v>3</v>
      </c>
      <c r="Q121" s="1495"/>
      <c r="R121" s="1495"/>
      <c r="S121" s="1495"/>
      <c r="T121" s="1909"/>
      <c r="X121" s="1493"/>
      <c r="Y121" s="1493"/>
      <c r="Z121" s="1493"/>
    </row>
    <row r="122" spans="1:26" s="1548" customFormat="1" ht="73.5" customHeight="1">
      <c r="A122" s="3697">
        <v>29</v>
      </c>
      <c r="B122" s="2187" t="str">
        <f t="shared" si="3"/>
        <v>2000003134</v>
      </c>
      <c r="C122" s="1902" t="s">
        <v>7837</v>
      </c>
      <c r="D122" s="2607">
        <v>10700</v>
      </c>
      <c r="E122" s="1921" t="s">
        <v>8993</v>
      </c>
      <c r="F122" s="1902" t="s">
        <v>15</v>
      </c>
      <c r="G122" s="1909" t="s">
        <v>8994</v>
      </c>
      <c r="H122" s="1921"/>
      <c r="I122" s="1902" t="s">
        <v>49</v>
      </c>
      <c r="J122" s="1921" t="s">
        <v>1163</v>
      </c>
      <c r="K122" s="1911" t="s">
        <v>8995</v>
      </c>
      <c r="L122" s="2583">
        <v>8000</v>
      </c>
      <c r="M122" s="2196" t="s">
        <v>8996</v>
      </c>
      <c r="N122" s="1493"/>
      <c r="O122" s="1859"/>
      <c r="P122" s="1790">
        <v>3</v>
      </c>
      <c r="Q122" s="1495"/>
      <c r="R122" s="1495"/>
      <c r="S122" s="1495"/>
      <c r="T122" s="1909"/>
      <c r="X122" s="1493"/>
      <c r="Y122" s="1493"/>
      <c r="Z122" s="1493"/>
    </row>
    <row r="123" spans="1:26" s="1548" customFormat="1" ht="58.5" customHeight="1">
      <c r="A123" s="3698"/>
      <c r="B123" s="1543" t="str">
        <f t="shared" si="3"/>
        <v>2000003135</v>
      </c>
      <c r="C123" s="1493" t="s">
        <v>7837</v>
      </c>
      <c r="D123" s="1494"/>
      <c r="E123" s="1495"/>
      <c r="F123" s="1493" t="s">
        <v>15</v>
      </c>
      <c r="G123" s="1495"/>
      <c r="H123" s="1495"/>
      <c r="I123" s="1493" t="s">
        <v>49</v>
      </c>
      <c r="J123" s="1495" t="s">
        <v>1163</v>
      </c>
      <c r="K123" s="1547" t="s">
        <v>8997</v>
      </c>
      <c r="L123" s="2357">
        <v>2000</v>
      </c>
      <c r="M123" s="1748" t="s">
        <v>5239</v>
      </c>
      <c r="N123" s="1493"/>
      <c r="O123" s="1859"/>
      <c r="P123" s="1790">
        <v>3</v>
      </c>
      <c r="Q123" s="1495"/>
      <c r="R123" s="1495"/>
      <c r="S123" s="1495"/>
      <c r="T123" s="1909"/>
      <c r="X123" s="1493"/>
      <c r="Y123" s="1493"/>
      <c r="Z123" s="1493"/>
    </row>
    <row r="124" spans="1:26" s="1548" customFormat="1" ht="58.5" customHeight="1">
      <c r="A124" s="3699"/>
      <c r="B124" s="1543" t="str">
        <f t="shared" si="3"/>
        <v>2000003148</v>
      </c>
      <c r="C124" s="1493" t="s">
        <v>7837</v>
      </c>
      <c r="D124" s="1494"/>
      <c r="E124" s="1495"/>
      <c r="F124" s="1493" t="s">
        <v>15</v>
      </c>
      <c r="G124" s="1495"/>
      <c r="H124" s="1495"/>
      <c r="I124" s="1493" t="s">
        <v>49</v>
      </c>
      <c r="J124" s="1495" t="s">
        <v>1163</v>
      </c>
      <c r="K124" s="1547" t="s">
        <v>8998</v>
      </c>
      <c r="L124" s="2357">
        <v>500</v>
      </c>
      <c r="M124" s="2196" t="s">
        <v>8999</v>
      </c>
      <c r="N124" s="1493"/>
      <c r="O124" s="1859"/>
      <c r="P124" s="1790">
        <v>3</v>
      </c>
      <c r="Q124" s="1495"/>
      <c r="R124" s="1495"/>
      <c r="S124" s="1495"/>
      <c r="T124" s="1909"/>
      <c r="X124" s="1493"/>
      <c r="Y124" s="1493"/>
      <c r="Z124" s="1493"/>
    </row>
    <row r="125" spans="1:26" s="2150" customFormat="1" ht="70.5" customHeight="1">
      <c r="A125" s="3694">
        <v>30</v>
      </c>
      <c r="B125" s="2187" t="str">
        <f t="shared" si="3"/>
        <v>2000002964</v>
      </c>
      <c r="C125" s="1902" t="s">
        <v>3483</v>
      </c>
      <c r="D125" s="2607">
        <v>4000</v>
      </c>
      <c r="E125" s="1921" t="s">
        <v>9000</v>
      </c>
      <c r="F125" s="1902" t="s">
        <v>17</v>
      </c>
      <c r="G125" s="1921" t="s">
        <v>3978</v>
      </c>
      <c r="H125" s="1921"/>
      <c r="I125" s="1921" t="s">
        <v>49</v>
      </c>
      <c r="J125" s="1921" t="s">
        <v>101</v>
      </c>
      <c r="K125" s="1845" t="s">
        <v>9001</v>
      </c>
      <c r="L125" s="2583">
        <v>2500</v>
      </c>
      <c r="M125" s="2196" t="s">
        <v>8999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95"/>
      <c r="B126" s="1543" t="str">
        <f t="shared" si="3"/>
        <v>2000003147</v>
      </c>
      <c r="C126" s="1493" t="s">
        <v>3483</v>
      </c>
      <c r="D126" s="1494"/>
      <c r="E126" s="1495"/>
      <c r="F126" s="1493" t="s">
        <v>17</v>
      </c>
      <c r="G126" s="1495"/>
      <c r="H126" s="1495"/>
      <c r="I126" s="1495" t="s">
        <v>49</v>
      </c>
      <c r="J126" s="1495" t="s">
        <v>101</v>
      </c>
      <c r="K126" s="1600" t="s">
        <v>9002</v>
      </c>
      <c r="L126" s="2357">
        <v>50</v>
      </c>
      <c r="M126" s="1921" t="s">
        <v>5239</v>
      </c>
      <c r="N126" s="1902"/>
      <c r="O126" s="1775"/>
      <c r="P126" s="2429">
        <v>3</v>
      </c>
      <c r="Q126" s="1921"/>
      <c r="R126" s="2724"/>
      <c r="S126" s="2724"/>
      <c r="T126" s="2721"/>
      <c r="X126" s="1902"/>
      <c r="Y126" s="1902"/>
      <c r="Z126" s="1902"/>
    </row>
    <row r="127" spans="1:26" s="1548" customFormat="1" ht="70.5" customHeight="1">
      <c r="A127" s="3696"/>
      <c r="B127" s="1543" t="str">
        <f t="shared" ref="B127:B138" si="4">TEXT(LEFT(K127,10),"0000000000")</f>
        <v>2000003154</v>
      </c>
      <c r="C127" s="1493" t="s">
        <v>3483</v>
      </c>
      <c r="D127" s="1494"/>
      <c r="E127" s="1495"/>
      <c r="F127" s="1493" t="s">
        <v>17</v>
      </c>
      <c r="G127" s="1495"/>
      <c r="H127" s="1495"/>
      <c r="I127" s="1493" t="s">
        <v>49</v>
      </c>
      <c r="J127" s="1495" t="s">
        <v>224</v>
      </c>
      <c r="K127" s="1600" t="s">
        <v>9003</v>
      </c>
      <c r="L127" s="2357">
        <v>1450</v>
      </c>
      <c r="M127" s="2196" t="s">
        <v>8999</v>
      </c>
      <c r="N127" s="1493"/>
      <c r="O127" s="1859"/>
      <c r="P127" s="1493">
        <v>3</v>
      </c>
      <c r="Q127" s="1495"/>
      <c r="R127" s="1495"/>
      <c r="S127" s="1495"/>
      <c r="T127" s="1909"/>
      <c r="X127" s="1493"/>
      <c r="Y127" s="1493"/>
      <c r="Z127" s="1493"/>
    </row>
    <row r="128" spans="1:26" s="2150" customFormat="1" ht="59.25" customHeight="1">
      <c r="A128" s="3697">
        <v>31</v>
      </c>
      <c r="B128" s="2187" t="str">
        <f t="shared" si="4"/>
        <v>2000003122</v>
      </c>
      <c r="C128" s="1902" t="s">
        <v>3492</v>
      </c>
      <c r="D128" s="2607">
        <v>4280</v>
      </c>
      <c r="E128" s="1921" t="s">
        <v>9004</v>
      </c>
      <c r="F128" s="1902" t="s">
        <v>13</v>
      </c>
      <c r="G128" s="1921" t="s">
        <v>9005</v>
      </c>
      <c r="H128" s="1921"/>
      <c r="I128" s="1902" t="s">
        <v>49</v>
      </c>
      <c r="J128" s="1921" t="s">
        <v>148</v>
      </c>
      <c r="K128" s="1845" t="s">
        <v>9006</v>
      </c>
      <c r="L128" s="2583">
        <v>3000</v>
      </c>
      <c r="M128" s="2196" t="s">
        <v>8999</v>
      </c>
      <c r="N128" s="1902"/>
      <c r="O128" s="1775"/>
      <c r="P128" s="2429">
        <v>3</v>
      </c>
      <c r="Q128" s="1921"/>
      <c r="R128" s="1921"/>
      <c r="S128" s="1921"/>
      <c r="T128" s="1909"/>
      <c r="X128" s="1902"/>
      <c r="Y128" s="1902"/>
      <c r="Z128" s="1902"/>
    </row>
    <row r="129" spans="1:26" s="2150" customFormat="1" ht="59.25" customHeight="1">
      <c r="A129" s="3698"/>
      <c r="B129" s="1543" t="str">
        <f t="shared" si="4"/>
        <v>2000003080</v>
      </c>
      <c r="C129" s="1493" t="s">
        <v>3492</v>
      </c>
      <c r="D129" s="1494"/>
      <c r="E129" s="1495"/>
      <c r="F129" s="1493" t="s">
        <v>13</v>
      </c>
      <c r="G129" s="1495"/>
      <c r="H129" s="1495"/>
      <c r="I129" s="1543" t="s">
        <v>49</v>
      </c>
      <c r="J129" s="1495" t="s">
        <v>90</v>
      </c>
      <c r="K129" s="1547" t="s">
        <v>9007</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25" customHeight="1">
      <c r="A130" s="3699"/>
      <c r="B130" s="1543" t="str">
        <f t="shared" si="4"/>
        <v>2000003114</v>
      </c>
      <c r="C130" s="1493" t="s">
        <v>3492</v>
      </c>
      <c r="D130" s="1494"/>
      <c r="E130" s="1495"/>
      <c r="F130" s="1493" t="s">
        <v>13</v>
      </c>
      <c r="G130" s="1495"/>
      <c r="H130" s="1495"/>
      <c r="I130" s="1493" t="s">
        <v>49</v>
      </c>
      <c r="J130" s="1495" t="s">
        <v>90</v>
      </c>
      <c r="K130" s="1600" t="s">
        <v>9008</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697">
        <v>32</v>
      </c>
      <c r="B131" s="2187" t="str">
        <f t="shared" si="4"/>
        <v>2000003151</v>
      </c>
      <c r="C131" s="1902" t="s">
        <v>218</v>
      </c>
      <c r="D131" s="2607">
        <v>12000</v>
      </c>
      <c r="E131" s="1921" t="s">
        <v>9009</v>
      </c>
      <c r="F131" s="1902" t="s">
        <v>13</v>
      </c>
      <c r="G131" s="1921" t="s">
        <v>9005</v>
      </c>
      <c r="H131" s="1921"/>
      <c r="I131" s="1902" t="s">
        <v>49</v>
      </c>
      <c r="J131" s="1921" t="s">
        <v>90</v>
      </c>
      <c r="K131" s="1845" t="s">
        <v>9010</v>
      </c>
      <c r="L131" s="2583">
        <v>8000</v>
      </c>
      <c r="M131" s="2196" t="s">
        <v>5222</v>
      </c>
      <c r="N131" s="1493"/>
      <c r="O131" s="1859"/>
      <c r="P131" s="1790">
        <v>3</v>
      </c>
      <c r="Q131" s="1495"/>
      <c r="R131" s="1495"/>
      <c r="S131" s="1495"/>
      <c r="T131" s="1909"/>
      <c r="X131" s="1493"/>
      <c r="Y131" s="1493"/>
      <c r="Z131" s="1493"/>
    </row>
    <row r="132" spans="1:26" s="1548" customFormat="1" ht="58.5" customHeight="1">
      <c r="A132" s="3698"/>
      <c r="B132" s="1543" t="str">
        <f t="shared" si="4"/>
        <v>2000003080</v>
      </c>
      <c r="C132" s="1902" t="s">
        <v>218</v>
      </c>
      <c r="D132" s="1494"/>
      <c r="E132" s="1495"/>
      <c r="F132" s="1493" t="s">
        <v>13</v>
      </c>
      <c r="G132" s="1495"/>
      <c r="H132" s="1495"/>
      <c r="I132" s="1543" t="s">
        <v>49</v>
      </c>
      <c r="J132" s="1495" t="s">
        <v>90</v>
      </c>
      <c r="K132" s="1547" t="s">
        <v>9011</v>
      </c>
      <c r="L132" s="2357">
        <v>4000</v>
      </c>
      <c r="M132" s="1748" t="s">
        <v>5239</v>
      </c>
      <c r="N132" s="1493"/>
      <c r="O132" s="1859"/>
      <c r="P132" s="1790">
        <v>3</v>
      </c>
      <c r="Q132" s="1495"/>
      <c r="R132" s="1495"/>
      <c r="S132" s="1495"/>
      <c r="T132" s="1909"/>
      <c r="X132" s="1493"/>
      <c r="Y132" s="1493"/>
      <c r="Z132" s="1493"/>
    </row>
    <row r="133" spans="1:26" s="1548" customFormat="1" ht="58.5" customHeight="1">
      <c r="A133" s="3699"/>
      <c r="B133" s="1543" t="str">
        <f t="shared" si="4"/>
        <v>2000003084</v>
      </c>
      <c r="C133" s="1902" t="s">
        <v>218</v>
      </c>
      <c r="D133" s="1494"/>
      <c r="E133" s="1495"/>
      <c r="F133" s="1493" t="s">
        <v>13</v>
      </c>
      <c r="G133" s="1495"/>
      <c r="H133" s="1495"/>
      <c r="I133" s="1543" t="s">
        <v>49</v>
      </c>
      <c r="J133" s="1495" t="s">
        <v>90</v>
      </c>
      <c r="K133" s="1547" t="s">
        <v>9012</v>
      </c>
      <c r="L133" s="2357">
        <v>150</v>
      </c>
      <c r="M133" s="1748" t="s">
        <v>9013</v>
      </c>
      <c r="N133" s="1493"/>
      <c r="O133" s="1859"/>
      <c r="P133" s="1790">
        <v>3</v>
      </c>
      <c r="Q133" s="1495"/>
      <c r="R133" s="1495"/>
      <c r="S133" s="1495"/>
      <c r="T133" s="1909"/>
      <c r="X133" s="1493"/>
      <c r="Y133" s="1493"/>
      <c r="Z133" s="1493"/>
    </row>
    <row r="134" spans="1:26" s="1548" customFormat="1" ht="58.5" customHeight="1">
      <c r="A134" s="3694">
        <v>33</v>
      </c>
      <c r="B134" s="2187" t="str">
        <f t="shared" si="4"/>
        <v>2200002076</v>
      </c>
      <c r="C134" s="1545" t="s">
        <v>3478</v>
      </c>
      <c r="D134" s="2607">
        <v>8800</v>
      </c>
      <c r="E134" s="1921" t="s">
        <v>9014</v>
      </c>
      <c r="F134" s="1902" t="s">
        <v>15</v>
      </c>
      <c r="G134" s="1921" t="s">
        <v>3985</v>
      </c>
      <c r="H134" s="1921"/>
      <c r="I134" s="1902" t="s">
        <v>49</v>
      </c>
      <c r="J134" s="1921" t="s">
        <v>1163</v>
      </c>
      <c r="K134" s="1911" t="s">
        <v>9015</v>
      </c>
      <c r="L134" s="2583">
        <v>3703</v>
      </c>
      <c r="M134" s="1902" t="s">
        <v>9016</v>
      </c>
      <c r="N134" s="1902"/>
      <c r="O134" s="1775"/>
      <c r="P134" s="2429">
        <v>3</v>
      </c>
      <c r="Q134" s="1921"/>
      <c r="R134" s="1921"/>
      <c r="S134" s="1921"/>
      <c r="T134" s="1909"/>
      <c r="U134" s="2150"/>
      <c r="V134" s="2150"/>
      <c r="W134" s="2150"/>
      <c r="X134" s="1902"/>
      <c r="Y134" s="1902"/>
      <c r="Z134" s="1902"/>
    </row>
    <row r="135" spans="1:26" s="1548" customFormat="1" ht="58.5" customHeight="1">
      <c r="A135" s="3695"/>
      <c r="B135" s="1543" t="str">
        <f t="shared" si="4"/>
        <v>2200002077</v>
      </c>
      <c r="C135" s="1545" t="s">
        <v>3478</v>
      </c>
      <c r="D135" s="1494"/>
      <c r="E135" s="1495"/>
      <c r="F135" s="1493" t="s">
        <v>15</v>
      </c>
      <c r="G135" s="1495"/>
      <c r="H135" s="1495"/>
      <c r="I135" s="1493" t="s">
        <v>49</v>
      </c>
      <c r="J135" s="1921" t="s">
        <v>1163</v>
      </c>
      <c r="K135" s="1547" t="s">
        <v>9017</v>
      </c>
      <c r="L135" s="2357">
        <v>2140</v>
      </c>
      <c r="M135" s="1493" t="s">
        <v>9018</v>
      </c>
      <c r="N135" s="1493"/>
      <c r="O135" s="1859"/>
      <c r="P135" s="2429">
        <v>3</v>
      </c>
      <c r="Q135" s="1495"/>
      <c r="R135" s="1495"/>
      <c r="S135" s="1495"/>
      <c r="T135" s="1909"/>
      <c r="X135" s="1493"/>
      <c r="Y135" s="1493"/>
      <c r="Z135" s="1493"/>
    </row>
    <row r="136" spans="1:26" s="1548" customFormat="1" ht="58.5" customHeight="1">
      <c r="A136" s="3695"/>
      <c r="B136" s="1543" t="str">
        <f t="shared" si="4"/>
        <v>2200002078</v>
      </c>
      <c r="C136" s="1545" t="s">
        <v>3478</v>
      </c>
      <c r="D136" s="1494"/>
      <c r="E136" s="1495"/>
      <c r="F136" s="1493" t="s">
        <v>15</v>
      </c>
      <c r="G136" s="1495"/>
      <c r="H136" s="1495"/>
      <c r="I136" s="1493" t="s">
        <v>49</v>
      </c>
      <c r="J136" s="1495" t="s">
        <v>1163</v>
      </c>
      <c r="K136" s="1547" t="s">
        <v>9019</v>
      </c>
      <c r="L136" s="2357">
        <v>1262</v>
      </c>
      <c r="M136" s="1493" t="s">
        <v>5239</v>
      </c>
      <c r="N136" s="1493"/>
      <c r="O136" s="1859"/>
      <c r="P136" s="2429">
        <v>3</v>
      </c>
      <c r="Q136" s="1495"/>
      <c r="R136" s="1495"/>
      <c r="S136" s="1495"/>
      <c r="T136" s="1909"/>
      <c r="X136" s="1493"/>
      <c r="Y136" s="1493"/>
      <c r="Z136" s="1493"/>
    </row>
    <row r="137" spans="1:26" s="1548" customFormat="1" ht="58.5" customHeight="1">
      <c r="A137" s="3695"/>
      <c r="B137" s="1543" t="str">
        <f t="shared" si="4"/>
        <v>2200002081</v>
      </c>
      <c r="C137" s="1545" t="s">
        <v>3478</v>
      </c>
      <c r="D137" s="1494"/>
      <c r="E137" s="1495"/>
      <c r="F137" s="1493" t="s">
        <v>15</v>
      </c>
      <c r="G137" s="1495"/>
      <c r="H137" s="1495"/>
      <c r="I137" s="1493" t="s">
        <v>49</v>
      </c>
      <c r="J137" s="1495" t="s">
        <v>1163</v>
      </c>
      <c r="K137" s="1547" t="s">
        <v>9020</v>
      </c>
      <c r="L137" s="2357">
        <v>1724</v>
      </c>
      <c r="M137" s="2196" t="s">
        <v>9021</v>
      </c>
      <c r="N137" s="1493"/>
      <c r="O137" s="1859"/>
      <c r="P137" s="2429">
        <v>3</v>
      </c>
      <c r="Q137" s="1495"/>
      <c r="R137" s="1495"/>
      <c r="S137" s="1495"/>
      <c r="T137" s="1909"/>
      <c r="X137" s="1493"/>
      <c r="Y137" s="1493"/>
      <c r="Z137" s="1493"/>
    </row>
    <row r="138" spans="1:26" s="1548" customFormat="1" ht="58.5" customHeight="1">
      <c r="A138" s="3696"/>
      <c r="B138" s="1543" t="str">
        <f t="shared" si="4"/>
        <v>2200002082</v>
      </c>
      <c r="C138" s="1545" t="s">
        <v>3478</v>
      </c>
      <c r="D138" s="1494"/>
      <c r="E138" s="1495"/>
      <c r="F138" s="1493" t="s">
        <v>15</v>
      </c>
      <c r="G138" s="1495"/>
      <c r="H138" s="1495"/>
      <c r="I138" s="1493" t="s">
        <v>49</v>
      </c>
      <c r="J138" s="1495" t="s">
        <v>1163</v>
      </c>
      <c r="K138" s="1547" t="s">
        <v>9022</v>
      </c>
      <c r="L138" s="2357">
        <v>462</v>
      </c>
      <c r="M138" s="2196" t="s">
        <v>9021</v>
      </c>
      <c r="N138" s="1493"/>
      <c r="O138" s="1859"/>
      <c r="P138" s="2429">
        <v>3</v>
      </c>
      <c r="Q138" s="1495"/>
      <c r="R138" s="1495"/>
      <c r="S138" s="1495"/>
      <c r="T138" s="1909"/>
      <c r="X138" s="1493"/>
      <c r="Y138" s="1493"/>
      <c r="Z138" s="1493"/>
    </row>
    <row r="139" spans="1:26" s="1548" customFormat="1" ht="79.5" customHeight="1">
      <c r="A139" s="3694">
        <v>34</v>
      </c>
      <c r="B139" s="2187" t="s">
        <v>9023</v>
      </c>
      <c r="C139" s="1902" t="s">
        <v>5880</v>
      </c>
      <c r="D139" s="2607">
        <v>12000</v>
      </c>
      <c r="E139" s="1921" t="s">
        <v>9024</v>
      </c>
      <c r="F139" s="1902" t="s">
        <v>15</v>
      </c>
      <c r="G139" s="1921" t="s">
        <v>9025</v>
      </c>
      <c r="H139" s="1921"/>
      <c r="I139" s="1902" t="s">
        <v>49</v>
      </c>
      <c r="J139" s="1921" t="s">
        <v>50</v>
      </c>
      <c r="K139" s="1845" t="s">
        <v>9026</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 customHeight="1">
      <c r="A140" s="3696"/>
      <c r="B140" s="1543" t="str">
        <f t="shared" ref="B140:B178" si="5">TEXT(LEFT(K140,10),"0000000000")</f>
        <v>2000003125</v>
      </c>
      <c r="C140" s="1493" t="s">
        <v>5880</v>
      </c>
      <c r="D140" s="1494"/>
      <c r="E140" s="1495"/>
      <c r="F140" s="1902" t="s">
        <v>15</v>
      </c>
      <c r="G140" s="1495"/>
      <c r="H140" s="1495"/>
      <c r="I140" s="1493" t="s">
        <v>49</v>
      </c>
      <c r="J140" s="1495" t="s">
        <v>984</v>
      </c>
      <c r="K140" s="1600" t="s">
        <v>9027</v>
      </c>
      <c r="L140" s="2357">
        <v>4300</v>
      </c>
      <c r="M140" s="1790" t="s">
        <v>9028</v>
      </c>
      <c r="N140" s="1493"/>
      <c r="O140" s="1859"/>
      <c r="P140" s="1790">
        <v>3</v>
      </c>
      <c r="Q140" s="1495"/>
      <c r="R140" s="1495"/>
      <c r="S140" s="1495"/>
      <c r="T140" s="1909"/>
      <c r="X140" s="1493"/>
      <c r="Y140" s="1493"/>
      <c r="Z140" s="1493"/>
    </row>
    <row r="141" spans="1:26" s="2150" customFormat="1" ht="58.5" customHeight="1">
      <c r="A141" s="3694">
        <v>35</v>
      </c>
      <c r="B141" s="2187" t="str">
        <f t="shared" si="5"/>
        <v>2000003144</v>
      </c>
      <c r="C141" s="1902" t="s">
        <v>3438</v>
      </c>
      <c r="D141" s="2607">
        <v>24000</v>
      </c>
      <c r="E141" s="1921" t="s">
        <v>9029</v>
      </c>
      <c r="F141" s="1493" t="s">
        <v>13</v>
      </c>
      <c r="G141" s="1921" t="s">
        <v>9030</v>
      </c>
      <c r="H141" s="1921" t="s">
        <v>9031</v>
      </c>
      <c r="I141" s="2187" t="s">
        <v>49</v>
      </c>
      <c r="J141" s="1921" t="s">
        <v>90</v>
      </c>
      <c r="K141" s="1862" t="s">
        <v>9032</v>
      </c>
      <c r="L141" s="2583">
        <v>70</v>
      </c>
      <c r="M141" s="1909" t="s">
        <v>5239</v>
      </c>
      <c r="N141" s="1902"/>
      <c r="O141" s="1775"/>
      <c r="P141" s="2429">
        <v>3</v>
      </c>
      <c r="Q141" s="1921"/>
      <c r="R141" s="1921"/>
      <c r="S141" s="1921"/>
      <c r="T141" s="1909"/>
      <c r="X141" s="1902"/>
      <c r="Y141" s="1902"/>
      <c r="Z141" s="1902"/>
    </row>
    <row r="142" spans="1:26" s="2150" customFormat="1" ht="58.5" customHeight="1">
      <c r="A142" s="3695"/>
      <c r="B142" s="2187" t="str">
        <f t="shared" si="5"/>
        <v>2000003145</v>
      </c>
      <c r="C142" s="1902" t="s">
        <v>3438</v>
      </c>
      <c r="D142" s="2607"/>
      <c r="E142" s="1921"/>
      <c r="F142" s="1493" t="s">
        <v>13</v>
      </c>
      <c r="G142" s="1921"/>
      <c r="H142" s="1921"/>
      <c r="I142" s="1543" t="s">
        <v>49</v>
      </c>
      <c r="J142" s="1495" t="s">
        <v>90</v>
      </c>
      <c r="K142" s="1600" t="s">
        <v>9033</v>
      </c>
      <c r="L142" s="2357">
        <v>300</v>
      </c>
      <c r="M142" s="1748" t="s">
        <v>5239</v>
      </c>
      <c r="N142" s="1902"/>
      <c r="O142" s="1775"/>
      <c r="P142" s="2429">
        <v>3</v>
      </c>
      <c r="Q142" s="1921"/>
      <c r="R142" s="1921"/>
      <c r="S142" s="1921"/>
      <c r="T142" s="1909"/>
      <c r="X142" s="1902"/>
      <c r="Y142" s="1902"/>
      <c r="Z142" s="1902"/>
    </row>
    <row r="143" spans="1:26" s="1548" customFormat="1" ht="58.5" customHeight="1">
      <c r="A143" s="3695"/>
      <c r="B143" s="1543" t="str">
        <f t="shared" si="5"/>
        <v>2000003129</v>
      </c>
      <c r="C143" s="1902" t="s">
        <v>3438</v>
      </c>
      <c r="F143" s="1493" t="s">
        <v>13</v>
      </c>
      <c r="I143" s="1493" t="s">
        <v>49</v>
      </c>
      <c r="J143" s="1493" t="s">
        <v>90</v>
      </c>
      <c r="K143" s="1770" t="s">
        <v>9034</v>
      </c>
      <c r="L143" s="2183">
        <v>4200</v>
      </c>
      <c r="M143" s="1748" t="s">
        <v>9035</v>
      </c>
      <c r="P143" s="1493">
        <v>3</v>
      </c>
    </row>
    <row r="144" spans="1:26" s="1548" customFormat="1" ht="58.5" customHeight="1">
      <c r="A144" s="3695"/>
      <c r="B144" s="1543" t="str">
        <f t="shared" si="5"/>
        <v>2000003137</v>
      </c>
      <c r="C144" s="1902" t="s">
        <v>3438</v>
      </c>
      <c r="D144" s="1494"/>
      <c r="E144" s="1495"/>
      <c r="F144" s="1493" t="s">
        <v>13</v>
      </c>
      <c r="G144" s="1495"/>
      <c r="H144" s="1495"/>
      <c r="I144" s="1493" t="s">
        <v>49</v>
      </c>
      <c r="J144" s="1495" t="s">
        <v>90</v>
      </c>
      <c r="K144" s="1497" t="s">
        <v>9036</v>
      </c>
      <c r="L144" s="2357">
        <v>5000</v>
      </c>
      <c r="M144" s="1495" t="s">
        <v>9037</v>
      </c>
      <c r="N144" s="1493"/>
      <c r="O144" s="1859"/>
      <c r="P144" s="1790">
        <v>3</v>
      </c>
      <c r="Q144" s="1495"/>
      <c r="R144" s="1495"/>
      <c r="S144" s="1495"/>
      <c r="T144" s="1909"/>
      <c r="X144" s="1493"/>
      <c r="Y144" s="1493"/>
      <c r="Z144" s="1493"/>
    </row>
    <row r="145" spans="1:26" s="1548" customFormat="1" ht="58.5" customHeight="1">
      <c r="A145" s="3695"/>
      <c r="B145" s="1543" t="str">
        <f t="shared" si="5"/>
        <v>2000003152</v>
      </c>
      <c r="C145" s="1902" t="s">
        <v>3438</v>
      </c>
      <c r="D145" s="1494"/>
      <c r="E145" s="1495"/>
      <c r="F145" s="1493" t="s">
        <v>13</v>
      </c>
      <c r="G145" s="1495"/>
      <c r="H145" s="1495"/>
      <c r="I145" s="1493" t="s">
        <v>49</v>
      </c>
      <c r="J145" s="1495" t="s">
        <v>90</v>
      </c>
      <c r="K145" s="1600" t="s">
        <v>9038</v>
      </c>
      <c r="L145" s="2357">
        <v>2000</v>
      </c>
      <c r="M145" s="2196" t="s">
        <v>9039</v>
      </c>
      <c r="N145" s="1493"/>
      <c r="O145" s="1859"/>
      <c r="P145" s="1790">
        <v>3</v>
      </c>
      <c r="Q145" s="1495"/>
      <c r="R145" s="1495"/>
      <c r="S145" s="1495"/>
      <c r="T145" s="1909"/>
      <c r="X145" s="1493"/>
      <c r="Y145" s="1493"/>
      <c r="Z145" s="1493"/>
    </row>
    <row r="146" spans="1:26" s="1548" customFormat="1" ht="58.5" customHeight="1">
      <c r="A146" s="3695"/>
      <c r="B146" s="1543" t="str">
        <f t="shared" si="5"/>
        <v>2000003069</v>
      </c>
      <c r="C146" s="1902" t="s">
        <v>3438</v>
      </c>
      <c r="D146" s="1494"/>
      <c r="E146" s="1495"/>
      <c r="F146" s="1493" t="s">
        <v>13</v>
      </c>
      <c r="G146" s="1495"/>
      <c r="H146" s="1495"/>
      <c r="I146" s="1495" t="s">
        <v>49</v>
      </c>
      <c r="J146" s="1495" t="s">
        <v>5384</v>
      </c>
      <c r="K146" s="1547" t="s">
        <v>9040</v>
      </c>
      <c r="L146" s="2357">
        <v>1000</v>
      </c>
      <c r="M146" s="1748" t="s">
        <v>9041</v>
      </c>
      <c r="N146" s="1493"/>
      <c r="O146" s="1859"/>
      <c r="P146" s="1790">
        <v>3</v>
      </c>
      <c r="Q146" s="1495"/>
      <c r="R146" s="1495"/>
      <c r="S146" s="1495"/>
      <c r="T146" s="1909"/>
      <c r="X146" s="1493"/>
      <c r="Y146" s="1493"/>
      <c r="Z146" s="1493"/>
    </row>
    <row r="147" spans="1:26" s="1548" customFormat="1" ht="58.5" customHeight="1">
      <c r="A147" s="3695"/>
      <c r="B147" s="1543" t="str">
        <f t="shared" si="5"/>
        <v>2000003070</v>
      </c>
      <c r="C147" s="1902" t="s">
        <v>3438</v>
      </c>
      <c r="D147" s="1494"/>
      <c r="E147" s="1495"/>
      <c r="F147" s="1493" t="s">
        <v>13</v>
      </c>
      <c r="G147" s="1495"/>
      <c r="H147" s="1495"/>
      <c r="I147" s="1495" t="s">
        <v>49</v>
      </c>
      <c r="J147" s="1495" t="s">
        <v>5384</v>
      </c>
      <c r="K147" s="1547" t="s">
        <v>9042</v>
      </c>
      <c r="L147" s="2357">
        <v>100</v>
      </c>
      <c r="M147" s="1748" t="s">
        <v>9043</v>
      </c>
      <c r="N147" s="1493"/>
      <c r="O147" s="1859"/>
      <c r="P147" s="1790">
        <v>3</v>
      </c>
      <c r="Q147" s="1495"/>
      <c r="R147" s="1495"/>
      <c r="S147" s="1495"/>
      <c r="T147" s="1909"/>
      <c r="X147" s="1493"/>
      <c r="Y147" s="1493"/>
      <c r="Z147" s="1493"/>
    </row>
    <row r="148" spans="1:26" s="1548" customFormat="1" ht="58.5" customHeight="1">
      <c r="A148" s="3695"/>
      <c r="B148" s="1543" t="str">
        <f t="shared" si="5"/>
        <v>2000003075</v>
      </c>
      <c r="C148" s="1902" t="s">
        <v>3438</v>
      </c>
      <c r="D148" s="1494"/>
      <c r="E148" s="1495"/>
      <c r="F148" s="1493" t="s">
        <v>13</v>
      </c>
      <c r="G148" s="1495"/>
      <c r="H148" s="1495"/>
      <c r="I148" s="1495" t="s">
        <v>49</v>
      </c>
      <c r="J148" s="1495" t="s">
        <v>5384</v>
      </c>
      <c r="K148" s="1547" t="s">
        <v>9044</v>
      </c>
      <c r="L148" s="2357">
        <v>2000</v>
      </c>
      <c r="M148" s="1495" t="s">
        <v>9045</v>
      </c>
      <c r="N148" s="1493"/>
      <c r="O148" s="1859"/>
      <c r="P148" s="1790">
        <v>3</v>
      </c>
      <c r="Q148" s="1495"/>
      <c r="R148" s="1495"/>
      <c r="S148" s="1495"/>
      <c r="T148" s="1909"/>
      <c r="X148" s="1493"/>
      <c r="Y148" s="1493"/>
      <c r="Z148" s="1493"/>
    </row>
    <row r="149" spans="1:26" s="1548" customFormat="1" ht="58.5" customHeight="1">
      <c r="A149" s="3695"/>
      <c r="B149" s="1543" t="str">
        <f t="shared" si="5"/>
        <v>2000003112</v>
      </c>
      <c r="C149" s="1902" t="s">
        <v>3438</v>
      </c>
      <c r="D149" s="1494"/>
      <c r="E149" s="1495"/>
      <c r="F149" s="1493" t="s">
        <v>13</v>
      </c>
      <c r="G149" s="1495"/>
      <c r="H149" s="1495"/>
      <c r="I149" s="1493" t="s">
        <v>49</v>
      </c>
      <c r="J149" s="1495" t="s">
        <v>5384</v>
      </c>
      <c r="K149" s="1547" t="s">
        <v>9046</v>
      </c>
      <c r="L149" s="2357">
        <v>3000</v>
      </c>
      <c r="M149" s="1495" t="s">
        <v>5239</v>
      </c>
      <c r="N149" s="1493"/>
      <c r="O149" s="1859"/>
      <c r="P149" s="1790">
        <v>3</v>
      </c>
      <c r="Q149" s="1495"/>
      <c r="R149" s="1495"/>
      <c r="S149" s="1495"/>
      <c r="T149" s="1909"/>
      <c r="X149" s="1493"/>
      <c r="Y149" s="1493"/>
      <c r="Z149" s="1493"/>
    </row>
    <row r="150" spans="1:26" s="1548" customFormat="1" ht="58.5" customHeight="1">
      <c r="A150" s="3695"/>
      <c r="B150" s="1543" t="str">
        <f t="shared" si="5"/>
        <v>2000003071</v>
      </c>
      <c r="C150" s="1902" t="s">
        <v>3438</v>
      </c>
      <c r="D150" s="1494"/>
      <c r="E150" s="1495"/>
      <c r="F150" s="1493" t="s">
        <v>13</v>
      </c>
      <c r="G150" s="1495"/>
      <c r="H150" s="1495"/>
      <c r="I150" s="1493" t="s">
        <v>49</v>
      </c>
      <c r="J150" s="1495" t="s">
        <v>5384</v>
      </c>
      <c r="K150" s="1547" t="s">
        <v>9047</v>
      </c>
      <c r="L150" s="2357">
        <v>266</v>
      </c>
      <c r="M150" s="2196" t="s">
        <v>5222</v>
      </c>
      <c r="N150" s="1493"/>
      <c r="O150" s="1859"/>
      <c r="P150" s="1790">
        <v>3</v>
      </c>
      <c r="Q150" s="1495"/>
      <c r="R150" s="1495"/>
      <c r="S150" s="1495"/>
      <c r="T150" s="1909"/>
      <c r="X150" s="1493"/>
      <c r="Y150" s="1493"/>
      <c r="Z150" s="1493"/>
    </row>
    <row r="151" spans="1:26" s="1548" customFormat="1" ht="58.5" customHeight="1">
      <c r="A151" s="3695"/>
      <c r="B151" s="1543" t="str">
        <f t="shared" si="5"/>
        <v>2000003139</v>
      </c>
      <c r="C151" s="1902" t="s">
        <v>3438</v>
      </c>
      <c r="D151" s="1494"/>
      <c r="E151" s="1495"/>
      <c r="F151" s="1493" t="s">
        <v>13</v>
      </c>
      <c r="G151" s="1495"/>
      <c r="H151" s="1495"/>
      <c r="I151" s="1493" t="s">
        <v>49</v>
      </c>
      <c r="J151" s="1495" t="s">
        <v>148</v>
      </c>
      <c r="K151" s="1600" t="s">
        <v>9048</v>
      </c>
      <c r="L151" s="2357">
        <v>2500</v>
      </c>
      <c r="M151" s="2196" t="s">
        <v>5222</v>
      </c>
      <c r="N151" s="1493"/>
      <c r="O151" s="1859"/>
      <c r="P151" s="1790">
        <v>3</v>
      </c>
      <c r="Q151" s="1495"/>
      <c r="R151" s="1495"/>
      <c r="S151" s="1495"/>
      <c r="T151" s="1909"/>
      <c r="X151" s="1493"/>
      <c r="Y151" s="1493"/>
      <c r="Z151" s="1493"/>
    </row>
    <row r="152" spans="1:26" s="1548" customFormat="1" ht="58.5" customHeight="1">
      <c r="A152" s="3695"/>
      <c r="B152" s="1543" t="str">
        <f t="shared" si="5"/>
        <v>2000003140</v>
      </c>
      <c r="C152" s="1902" t="s">
        <v>3438</v>
      </c>
      <c r="D152" s="1494"/>
      <c r="E152" s="1495"/>
      <c r="F152" s="1493" t="s">
        <v>13</v>
      </c>
      <c r="G152" s="1495"/>
      <c r="H152" s="1495"/>
      <c r="I152" s="1493" t="s">
        <v>49</v>
      </c>
      <c r="J152" s="1495" t="s">
        <v>148</v>
      </c>
      <c r="K152" s="1496" t="s">
        <v>9049</v>
      </c>
      <c r="L152" s="2357">
        <v>2500</v>
      </c>
      <c r="M152" s="2196" t="s">
        <v>5222</v>
      </c>
      <c r="N152" s="1493"/>
      <c r="O152" s="1859"/>
      <c r="P152" s="1790">
        <v>3</v>
      </c>
      <c r="Q152" s="1495"/>
      <c r="R152" s="1495"/>
      <c r="S152" s="1495"/>
      <c r="T152" s="1909"/>
      <c r="X152" s="1493"/>
      <c r="Y152" s="1493"/>
      <c r="Z152" s="1493"/>
    </row>
    <row r="153" spans="1:26" s="1548" customFormat="1" ht="61.5" customHeight="1">
      <c r="A153" s="3696"/>
      <c r="B153" s="1543" t="str">
        <f t="shared" si="5"/>
        <v>2000003146</v>
      </c>
      <c r="C153" s="1902" t="s">
        <v>3438</v>
      </c>
      <c r="D153" s="1494"/>
      <c r="E153" s="1495"/>
      <c r="F153" s="1493" t="s">
        <v>13</v>
      </c>
      <c r="G153" s="1495"/>
      <c r="H153" s="1495"/>
      <c r="I153" s="1493" t="s">
        <v>49</v>
      </c>
      <c r="J153" s="1495" t="s">
        <v>9050</v>
      </c>
      <c r="K153" s="1600" t="s">
        <v>9051</v>
      </c>
      <c r="L153" s="2357">
        <v>1000</v>
      </c>
      <c r="M153" s="1748" t="s">
        <v>9052</v>
      </c>
      <c r="N153" s="1493"/>
      <c r="O153" s="1859"/>
      <c r="P153" s="1790">
        <v>3</v>
      </c>
      <c r="Q153" s="1495"/>
      <c r="R153" s="1495"/>
      <c r="S153" s="1495"/>
      <c r="T153" s="1909"/>
      <c r="X153" s="1493"/>
      <c r="Y153" s="1493"/>
      <c r="Z153" s="1493"/>
    </row>
    <row r="154" spans="1:26" s="2150" customFormat="1" ht="54" customHeight="1">
      <c r="A154" s="3694">
        <v>36</v>
      </c>
      <c r="B154" s="2187" t="str">
        <f t="shared" si="5"/>
        <v>2000003126</v>
      </c>
      <c r="C154" s="2263" t="s">
        <v>3522</v>
      </c>
      <c r="D154" s="2456">
        <v>8800</v>
      </c>
      <c r="E154" s="2187" t="s">
        <v>9053</v>
      </c>
      <c r="F154" s="2263" t="s">
        <v>15</v>
      </c>
      <c r="G154" s="2187" t="s">
        <v>9054</v>
      </c>
      <c r="H154" s="2187"/>
      <c r="I154" s="1902" t="s">
        <v>49</v>
      </c>
      <c r="J154" s="2391" t="s">
        <v>1163</v>
      </c>
      <c r="K154" s="2150" t="s">
        <v>9055</v>
      </c>
      <c r="L154" s="2179">
        <v>195</v>
      </c>
      <c r="M154" s="2196" t="s">
        <v>9056</v>
      </c>
      <c r="N154" s="1548"/>
      <c r="O154" s="1548"/>
      <c r="P154" s="1790">
        <v>3</v>
      </c>
      <c r="Q154" s="1543"/>
      <c r="R154" s="1543"/>
      <c r="S154" s="1543"/>
      <c r="T154" s="2261"/>
      <c r="U154" s="1559"/>
      <c r="V154" s="1559"/>
      <c r="W154" s="1559"/>
      <c r="X154" s="1545"/>
      <c r="Y154" s="1545"/>
      <c r="Z154" s="1545"/>
    </row>
    <row r="155" spans="1:26" s="1548" customFormat="1" ht="58.5" customHeight="1">
      <c r="A155" s="3695"/>
      <c r="B155" s="1543" t="str">
        <f t="shared" si="5"/>
        <v>2000003131</v>
      </c>
      <c r="C155" s="1545" t="s">
        <v>3522</v>
      </c>
      <c r="D155" s="2613"/>
      <c r="E155" s="1543"/>
      <c r="F155" s="1545" t="s">
        <v>15</v>
      </c>
      <c r="G155" s="1543"/>
      <c r="H155" s="1543"/>
      <c r="I155" s="1493" t="s">
        <v>49</v>
      </c>
      <c r="J155" s="1630" t="s">
        <v>1163</v>
      </c>
      <c r="K155" s="1600" t="s">
        <v>9057</v>
      </c>
      <c r="L155" s="2357">
        <v>962</v>
      </c>
      <c r="M155" s="1493" t="s">
        <v>9058</v>
      </c>
      <c r="N155" s="1493"/>
      <c r="O155" s="1859"/>
      <c r="P155" s="1790">
        <v>3</v>
      </c>
      <c r="Q155" s="1543"/>
      <c r="R155" s="1543"/>
      <c r="S155" s="1543"/>
      <c r="T155" s="2261"/>
      <c r="U155" s="1559"/>
      <c r="V155" s="1559"/>
      <c r="W155" s="1559"/>
      <c r="X155" s="1545"/>
      <c r="Y155" s="1545"/>
      <c r="Z155" s="1545"/>
    </row>
    <row r="156" spans="1:26" s="1548" customFormat="1" ht="58.5" customHeight="1">
      <c r="A156" s="3695"/>
      <c r="B156" s="1543" t="str">
        <f t="shared" si="5"/>
        <v>2000003133</v>
      </c>
      <c r="C156" s="1545" t="s">
        <v>3522</v>
      </c>
      <c r="D156" s="2613"/>
      <c r="E156" s="1543"/>
      <c r="F156" s="1545" t="s">
        <v>15</v>
      </c>
      <c r="G156" s="1543"/>
      <c r="H156" s="1543"/>
      <c r="I156" s="1493" t="s">
        <v>49</v>
      </c>
      <c r="J156" s="1630" t="s">
        <v>1163</v>
      </c>
      <c r="K156" s="1547" t="s">
        <v>9059</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5" customHeight="1">
      <c r="A157" s="3695"/>
      <c r="B157" s="1543" t="str">
        <f t="shared" si="5"/>
        <v>2200002076</v>
      </c>
      <c r="C157" s="1545" t="s">
        <v>3522</v>
      </c>
      <c r="D157" s="2613"/>
      <c r="E157" s="1543"/>
      <c r="F157" s="1545" t="s">
        <v>15</v>
      </c>
      <c r="G157" s="1543"/>
      <c r="H157" s="1543"/>
      <c r="I157" s="1493" t="s">
        <v>49</v>
      </c>
      <c r="J157" s="1630" t="s">
        <v>1163</v>
      </c>
      <c r="K157" s="1828" t="s">
        <v>9060</v>
      </c>
      <c r="L157" s="2543">
        <v>510</v>
      </c>
      <c r="M157" s="1543" t="s">
        <v>7233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9061</v>
      </c>
      <c r="D158" s="2607">
        <v>4350</v>
      </c>
      <c r="E158" s="1921" t="s">
        <v>9062</v>
      </c>
      <c r="F158" s="1902" t="s">
        <v>18</v>
      </c>
      <c r="G158" s="1921" t="s">
        <v>9063</v>
      </c>
      <c r="H158" s="1921"/>
      <c r="I158" s="1902" t="s">
        <v>49</v>
      </c>
      <c r="J158" s="1921" t="s">
        <v>50</v>
      </c>
      <c r="K158" s="1845" t="s">
        <v>9064</v>
      </c>
      <c r="L158" s="2583">
        <v>4500</v>
      </c>
      <c r="M158" s="2196" t="s">
        <v>5222</v>
      </c>
      <c r="N158" s="1902" t="s">
        <v>8313</v>
      </c>
      <c r="O158" s="1775"/>
      <c r="P158" s="2429">
        <v>3</v>
      </c>
      <c r="Q158" s="1921"/>
      <c r="R158" s="1921"/>
      <c r="S158" s="1921"/>
      <c r="T158" s="1909"/>
      <c r="U158" s="2150"/>
      <c r="V158" s="2150"/>
      <c r="W158" s="2150"/>
      <c r="X158" s="1902"/>
      <c r="Y158" s="1902"/>
      <c r="Z158" s="1902"/>
    </row>
    <row r="159" spans="1:26" s="1548" customFormat="1" ht="58.5" customHeight="1">
      <c r="A159" s="3702">
        <v>38</v>
      </c>
      <c r="B159" s="2419" t="str">
        <f t="shared" si="5"/>
        <v>2200002089</v>
      </c>
      <c r="C159" s="2263" t="s">
        <v>6593</v>
      </c>
      <c r="D159" s="2456">
        <v>4350</v>
      </c>
      <c r="E159" s="2187" t="s">
        <v>9065</v>
      </c>
      <c r="F159" s="2263" t="s">
        <v>17</v>
      </c>
      <c r="G159" s="2187" t="s">
        <v>9066</v>
      </c>
      <c r="H159" s="2187"/>
      <c r="I159" s="2823" t="s">
        <v>49</v>
      </c>
      <c r="J159" s="1902" t="s">
        <v>984</v>
      </c>
      <c r="K159" s="2824" t="s">
        <v>9067</v>
      </c>
      <c r="L159" s="2564">
        <v>3684</v>
      </c>
      <c r="M159" s="2187" t="s">
        <v>9068</v>
      </c>
      <c r="N159" s="2263"/>
      <c r="O159" s="2565"/>
      <c r="P159" s="1790">
        <v>3</v>
      </c>
      <c r="Q159" s="2187"/>
      <c r="R159" s="2187"/>
      <c r="S159" s="2187"/>
      <c r="T159" s="2261"/>
      <c r="U159" s="2127"/>
      <c r="V159" s="2127"/>
      <c r="W159" s="2127"/>
      <c r="X159" s="2263"/>
      <c r="Y159" s="2263"/>
      <c r="Z159" s="2263"/>
    </row>
    <row r="160" spans="1:26" s="1548" customFormat="1" ht="58.5" customHeight="1">
      <c r="A160" s="3702"/>
      <c r="B160" s="1900" t="str">
        <f t="shared" si="5"/>
        <v>2200002090</v>
      </c>
      <c r="C160" s="1545" t="s">
        <v>6593</v>
      </c>
      <c r="D160" s="2613"/>
      <c r="E160" s="1543"/>
      <c r="F160" s="1545" t="s">
        <v>17</v>
      </c>
      <c r="G160" s="1543"/>
      <c r="H160" s="1543"/>
      <c r="I160" s="1769" t="s">
        <v>49</v>
      </c>
      <c r="J160" s="1493" t="s">
        <v>984</v>
      </c>
      <c r="K160" s="1936" t="s">
        <v>9069</v>
      </c>
      <c r="L160" s="2543">
        <v>310</v>
      </c>
      <c r="M160" s="2187" t="s">
        <v>9068</v>
      </c>
      <c r="N160" s="2263"/>
      <c r="O160" s="2565"/>
      <c r="P160" s="1852">
        <v>3</v>
      </c>
      <c r="Q160" s="2187"/>
      <c r="R160" s="2187"/>
      <c r="S160" s="2187"/>
      <c r="T160" s="2261"/>
      <c r="U160" s="2127"/>
      <c r="V160" s="2127"/>
      <c r="W160" s="2127"/>
      <c r="X160" s="2263"/>
      <c r="Y160" s="2263"/>
      <c r="Z160" s="2263"/>
    </row>
    <row r="161" spans="1:26" s="1548" customFormat="1" ht="58.5" customHeight="1">
      <c r="A161" s="3702"/>
      <c r="B161" s="1900" t="str">
        <f t="shared" si="5"/>
        <v>2200002086</v>
      </c>
      <c r="C161" s="1545" t="s">
        <v>6593</v>
      </c>
      <c r="D161" s="2613"/>
      <c r="E161" s="1543"/>
      <c r="F161" s="1545" t="s">
        <v>17</v>
      </c>
      <c r="G161" s="1543"/>
      <c r="H161" s="1543"/>
      <c r="I161" s="1769" t="s">
        <v>49</v>
      </c>
      <c r="J161" s="1493" t="s">
        <v>984</v>
      </c>
      <c r="K161" s="1936" t="s">
        <v>9070</v>
      </c>
      <c r="L161" s="2543">
        <v>350</v>
      </c>
      <c r="M161" s="2196" t="s">
        <v>8941</v>
      </c>
      <c r="N161" s="2263"/>
      <c r="O161" s="2565"/>
      <c r="P161" s="1852">
        <v>3</v>
      </c>
      <c r="Q161" s="2187"/>
      <c r="R161" s="2187"/>
      <c r="S161" s="2187"/>
      <c r="T161" s="2261"/>
      <c r="U161" s="2127"/>
      <c r="V161" s="2127"/>
      <c r="W161" s="2127"/>
      <c r="X161" s="2263"/>
      <c r="Y161" s="2263"/>
      <c r="Z161" s="2263"/>
    </row>
    <row r="162" spans="1:26" s="2150" customFormat="1" ht="67.5" customHeight="1">
      <c r="A162" s="3694">
        <v>39</v>
      </c>
      <c r="B162" s="1543" t="str">
        <f t="shared" si="5"/>
        <v>2400001226</v>
      </c>
      <c r="C162" s="1902" t="s">
        <v>9071</v>
      </c>
      <c r="D162" s="2607">
        <f>SUM(L162:L164)</f>
        <v>2796</v>
      </c>
      <c r="E162" s="1921" t="s">
        <v>9072</v>
      </c>
      <c r="F162" s="1902" t="s">
        <v>24</v>
      </c>
      <c r="G162" s="1921" t="s">
        <v>9073</v>
      </c>
      <c r="H162" s="1921"/>
      <c r="I162" s="1921" t="s">
        <v>49</v>
      </c>
      <c r="J162" s="1921" t="s">
        <v>9074</v>
      </c>
      <c r="K162" s="1911" t="s">
        <v>9075</v>
      </c>
      <c r="L162" s="2583">
        <v>2000</v>
      </c>
      <c r="M162" s="2196" t="s">
        <v>8999</v>
      </c>
      <c r="N162" s="1902"/>
      <c r="O162" s="1775" t="s">
        <v>9076</v>
      </c>
      <c r="P162" s="2429">
        <v>3</v>
      </c>
      <c r="Q162" s="1921"/>
      <c r="R162" s="1921"/>
      <c r="S162" s="1921"/>
      <c r="T162" s="1909"/>
      <c r="X162" s="1902"/>
      <c r="Y162" s="1902"/>
      <c r="Z162" s="1902"/>
    </row>
    <row r="163" spans="1:26" s="2150" customFormat="1" ht="67.5" customHeight="1">
      <c r="A163" s="3695"/>
      <c r="B163" s="1543" t="str">
        <f t="shared" si="5"/>
        <v>2400001236</v>
      </c>
      <c r="C163" s="1493" t="s">
        <v>9071</v>
      </c>
      <c r="D163" s="1494"/>
      <c r="E163" s="1495"/>
      <c r="F163" s="1493" t="s">
        <v>24</v>
      </c>
      <c r="G163" s="1495"/>
      <c r="H163" s="1495"/>
      <c r="I163" s="1495" t="s">
        <v>49</v>
      </c>
      <c r="J163" s="1495" t="s">
        <v>9074</v>
      </c>
      <c r="K163" s="1547" t="s">
        <v>9077</v>
      </c>
      <c r="L163" s="2357">
        <v>700</v>
      </c>
      <c r="M163" s="2825" t="s">
        <v>5239</v>
      </c>
      <c r="N163" s="1493"/>
      <c r="O163" s="1775" t="s">
        <v>9076</v>
      </c>
      <c r="P163" s="1790">
        <v>3</v>
      </c>
      <c r="Q163" s="1495"/>
      <c r="R163" s="1495"/>
      <c r="S163" s="1495"/>
      <c r="T163" s="1909"/>
      <c r="U163" s="1548"/>
      <c r="V163" s="1548"/>
      <c r="W163" s="1548"/>
      <c r="X163" s="1493"/>
      <c r="Y163" s="1493"/>
      <c r="Z163" s="1493"/>
    </row>
    <row r="164" spans="1:26" s="2150" customFormat="1" ht="67.5" customHeight="1">
      <c r="A164" s="3695"/>
      <c r="B164" s="2051" t="str">
        <f t="shared" si="5"/>
        <v>2400001238</v>
      </c>
      <c r="C164" s="1493" t="s">
        <v>9071</v>
      </c>
      <c r="D164" s="1494"/>
      <c r="E164" s="1495"/>
      <c r="F164" s="1493" t="s">
        <v>24</v>
      </c>
      <c r="G164" s="1495"/>
      <c r="H164" s="1495"/>
      <c r="I164" s="1495" t="s">
        <v>49</v>
      </c>
      <c r="J164" s="1495" t="s">
        <v>9074</v>
      </c>
      <c r="K164" s="1547" t="s">
        <v>9078</v>
      </c>
      <c r="L164" s="2357">
        <v>96</v>
      </c>
      <c r="M164" s="2825" t="s">
        <v>5239</v>
      </c>
      <c r="N164" s="1493"/>
      <c r="O164" s="1775" t="s">
        <v>9076</v>
      </c>
      <c r="P164" s="1790">
        <v>3</v>
      </c>
      <c r="Q164" s="1495"/>
      <c r="R164" s="1495"/>
      <c r="S164" s="1495"/>
      <c r="T164" s="1909"/>
      <c r="U164" s="1548"/>
      <c r="V164" s="1548"/>
      <c r="W164" s="1548"/>
      <c r="X164" s="1493"/>
      <c r="Y164" s="1493"/>
      <c r="Z164" s="1493"/>
    </row>
    <row r="165" spans="1:26" s="2150" customFormat="1" ht="67.5" customHeight="1">
      <c r="A165" s="3695"/>
      <c r="B165" s="2051" t="str">
        <f t="shared" si="5"/>
        <v>2400001239</v>
      </c>
      <c r="C165" s="1493" t="s">
        <v>9071</v>
      </c>
      <c r="D165" s="1494"/>
      <c r="E165" s="1495"/>
      <c r="F165" s="1493" t="s">
        <v>24</v>
      </c>
      <c r="G165" s="1495"/>
      <c r="H165" s="1495"/>
      <c r="I165" s="1495" t="s">
        <v>49</v>
      </c>
      <c r="J165" s="1495" t="s">
        <v>9074</v>
      </c>
      <c r="K165" s="1547" t="s">
        <v>9079</v>
      </c>
      <c r="L165" s="2357"/>
      <c r="M165" s="2825" t="s">
        <v>5239</v>
      </c>
      <c r="N165" s="1493"/>
      <c r="O165" s="1775" t="s">
        <v>9076</v>
      </c>
      <c r="P165" s="1790">
        <v>3</v>
      </c>
      <c r="Q165" s="1495"/>
      <c r="R165" s="1495"/>
      <c r="S165" s="1495"/>
      <c r="T165" s="1909"/>
      <c r="U165" s="1548"/>
      <c r="V165" s="1548"/>
      <c r="W165" s="1548"/>
      <c r="X165" s="1493"/>
      <c r="Y165" s="1493"/>
      <c r="Z165" s="1493"/>
    </row>
    <row r="166" spans="1:26" s="2150" customFormat="1" ht="67.5" customHeight="1">
      <c r="A166" s="3695"/>
      <c r="B166" s="1543" t="str">
        <f t="shared" si="5"/>
        <v>2400001232</v>
      </c>
      <c r="C166" s="1493" t="s">
        <v>9071</v>
      </c>
      <c r="D166" s="1494">
        <f>SUM(L166:L169)</f>
        <v>4070</v>
      </c>
      <c r="E166" s="1495" t="s">
        <v>9072</v>
      </c>
      <c r="F166" s="1493" t="s">
        <v>24</v>
      </c>
      <c r="G166" s="1495"/>
      <c r="H166" s="1495"/>
      <c r="I166" s="1495" t="s">
        <v>49</v>
      </c>
      <c r="J166" s="1495" t="s">
        <v>9080</v>
      </c>
      <c r="K166" s="1547" t="s">
        <v>9081</v>
      </c>
      <c r="L166" s="2357">
        <v>1885</v>
      </c>
      <c r="M166" s="2825" t="s">
        <v>5239</v>
      </c>
      <c r="N166" s="1493"/>
      <c r="O166" s="1859" t="s">
        <v>9082</v>
      </c>
      <c r="P166" s="1790">
        <v>3</v>
      </c>
      <c r="Q166" s="1495"/>
      <c r="R166" s="1495"/>
      <c r="S166" s="1495"/>
      <c r="T166" s="1909"/>
      <c r="U166" s="1548"/>
      <c r="V166" s="1548"/>
      <c r="W166" s="1548"/>
      <c r="X166" s="1493"/>
      <c r="Y166" s="1493"/>
      <c r="Z166" s="1493"/>
    </row>
    <row r="167" spans="1:26" s="2150" customFormat="1" ht="67.5" customHeight="1">
      <c r="A167" s="3695"/>
      <c r="B167" s="2051" t="str">
        <f t="shared" si="5"/>
        <v>2400001233</v>
      </c>
      <c r="C167" s="1493" t="s">
        <v>9071</v>
      </c>
      <c r="D167" s="1494"/>
      <c r="E167" s="1495"/>
      <c r="F167" s="1493" t="s">
        <v>24</v>
      </c>
      <c r="G167" s="1495"/>
      <c r="H167" s="1495"/>
      <c r="I167" s="1495" t="s">
        <v>49</v>
      </c>
      <c r="J167" s="1495" t="s">
        <v>9080</v>
      </c>
      <c r="K167" s="1547" t="s">
        <v>9083</v>
      </c>
      <c r="L167" s="2357">
        <v>850</v>
      </c>
      <c r="M167" s="2825" t="s">
        <v>5239</v>
      </c>
      <c r="N167" s="1493"/>
      <c r="O167" s="1859" t="s">
        <v>9082</v>
      </c>
      <c r="P167" s="1790">
        <v>3</v>
      </c>
      <c r="Q167" s="1495"/>
      <c r="R167" s="1495"/>
      <c r="S167" s="1495"/>
      <c r="T167" s="1909"/>
      <c r="U167" s="1548"/>
      <c r="V167" s="1548"/>
      <c r="W167" s="1548"/>
      <c r="X167" s="1493"/>
      <c r="Y167" s="1493"/>
      <c r="Z167" s="1493"/>
    </row>
    <row r="168" spans="1:26" s="2150" customFormat="1" ht="67.5" customHeight="1">
      <c r="A168" s="3695"/>
      <c r="B168" s="2051" t="str">
        <f t="shared" si="5"/>
        <v>2400001234</v>
      </c>
      <c r="C168" s="1493" t="s">
        <v>9071</v>
      </c>
      <c r="D168" s="1494"/>
      <c r="E168" s="1495"/>
      <c r="F168" s="1493" t="s">
        <v>24</v>
      </c>
      <c r="G168" s="1495"/>
      <c r="H168" s="1495"/>
      <c r="I168" s="1495" t="s">
        <v>49</v>
      </c>
      <c r="J168" s="1495" t="s">
        <v>9080</v>
      </c>
      <c r="K168" s="1547" t="s">
        <v>9084</v>
      </c>
      <c r="L168" s="2357">
        <v>1005</v>
      </c>
      <c r="M168" s="2825" t="s">
        <v>5239</v>
      </c>
      <c r="N168" s="1493"/>
      <c r="O168" s="1859" t="s">
        <v>9082</v>
      </c>
      <c r="P168" s="1790">
        <v>3</v>
      </c>
      <c r="Q168" s="1495"/>
      <c r="R168" s="1495"/>
      <c r="S168" s="1495"/>
      <c r="T168" s="1909"/>
      <c r="U168" s="1548"/>
      <c r="V168" s="1548"/>
      <c r="W168" s="1548"/>
      <c r="X168" s="1493"/>
      <c r="Y168" s="1493"/>
      <c r="Z168" s="1493"/>
    </row>
    <row r="169" spans="1:26" s="2150" customFormat="1" ht="67.5" customHeight="1">
      <c r="A169" s="3696"/>
      <c r="B169" s="1543" t="str">
        <f t="shared" si="5"/>
        <v>2400001235</v>
      </c>
      <c r="C169" s="1493" t="s">
        <v>9071</v>
      </c>
      <c r="D169" s="1494"/>
      <c r="E169" s="1495"/>
      <c r="F169" s="1493" t="s">
        <v>24</v>
      </c>
      <c r="G169" s="1495"/>
      <c r="H169" s="1495"/>
      <c r="I169" s="1495" t="s">
        <v>49</v>
      </c>
      <c r="J169" s="1543" t="s">
        <v>9080</v>
      </c>
      <c r="K169" s="1547" t="s">
        <v>9085</v>
      </c>
      <c r="L169" s="2357">
        <v>330</v>
      </c>
      <c r="M169" s="2825" t="s">
        <v>5239</v>
      </c>
      <c r="N169" s="1493"/>
      <c r="O169" s="1859" t="s">
        <v>9082</v>
      </c>
      <c r="P169" s="1790">
        <v>3</v>
      </c>
      <c r="Q169" s="1495"/>
      <c r="R169" s="1495"/>
      <c r="S169" s="1495"/>
      <c r="T169" s="1909"/>
      <c r="U169" s="1548"/>
      <c r="V169" s="1548"/>
      <c r="W169" s="1548"/>
      <c r="X169" s="1493"/>
      <c r="Y169" s="1493"/>
      <c r="Z169" s="1493"/>
    </row>
    <row r="170" spans="1:26" s="2150" customFormat="1" ht="58.5" customHeight="1">
      <c r="A170" s="3694">
        <v>40</v>
      </c>
      <c r="B170" s="2419" t="str">
        <f t="shared" si="5"/>
        <v>2200002087</v>
      </c>
      <c r="C170" s="2263" t="s">
        <v>98</v>
      </c>
      <c r="D170" s="2456">
        <v>3720</v>
      </c>
      <c r="E170" s="2187" t="s">
        <v>9086</v>
      </c>
      <c r="F170" s="2263" t="s">
        <v>18</v>
      </c>
      <c r="G170" s="2187" t="s">
        <v>9087</v>
      </c>
      <c r="H170" s="2187"/>
      <c r="I170" s="2823" t="s">
        <v>49</v>
      </c>
      <c r="J170" s="1902" t="s">
        <v>984</v>
      </c>
      <c r="K170" s="2824" t="s">
        <v>9088</v>
      </c>
      <c r="L170" s="2564">
        <v>2280</v>
      </c>
      <c r="M170" s="2196" t="s">
        <v>8941</v>
      </c>
      <c r="N170" s="2263"/>
      <c r="O170" s="2565"/>
      <c r="P170" s="1790">
        <v>3</v>
      </c>
      <c r="Q170" s="2187"/>
      <c r="R170" s="2187"/>
      <c r="S170" s="2187"/>
      <c r="T170" s="2261"/>
      <c r="U170" s="2127"/>
      <c r="V170" s="2127"/>
      <c r="W170" s="2127"/>
      <c r="X170" s="2263"/>
      <c r="Y170" s="2263"/>
      <c r="Z170" s="2263"/>
    </row>
    <row r="171" spans="1:26" s="2150" customFormat="1" ht="58.5" customHeight="1">
      <c r="A171" s="3695"/>
      <c r="B171" s="1900" t="str">
        <f t="shared" si="5"/>
        <v>2200002088</v>
      </c>
      <c r="C171" s="1545" t="s">
        <v>98</v>
      </c>
      <c r="D171" s="2613"/>
      <c r="E171" s="1543"/>
      <c r="F171" s="1545" t="s">
        <v>18</v>
      </c>
      <c r="G171" s="1543"/>
      <c r="H171" s="1543"/>
      <c r="I171" s="1493" t="s">
        <v>49</v>
      </c>
      <c r="J171" s="1902" t="s">
        <v>984</v>
      </c>
      <c r="K171" s="1936" t="s">
        <v>9089</v>
      </c>
      <c r="L171" s="2543">
        <v>1516</v>
      </c>
      <c r="M171" s="2187" t="s">
        <v>9068</v>
      </c>
      <c r="N171" s="2263"/>
      <c r="O171" s="2565"/>
      <c r="P171" s="1790">
        <v>3</v>
      </c>
      <c r="Q171" s="2187"/>
      <c r="R171" s="2187"/>
      <c r="S171" s="2187"/>
      <c r="T171" s="2261"/>
      <c r="U171" s="2127"/>
      <c r="V171" s="2127"/>
      <c r="W171" s="2127"/>
      <c r="X171" s="2263"/>
      <c r="Y171" s="2263"/>
      <c r="Z171" s="2263"/>
    </row>
    <row r="172" spans="1:26" s="2150" customFormat="1" ht="58.5" customHeight="1">
      <c r="A172" s="3702">
        <v>41</v>
      </c>
      <c r="B172" s="2419" t="str">
        <f t="shared" si="5"/>
        <v>2000003113</v>
      </c>
      <c r="C172" s="1902" t="s">
        <v>231</v>
      </c>
      <c r="D172" s="2607">
        <v>4200</v>
      </c>
      <c r="E172" s="1921" t="s">
        <v>9090</v>
      </c>
      <c r="F172" s="1902" t="s">
        <v>16</v>
      </c>
      <c r="G172" s="1921" t="s">
        <v>9091</v>
      </c>
      <c r="H172" s="1921"/>
      <c r="I172" s="1902" t="s">
        <v>49</v>
      </c>
      <c r="J172" s="1921" t="s">
        <v>224</v>
      </c>
      <c r="K172" s="1911" t="s">
        <v>9092</v>
      </c>
      <c r="L172" s="2583">
        <v>3550</v>
      </c>
      <c r="M172" s="2196" t="s">
        <v>5222</v>
      </c>
      <c r="N172" s="1902"/>
      <c r="O172" s="1775"/>
      <c r="P172" s="1902">
        <v>3</v>
      </c>
      <c r="Q172" s="1921"/>
      <c r="R172" s="1921"/>
      <c r="S172" s="1921"/>
      <c r="T172" s="1909"/>
      <c r="X172" s="1902"/>
      <c r="Y172" s="1902"/>
      <c r="Z172" s="1902"/>
    </row>
    <row r="173" spans="1:26" s="2150" customFormat="1" ht="58.5" customHeight="1">
      <c r="A173" s="3702"/>
      <c r="B173" s="1900" t="str">
        <f t="shared" si="5"/>
        <v>2000003123</v>
      </c>
      <c r="C173" s="1493" t="s">
        <v>231</v>
      </c>
      <c r="D173" s="1494"/>
      <c r="E173" s="1495" t="s">
        <v>150</v>
      </c>
      <c r="F173" s="1493" t="s">
        <v>16</v>
      </c>
      <c r="G173" s="1495"/>
      <c r="H173" s="1495"/>
      <c r="I173" s="1493" t="s">
        <v>49</v>
      </c>
      <c r="J173" s="1495" t="s">
        <v>101</v>
      </c>
      <c r="K173" s="1600" t="s">
        <v>9093</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25" customHeight="1">
      <c r="A174" s="3696">
        <v>42</v>
      </c>
      <c r="B174" s="2419" t="str">
        <f t="shared" si="5"/>
        <v>2000003117</v>
      </c>
      <c r="C174" s="1902" t="s">
        <v>5412</v>
      </c>
      <c r="D174" s="2607">
        <v>3250</v>
      </c>
      <c r="E174" s="1921" t="s">
        <v>9094</v>
      </c>
      <c r="F174" s="1902" t="s">
        <v>18</v>
      </c>
      <c r="G174" s="1909" t="s">
        <v>9095</v>
      </c>
      <c r="H174" s="1921"/>
      <c r="I174" s="1902" t="s">
        <v>49</v>
      </c>
      <c r="J174" s="1902" t="s">
        <v>101</v>
      </c>
      <c r="K174" s="1916" t="s">
        <v>9096</v>
      </c>
      <c r="L174" s="2179">
        <v>2950</v>
      </c>
      <c r="M174" s="1921" t="s">
        <v>9097</v>
      </c>
      <c r="N174" s="1902" t="s">
        <v>9098</v>
      </c>
      <c r="O174" s="1775"/>
      <c r="P174" s="2429">
        <v>3</v>
      </c>
      <c r="Q174" s="1921"/>
      <c r="R174" s="1921"/>
      <c r="S174" s="1921"/>
      <c r="T174" s="1909"/>
      <c r="X174" s="1902"/>
      <c r="Y174" s="1902"/>
      <c r="Z174" s="1902"/>
    </row>
    <row r="175" spans="1:26" s="2150" customFormat="1" ht="71.25" customHeight="1">
      <c r="A175" s="3702"/>
      <c r="B175" s="1900" t="str">
        <f t="shared" si="5"/>
        <v>2200002079</v>
      </c>
      <c r="C175" s="1493" t="s">
        <v>5412</v>
      </c>
      <c r="D175" s="1494"/>
      <c r="E175" s="1495"/>
      <c r="F175" s="1493" t="s">
        <v>18</v>
      </c>
      <c r="G175" s="1909"/>
      <c r="H175" s="1921"/>
      <c r="I175" s="1493" t="s">
        <v>49</v>
      </c>
      <c r="J175" s="1495" t="s">
        <v>126</v>
      </c>
      <c r="K175" s="1770" t="s">
        <v>9099</v>
      </c>
      <c r="L175" s="2183">
        <v>300</v>
      </c>
      <c r="M175" s="1921" t="s">
        <v>9100</v>
      </c>
      <c r="N175" s="1902"/>
      <c r="O175" s="1775"/>
      <c r="P175" s="2429"/>
      <c r="Q175" s="1921"/>
      <c r="R175" s="1921"/>
      <c r="S175" s="1921"/>
      <c r="T175" s="1909"/>
      <c r="X175" s="1902"/>
      <c r="Y175" s="1902"/>
      <c r="Z175" s="1902"/>
    </row>
    <row r="176" spans="1:26" s="2167" customFormat="1" ht="69.75" customHeight="1">
      <c r="A176" s="3822"/>
      <c r="B176" s="111" t="str">
        <f t="shared" si="5"/>
        <v>2400001259</v>
      </c>
      <c r="C176" s="102"/>
      <c r="D176" s="2826"/>
      <c r="E176" s="1216"/>
      <c r="F176" s="102" t="s">
        <v>18</v>
      </c>
      <c r="G176" s="3819" t="s">
        <v>9101</v>
      </c>
      <c r="H176" s="109" t="s">
        <v>9102</v>
      </c>
      <c r="I176" s="109" t="s">
        <v>49</v>
      </c>
      <c r="J176" s="1853" t="s">
        <v>9103</v>
      </c>
      <c r="K176" s="143" t="s">
        <v>9104</v>
      </c>
      <c r="L176" s="2827">
        <v>150</v>
      </c>
      <c r="M176" s="1772" t="s">
        <v>9105</v>
      </c>
      <c r="N176" s="2542"/>
      <c r="O176" s="1216" t="s">
        <v>9106</v>
      </c>
      <c r="P176" s="1853">
        <v>3</v>
      </c>
      <c r="Q176" s="1216"/>
      <c r="R176" s="1216"/>
      <c r="S176" s="1216"/>
      <c r="T176" s="1216"/>
      <c r="U176" s="2783"/>
      <c r="V176" s="2783"/>
      <c r="W176" s="2783"/>
      <c r="X176" s="2542"/>
      <c r="Y176" s="2542"/>
      <c r="Z176" s="2542"/>
    </row>
    <row r="177" spans="1:26" s="2167" customFormat="1" ht="69.75" customHeight="1">
      <c r="A177" s="3822"/>
      <c r="B177" s="2013" t="str">
        <f t="shared" si="5"/>
        <v>2400001211</v>
      </c>
      <c r="C177" s="102"/>
      <c r="D177" s="2826"/>
      <c r="E177" s="1216"/>
      <c r="F177" s="102" t="s">
        <v>18</v>
      </c>
      <c r="G177" s="3820"/>
      <c r="H177" s="109" t="s">
        <v>9102</v>
      </c>
      <c r="I177" s="109" t="s">
        <v>49</v>
      </c>
      <c r="J177" s="1853" t="s">
        <v>9103</v>
      </c>
      <c r="K177" s="143" t="s">
        <v>9107</v>
      </c>
      <c r="L177" s="2827">
        <v>75</v>
      </c>
      <c r="M177" s="1772" t="s">
        <v>9105</v>
      </c>
      <c r="N177" s="2542"/>
      <c r="O177" s="1216"/>
      <c r="P177" s="1853">
        <v>3</v>
      </c>
      <c r="Q177" s="1216"/>
      <c r="R177" s="1216"/>
      <c r="S177" s="1216"/>
      <c r="T177" s="1216"/>
      <c r="U177" s="2783"/>
      <c r="V177" s="2783"/>
      <c r="W177" s="2783"/>
      <c r="X177" s="2542"/>
      <c r="Y177" s="2542"/>
      <c r="Z177" s="2542"/>
    </row>
    <row r="178" spans="1:26" s="2167" customFormat="1" ht="69.75" customHeight="1">
      <c r="A178" s="3823"/>
      <c r="B178" s="2013" t="str">
        <f t="shared" si="5"/>
        <v>2400001240</v>
      </c>
      <c r="C178" s="102"/>
      <c r="D178" s="2826"/>
      <c r="E178" s="1216"/>
      <c r="F178" s="102" t="s">
        <v>18</v>
      </c>
      <c r="G178" s="3821"/>
      <c r="H178" s="109" t="s">
        <v>9102</v>
      </c>
      <c r="I178" s="109" t="s">
        <v>49</v>
      </c>
      <c r="J178" s="1853" t="s">
        <v>9103</v>
      </c>
      <c r="K178" s="143" t="s">
        <v>9108</v>
      </c>
      <c r="L178" s="2827">
        <v>125</v>
      </c>
      <c r="M178" s="1772" t="s">
        <v>9105</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2493</v>
      </c>
      <c r="D180" s="2772">
        <v>750</v>
      </c>
      <c r="E180" s="2742" t="s">
        <v>9109</v>
      </c>
      <c r="F180" s="2771" t="s">
        <v>19</v>
      </c>
      <c r="G180" s="2742"/>
      <c r="H180" s="2742"/>
      <c r="I180" s="2742" t="s">
        <v>49</v>
      </c>
      <c r="J180" s="2742" t="s">
        <v>259</v>
      </c>
      <c r="K180" s="2773" t="s">
        <v>9110</v>
      </c>
      <c r="L180" s="2774">
        <v>750</v>
      </c>
      <c r="M180" s="2787" t="s">
        <v>9111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2493</v>
      </c>
      <c r="D181" s="2772">
        <v>750</v>
      </c>
      <c r="E181" s="2742"/>
      <c r="F181" s="2771" t="s">
        <v>19</v>
      </c>
      <c r="G181" s="2742"/>
      <c r="H181" s="2742"/>
      <c r="I181" s="2742" t="s">
        <v>49</v>
      </c>
      <c r="J181" s="2742" t="s">
        <v>259</v>
      </c>
      <c r="K181" s="2773" t="s">
        <v>9112</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2493</v>
      </c>
      <c r="D182" s="2772">
        <v>6670</v>
      </c>
      <c r="E182" s="2742" t="s">
        <v>9113</v>
      </c>
      <c r="F182" s="2771" t="s">
        <v>19</v>
      </c>
      <c r="G182" s="2742"/>
      <c r="H182" s="2742"/>
      <c r="I182" s="2742" t="s">
        <v>49</v>
      </c>
      <c r="J182" s="2742" t="s">
        <v>259</v>
      </c>
      <c r="K182" s="2773" t="s">
        <v>9114</v>
      </c>
      <c r="L182" s="2774">
        <v>6670</v>
      </c>
      <c r="M182" s="2787" t="s">
        <v>9115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2493</v>
      </c>
      <c r="D183" s="2772">
        <v>150</v>
      </c>
      <c r="E183" s="2742" t="s">
        <v>9116</v>
      </c>
      <c r="F183" s="2771" t="s">
        <v>19</v>
      </c>
      <c r="G183" s="2742"/>
      <c r="H183" s="2742"/>
      <c r="I183" s="2742" t="s">
        <v>49</v>
      </c>
      <c r="J183" s="2742" t="s">
        <v>1637</v>
      </c>
      <c r="K183" s="2773" t="s">
        <v>9117</v>
      </c>
      <c r="L183" s="2774">
        <v>150</v>
      </c>
      <c r="M183" s="2787" t="s">
        <v>9118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2493</v>
      </c>
      <c r="D184" s="2734">
        <v>1350</v>
      </c>
      <c r="E184" s="2735" t="s">
        <v>9119</v>
      </c>
      <c r="F184" s="2771" t="s">
        <v>19</v>
      </c>
      <c r="G184" s="2735"/>
      <c r="H184" s="2735"/>
      <c r="I184" s="2733" t="s">
        <v>49</v>
      </c>
      <c r="J184" s="2735" t="s">
        <v>259</v>
      </c>
      <c r="K184" s="2736" t="s">
        <v>5527</v>
      </c>
      <c r="L184" s="2737">
        <v>1350</v>
      </c>
      <c r="M184" s="2735" t="s">
        <v>9120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2493</v>
      </c>
      <c r="D185" s="2734">
        <v>3179</v>
      </c>
      <c r="E185" s="2735" t="s">
        <v>9121</v>
      </c>
      <c r="F185" s="2771" t="s">
        <v>19</v>
      </c>
      <c r="G185" s="2735"/>
      <c r="H185" s="2735"/>
      <c r="I185" s="2733" t="s">
        <v>49</v>
      </c>
      <c r="J185" s="2735" t="s">
        <v>259</v>
      </c>
      <c r="K185" s="2736" t="s">
        <v>9122</v>
      </c>
      <c r="L185" s="2737">
        <v>3179</v>
      </c>
      <c r="M185" s="2733" t="s">
        <v>5239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2493</v>
      </c>
      <c r="D186" s="2734">
        <v>300</v>
      </c>
      <c r="E186" s="2735"/>
      <c r="F186" s="2771" t="s">
        <v>19</v>
      </c>
      <c r="G186" s="2735"/>
      <c r="H186" s="2735"/>
      <c r="I186" s="2735" t="s">
        <v>49</v>
      </c>
      <c r="J186" s="2735" t="s">
        <v>259</v>
      </c>
      <c r="K186" s="2736" t="s">
        <v>9123</v>
      </c>
      <c r="L186" s="2737">
        <v>300</v>
      </c>
      <c r="M186" s="2739" t="s">
        <v>9124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2493</v>
      </c>
      <c r="D187" s="2734">
        <v>2322</v>
      </c>
      <c r="E187" s="2735" t="s">
        <v>9125</v>
      </c>
      <c r="F187" s="2771" t="s">
        <v>19</v>
      </c>
      <c r="G187" s="2735"/>
      <c r="H187" s="2735"/>
      <c r="I187" s="2735" t="s">
        <v>49</v>
      </c>
      <c r="J187" s="2735" t="s">
        <v>259</v>
      </c>
      <c r="K187" s="2736" t="s">
        <v>9126</v>
      </c>
      <c r="L187" s="2737">
        <v>2322</v>
      </c>
      <c r="M187" s="2739" t="s">
        <v>9127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2493</v>
      </c>
      <c r="D188" s="2772">
        <v>3043</v>
      </c>
      <c r="E188" s="2742" t="s">
        <v>9128</v>
      </c>
      <c r="F188" s="2771" t="s">
        <v>19</v>
      </c>
      <c r="G188" s="2742"/>
      <c r="H188" s="2742"/>
      <c r="I188" s="2742" t="s">
        <v>49</v>
      </c>
      <c r="J188" s="2742" t="s">
        <v>259</v>
      </c>
      <c r="K188" s="2773" t="s">
        <v>9129</v>
      </c>
      <c r="L188" s="2774">
        <v>3043</v>
      </c>
      <c r="M188" s="2818" t="s">
        <v>8941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2493</v>
      </c>
      <c r="D189" s="2816">
        <v>2045</v>
      </c>
      <c r="E189" s="2733" t="s">
        <v>9130</v>
      </c>
      <c r="F189" s="2733" t="s">
        <v>19</v>
      </c>
      <c r="G189" s="2733"/>
      <c r="H189" s="2733"/>
      <c r="I189" s="2733" t="s">
        <v>49</v>
      </c>
      <c r="J189" s="2733" t="s">
        <v>259</v>
      </c>
      <c r="K189" s="2736" t="s">
        <v>9131</v>
      </c>
      <c r="L189" s="2816">
        <v>2045</v>
      </c>
      <c r="M189" s="2817" t="s">
        <v>9132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2493</v>
      </c>
      <c r="D190" s="2816">
        <v>400</v>
      </c>
      <c r="E190" s="2733" t="s">
        <v>9133</v>
      </c>
      <c r="F190" s="2733" t="s">
        <v>19</v>
      </c>
      <c r="G190" s="2733"/>
      <c r="H190" s="2733"/>
      <c r="I190" s="2733" t="s">
        <v>49</v>
      </c>
      <c r="J190" s="2733" t="s">
        <v>259</v>
      </c>
      <c r="K190" s="2736" t="s">
        <v>9134</v>
      </c>
      <c r="L190" s="2816">
        <v>400</v>
      </c>
      <c r="M190" s="2817" t="s">
        <v>9135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03" t="s">
        <v>9136</v>
      </c>
      <c r="B1" s="3703"/>
      <c r="C1" s="3703"/>
      <c r="D1" s="3703"/>
      <c r="E1" s="3703"/>
      <c r="F1" s="3703"/>
      <c r="G1" s="3703"/>
      <c r="H1" s="3703"/>
      <c r="I1" s="3703"/>
      <c r="J1" s="3703"/>
      <c r="K1" s="3703"/>
      <c r="L1" s="3703"/>
      <c r="M1" s="3703"/>
      <c r="N1" s="3703"/>
      <c r="O1" s="3703"/>
      <c r="P1" s="3703"/>
      <c r="Q1" s="2882"/>
    </row>
    <row r="2" spans="1:26" ht="58.5" customHeight="1">
      <c r="A2" s="3718" t="s">
        <v>5192</v>
      </c>
      <c r="B2" s="3718"/>
      <c r="C2" s="3718"/>
      <c r="D2" s="2215">
        <f>SUBTOTAL(9,D3:D335)</f>
        <v>413677</v>
      </c>
      <c r="E2" s="2820"/>
      <c r="F2" s="2092"/>
      <c r="G2" s="2269" t="s">
        <v>5193</v>
      </c>
      <c r="H2" s="1932"/>
      <c r="I2" s="1932"/>
      <c r="J2" s="2765"/>
      <c r="K2" s="2762">
        <f ca="1">TODAY()</f>
        <v>45982</v>
      </c>
      <c r="L2" s="2272">
        <f>SUBTOTAL(9,L4:L518)</f>
        <v>413456</v>
      </c>
      <c r="M2" s="2339" t="s">
        <v>7219</v>
      </c>
      <c r="N2" s="2272">
        <f>SUBTOTAL(9,N4:N518)</f>
        <v>0</v>
      </c>
      <c r="O2" s="2099" t="s">
        <v>5195</v>
      </c>
      <c r="P2" s="2786" t="s">
        <v>0</v>
      </c>
      <c r="Q2" s="2786"/>
    </row>
    <row r="3" spans="1:26" s="2709" customFormat="1" ht="58.5" customHeight="1">
      <c r="A3" s="2812" t="s">
        <v>32</v>
      </c>
      <c r="B3" s="2704" t="s">
        <v>5197</v>
      </c>
      <c r="C3" s="2707" t="s">
        <v>5198</v>
      </c>
      <c r="D3" s="2706" t="s">
        <v>5199</v>
      </c>
      <c r="E3" s="2707" t="s">
        <v>3414</v>
      </c>
      <c r="F3" s="2705" t="s">
        <v>36</v>
      </c>
      <c r="G3" s="2707" t="s">
        <v>3415</v>
      </c>
      <c r="H3" s="2707" t="s">
        <v>5200</v>
      </c>
      <c r="I3" s="2707" t="s">
        <v>39</v>
      </c>
      <c r="J3" s="2707" t="s">
        <v>40</v>
      </c>
      <c r="K3" s="2707" t="s">
        <v>8790</v>
      </c>
      <c r="L3" s="2711" t="s">
        <v>5202</v>
      </c>
      <c r="M3" s="2710" t="s">
        <v>5203</v>
      </c>
      <c r="N3" s="2755" t="s">
        <v>5204</v>
      </c>
      <c r="O3" s="2704" t="s">
        <v>42</v>
      </c>
      <c r="P3" s="2794" t="s">
        <v>5205</v>
      </c>
      <c r="Q3" s="2794"/>
    </row>
    <row r="4" spans="1:26" s="2643" customFormat="1" ht="58.5" customHeight="1">
      <c r="A4" s="1902">
        <v>1</v>
      </c>
      <c r="B4" s="1900" t="str">
        <f t="shared" ref="B4:B20" si="0">TEXT(LEFT(K4,10),"0000000000")</f>
        <v>2000003117</v>
      </c>
      <c r="C4" s="1902" t="s">
        <v>118</v>
      </c>
      <c r="D4" s="2179">
        <v>2950</v>
      </c>
      <c r="E4" s="1921" t="s">
        <v>9137</v>
      </c>
      <c r="F4" s="1902" t="s">
        <v>18</v>
      </c>
      <c r="G4" s="1921" t="s">
        <v>9138</v>
      </c>
      <c r="H4" s="1909" t="s">
        <v>9139</v>
      </c>
      <c r="I4" s="1902" t="s">
        <v>49</v>
      </c>
      <c r="J4" s="1902" t="s">
        <v>101</v>
      </c>
      <c r="K4" s="2150" t="s">
        <v>9140</v>
      </c>
      <c r="L4" s="2179">
        <v>2950</v>
      </c>
      <c r="M4" s="2429" t="s">
        <v>9141</v>
      </c>
      <c r="N4" s="2150"/>
      <c r="O4" s="1775"/>
      <c r="P4" s="1790">
        <v>1</v>
      </c>
      <c r="Q4" s="1790"/>
    </row>
    <row r="5" spans="1:26" s="2643" customFormat="1" ht="94.5" customHeight="1">
      <c r="A5" s="2436">
        <v>2</v>
      </c>
      <c r="B5" s="1900" t="str">
        <f t="shared" si="0"/>
        <v>2000003120</v>
      </c>
      <c r="C5" s="1902" t="s">
        <v>4808</v>
      </c>
      <c r="D5" s="2624">
        <v>5460</v>
      </c>
      <c r="E5" s="1921" t="s">
        <v>9142</v>
      </c>
      <c r="F5" s="1902" t="s">
        <v>13</v>
      </c>
      <c r="G5" s="1921" t="s">
        <v>9143</v>
      </c>
      <c r="H5" s="1921"/>
      <c r="I5" s="1902" t="s">
        <v>49</v>
      </c>
      <c r="J5" s="1921" t="s">
        <v>278</v>
      </c>
      <c r="K5" s="1845" t="s">
        <v>9144</v>
      </c>
      <c r="L5" s="2583">
        <v>5562</v>
      </c>
      <c r="M5" s="1921" t="s">
        <v>9145</v>
      </c>
      <c r="N5" s="1902"/>
      <c r="O5" s="1862" t="s">
        <v>9146</v>
      </c>
      <c r="P5" s="1790">
        <v>1</v>
      </c>
      <c r="Q5" s="1790"/>
    </row>
    <row r="6" spans="1:26" s="2643" customFormat="1" ht="58.5" customHeight="1">
      <c r="A6" s="3728">
        <v>3</v>
      </c>
      <c r="B6" s="1900" t="str">
        <f t="shared" si="0"/>
        <v>2000003117</v>
      </c>
      <c r="C6" s="1902" t="s">
        <v>3483</v>
      </c>
      <c r="D6" s="2179">
        <v>4000</v>
      </c>
      <c r="E6" s="1921" t="s">
        <v>9147</v>
      </c>
      <c r="F6" s="1902" t="s">
        <v>17</v>
      </c>
      <c r="G6" s="1902" t="s">
        <v>9148</v>
      </c>
      <c r="H6" s="1902" t="s">
        <v>9149</v>
      </c>
      <c r="I6" s="1902" t="s">
        <v>49</v>
      </c>
      <c r="J6" s="1902" t="s">
        <v>101</v>
      </c>
      <c r="K6" s="2150" t="s">
        <v>9150</v>
      </c>
      <c r="L6" s="2179">
        <v>3900</v>
      </c>
      <c r="M6" s="1909" t="s">
        <v>9151</v>
      </c>
      <c r="N6" s="2150"/>
      <c r="O6" s="1775"/>
      <c r="P6" s="1790">
        <v>1</v>
      </c>
      <c r="Q6" s="1790"/>
    </row>
    <row r="7" spans="1:26" s="1467" customFormat="1" ht="58.5" customHeight="1">
      <c r="A7" s="3728"/>
      <c r="B7" s="1900" t="str">
        <f t="shared" si="0"/>
        <v>2400001259</v>
      </c>
      <c r="C7" s="1493" t="s">
        <v>3483</v>
      </c>
      <c r="D7" s="2183"/>
      <c r="E7" s="1495"/>
      <c r="F7" s="1493" t="s">
        <v>17</v>
      </c>
      <c r="G7" s="1493"/>
      <c r="H7" s="1493"/>
      <c r="I7" s="1493" t="s">
        <v>49</v>
      </c>
      <c r="J7" s="1493" t="s">
        <v>148</v>
      </c>
      <c r="K7" s="1548" t="s">
        <v>9152</v>
      </c>
      <c r="L7" s="2183">
        <v>50</v>
      </c>
      <c r="M7" s="1493" t="s">
        <v>5376</v>
      </c>
      <c r="N7" s="1548"/>
      <c r="O7" s="1859"/>
      <c r="P7" s="1790">
        <v>1</v>
      </c>
      <c r="Q7" s="1790"/>
    </row>
    <row r="8" spans="1:26" s="1467" customFormat="1" ht="58.5" customHeight="1">
      <c r="A8" s="3728"/>
      <c r="B8" s="1900" t="str">
        <f t="shared" si="0"/>
        <v>2400001258</v>
      </c>
      <c r="C8" s="1493" t="s">
        <v>3483</v>
      </c>
      <c r="D8" s="2183"/>
      <c r="E8" s="1495"/>
      <c r="F8" s="1493" t="s">
        <v>17</v>
      </c>
      <c r="G8" s="1493"/>
      <c r="H8" s="1493"/>
      <c r="I8" s="1493" t="s">
        <v>49</v>
      </c>
      <c r="J8" s="1493" t="s">
        <v>148</v>
      </c>
      <c r="K8" s="1548" t="s">
        <v>9153</v>
      </c>
      <c r="L8" s="2183">
        <v>50</v>
      </c>
      <c r="M8" s="1493" t="s">
        <v>5376</v>
      </c>
      <c r="N8" s="1548"/>
      <c r="O8" s="1859"/>
      <c r="P8" s="1790">
        <v>1</v>
      </c>
      <c r="Q8" s="1790"/>
    </row>
    <row r="9" spans="1:26" s="2643" customFormat="1" ht="68.25" customHeight="1">
      <c r="A9" s="3697">
        <v>4</v>
      </c>
      <c r="B9" s="1900" t="str">
        <f t="shared" si="0"/>
        <v>2000003133</v>
      </c>
      <c r="C9" s="2263" t="s">
        <v>137</v>
      </c>
      <c r="D9" s="2624">
        <v>9400</v>
      </c>
      <c r="E9" s="1921" t="s">
        <v>9154</v>
      </c>
      <c r="F9" s="1902" t="s">
        <v>18</v>
      </c>
      <c r="G9" s="1921" t="s">
        <v>9155</v>
      </c>
      <c r="H9" s="1921"/>
      <c r="I9" s="1902" t="s">
        <v>49</v>
      </c>
      <c r="J9" s="1921" t="s">
        <v>1163</v>
      </c>
      <c r="K9" s="1911" t="s">
        <v>9156</v>
      </c>
      <c r="L9" s="2583">
        <v>4800</v>
      </c>
      <c r="M9" s="1921" t="s">
        <v>5376</v>
      </c>
      <c r="N9" s="1902"/>
      <c r="O9" s="1859"/>
      <c r="P9" s="1790">
        <v>1</v>
      </c>
      <c r="Q9" s="1790"/>
    </row>
    <row r="10" spans="1:26" s="2643" customFormat="1" ht="68.25" customHeight="1">
      <c r="A10" s="3697"/>
      <c r="B10" s="1900" t="str">
        <f t="shared" si="0"/>
        <v>2200002074</v>
      </c>
      <c r="C10" s="1545" t="s">
        <v>137</v>
      </c>
      <c r="D10" s="2183"/>
      <c r="E10" s="1493" t="s">
        <v>150</v>
      </c>
      <c r="F10" s="1493" t="s">
        <v>18</v>
      </c>
      <c r="G10" s="1493"/>
      <c r="H10" s="1493"/>
      <c r="I10" s="1493" t="s">
        <v>49</v>
      </c>
      <c r="J10" s="1495" t="s">
        <v>1163</v>
      </c>
      <c r="K10" s="1548" t="s">
        <v>9157</v>
      </c>
      <c r="L10" s="2183">
        <v>2150</v>
      </c>
      <c r="M10" s="2196" t="s">
        <v>5214</v>
      </c>
      <c r="N10" s="1548"/>
      <c r="O10" s="1548"/>
      <c r="P10" s="1790">
        <v>1</v>
      </c>
      <c r="Q10" s="1790"/>
      <c r="R10" s="1548"/>
      <c r="S10" s="1548"/>
      <c r="T10" s="1548"/>
      <c r="U10" s="1548"/>
      <c r="V10" s="1548"/>
      <c r="W10" s="1548"/>
      <c r="X10" s="1548"/>
      <c r="Y10" s="1548"/>
      <c r="Z10" s="1548"/>
    </row>
    <row r="11" spans="1:26" s="2643" customFormat="1" ht="68.25" customHeight="1">
      <c r="A11" s="3697"/>
      <c r="B11" s="1900" t="str">
        <f t="shared" si="0"/>
        <v>2200002083</v>
      </c>
      <c r="C11" s="1545" t="s">
        <v>137</v>
      </c>
      <c r="D11" s="2183"/>
      <c r="E11" s="1493"/>
      <c r="F11" s="1493" t="s">
        <v>18</v>
      </c>
      <c r="G11" s="1493"/>
      <c r="H11" s="1493"/>
      <c r="I11" s="1493" t="s">
        <v>49</v>
      </c>
      <c r="J11" s="1495" t="s">
        <v>1163</v>
      </c>
      <c r="K11" s="1548" t="s">
        <v>9158</v>
      </c>
      <c r="L11" s="2183">
        <v>2330</v>
      </c>
      <c r="M11" s="1790" t="s">
        <v>7233</v>
      </c>
      <c r="N11" s="1548"/>
      <c r="O11" s="1548"/>
      <c r="P11" s="1790">
        <v>1</v>
      </c>
      <c r="Q11" s="1790"/>
      <c r="R11" s="1548"/>
      <c r="S11" s="1548"/>
      <c r="T11" s="1548"/>
      <c r="U11" s="1548"/>
      <c r="V11" s="1548"/>
      <c r="W11" s="1548"/>
      <c r="X11" s="1548"/>
      <c r="Y11" s="1548"/>
      <c r="Z11" s="1548"/>
    </row>
    <row r="12" spans="1:26" s="2643" customFormat="1" ht="68.25" customHeight="1">
      <c r="A12" s="3694">
        <v>5</v>
      </c>
      <c r="B12" s="1900" t="str">
        <f t="shared" si="0"/>
        <v>2000003121</v>
      </c>
      <c r="C12" s="1902" t="s">
        <v>3522</v>
      </c>
      <c r="D12" s="2656">
        <v>8800</v>
      </c>
      <c r="E12" s="2118" t="s">
        <v>9159</v>
      </c>
      <c r="F12" s="1902" t="s">
        <v>15</v>
      </c>
      <c r="G12" s="2118" t="s">
        <v>9160</v>
      </c>
      <c r="H12" s="2118"/>
      <c r="I12" s="1902" t="s">
        <v>49</v>
      </c>
      <c r="J12" s="1921" t="s">
        <v>148</v>
      </c>
      <c r="K12" s="1845" t="s">
        <v>9161</v>
      </c>
      <c r="L12" s="2583">
        <v>2763</v>
      </c>
      <c r="M12" s="2196" t="s">
        <v>5214</v>
      </c>
      <c r="N12" s="1902"/>
      <c r="O12" s="1775"/>
      <c r="P12" s="1790">
        <v>1</v>
      </c>
      <c r="Q12" s="1790"/>
      <c r="R12" s="1467"/>
      <c r="S12" s="1467"/>
      <c r="T12" s="1467"/>
      <c r="U12" s="1467"/>
      <c r="V12" s="1467"/>
      <c r="W12" s="1467"/>
      <c r="X12" s="1467"/>
      <c r="Y12" s="1467"/>
      <c r="Z12" s="1467"/>
    </row>
    <row r="13" spans="1:26" s="2643" customFormat="1" ht="68.25" customHeight="1">
      <c r="A13" s="3694"/>
      <c r="B13" s="1900" t="str">
        <f t="shared" si="0"/>
        <v>2000003129</v>
      </c>
      <c r="C13" s="1493" t="s">
        <v>3522</v>
      </c>
      <c r="D13" s="2183"/>
      <c r="E13" s="1493"/>
      <c r="F13" s="1493" t="s">
        <v>15</v>
      </c>
      <c r="G13" s="1493"/>
      <c r="H13" s="1493"/>
      <c r="I13" s="1493" t="s">
        <v>49</v>
      </c>
      <c r="J13" s="1493" t="s">
        <v>90</v>
      </c>
      <c r="K13" s="1770" t="s">
        <v>9162</v>
      </c>
      <c r="L13" s="2183">
        <v>2138</v>
      </c>
      <c r="M13" s="1748" t="s">
        <v>5376</v>
      </c>
      <c r="N13" s="1548"/>
      <c r="O13" s="1548"/>
      <c r="P13" s="1493">
        <v>1</v>
      </c>
      <c r="Q13" s="1493"/>
    </row>
    <row r="14" spans="1:26" s="2643" customFormat="1" ht="68.25" customHeight="1">
      <c r="A14" s="3694"/>
      <c r="B14" s="1900" t="str">
        <f t="shared" si="0"/>
        <v>2000003144</v>
      </c>
      <c r="C14" s="1493" t="s">
        <v>3522</v>
      </c>
      <c r="D14" s="2183"/>
      <c r="E14" s="1493"/>
      <c r="F14" s="1493" t="s">
        <v>15</v>
      </c>
      <c r="G14" s="1493"/>
      <c r="H14" s="1493"/>
      <c r="I14" s="1493" t="s">
        <v>49</v>
      </c>
      <c r="J14" s="1493" t="s">
        <v>90</v>
      </c>
      <c r="K14" s="1770" t="s">
        <v>9163</v>
      </c>
      <c r="L14" s="2183">
        <v>650</v>
      </c>
      <c r="M14" s="1748" t="s">
        <v>5376</v>
      </c>
      <c r="N14" s="1548"/>
      <c r="O14" s="1548"/>
      <c r="P14" s="1493">
        <v>1</v>
      </c>
      <c r="Q14" s="1493"/>
    </row>
    <row r="15" spans="1:26" s="2643" customFormat="1" ht="68.25" customHeight="1">
      <c r="A15" s="3694"/>
      <c r="B15" s="1900" t="str">
        <f t="shared" si="0"/>
        <v>2000003130</v>
      </c>
      <c r="C15" s="1493" t="s">
        <v>3522</v>
      </c>
      <c r="D15" s="2183"/>
      <c r="E15" s="1493"/>
      <c r="F15" s="1493" t="s">
        <v>15</v>
      </c>
      <c r="G15" s="1493"/>
      <c r="H15" s="1493"/>
      <c r="I15" s="1493" t="s">
        <v>49</v>
      </c>
      <c r="J15" s="1493" t="s">
        <v>90</v>
      </c>
      <c r="K15" s="1770" t="s">
        <v>9164</v>
      </c>
      <c r="L15" s="2183">
        <v>2600</v>
      </c>
      <c r="M15" s="2196" t="s">
        <v>9165</v>
      </c>
      <c r="N15" s="1548"/>
      <c r="O15" s="1548"/>
      <c r="P15" s="1493">
        <v>1</v>
      </c>
      <c r="Q15" s="1493"/>
    </row>
    <row r="16" spans="1:26" s="2643" customFormat="1" ht="68.25" customHeight="1">
      <c r="A16" s="3694"/>
      <c r="B16" s="1900" t="str">
        <f t="shared" si="0"/>
        <v>2000003157</v>
      </c>
      <c r="C16" s="1493" t="s">
        <v>3522</v>
      </c>
      <c r="D16" s="1826"/>
      <c r="E16" s="1495"/>
      <c r="F16" s="1493" t="s">
        <v>15</v>
      </c>
      <c r="G16" s="1495"/>
      <c r="H16" s="1495"/>
      <c r="I16" s="2844" t="s">
        <v>49</v>
      </c>
      <c r="J16" s="1495" t="s">
        <v>90</v>
      </c>
      <c r="K16" s="1771" t="s">
        <v>9166</v>
      </c>
      <c r="L16" s="2357">
        <v>717</v>
      </c>
      <c r="M16" s="2196" t="s">
        <v>5214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9167</v>
      </c>
      <c r="D17" s="2607">
        <v>1400</v>
      </c>
      <c r="E17" s="1921" t="s">
        <v>9168</v>
      </c>
      <c r="F17" s="1902" t="s">
        <v>19</v>
      </c>
      <c r="G17" s="1921" t="s">
        <v>9169</v>
      </c>
      <c r="H17" s="1921" t="s">
        <v>9170</v>
      </c>
      <c r="I17" s="1902" t="s">
        <v>49</v>
      </c>
      <c r="J17" s="1921" t="s">
        <v>126</v>
      </c>
      <c r="K17" s="2845" t="s">
        <v>9171</v>
      </c>
      <c r="L17" s="2583">
        <v>1400</v>
      </c>
      <c r="M17" s="2196" t="s">
        <v>8941</v>
      </c>
      <c r="N17" s="1902"/>
      <c r="O17" s="1775"/>
      <c r="P17" s="1790">
        <v>1</v>
      </c>
      <c r="Q17" s="1790"/>
      <c r="R17" s="1921"/>
      <c r="S17" s="1921"/>
      <c r="T17" s="1909"/>
      <c r="U17" s="2150"/>
      <c r="V17" s="2150"/>
      <c r="W17" s="2150"/>
      <c r="X17" s="1902"/>
      <c r="Y17" s="1902"/>
      <c r="Z17" s="1902"/>
    </row>
    <row r="18" spans="1:26" s="2643" customFormat="1" ht="58.5" customHeight="1">
      <c r="A18" s="3694">
        <v>7</v>
      </c>
      <c r="B18" s="1900" t="str">
        <f t="shared" si="0"/>
        <v>2400001229</v>
      </c>
      <c r="C18" s="1902" t="s">
        <v>9172</v>
      </c>
      <c r="D18" s="2624">
        <v>35000</v>
      </c>
      <c r="E18" s="1921" t="s">
        <v>9173</v>
      </c>
      <c r="F18" s="1902" t="s">
        <v>23</v>
      </c>
      <c r="G18" s="1921" t="s">
        <v>9174</v>
      </c>
      <c r="H18" s="1921"/>
      <c r="I18" s="1921" t="s">
        <v>49</v>
      </c>
      <c r="J18" s="1921" t="s">
        <v>9175</v>
      </c>
      <c r="K18" s="1911" t="s">
        <v>9176</v>
      </c>
      <c r="L18" s="2583">
        <v>4500</v>
      </c>
      <c r="M18" s="2196" t="s">
        <v>9177</v>
      </c>
      <c r="N18" s="1902" t="s">
        <v>9178</v>
      </c>
      <c r="O18" s="1775" t="s">
        <v>9179</v>
      </c>
      <c r="P18" s="1790">
        <v>1</v>
      </c>
      <c r="Q18" s="1790"/>
      <c r="R18" s="1921"/>
      <c r="S18" s="1921"/>
      <c r="T18" s="1909"/>
      <c r="U18" s="2150"/>
      <c r="V18" s="2150"/>
      <c r="W18" s="2150"/>
      <c r="X18" s="1902"/>
      <c r="Y18" s="1902"/>
      <c r="Z18" s="1902"/>
    </row>
    <row r="19" spans="1:26" s="2643" customFormat="1" ht="58.5" customHeight="1">
      <c r="A19" s="3694"/>
      <c r="B19" s="1900" t="str">
        <f t="shared" si="0"/>
        <v>2400001237</v>
      </c>
      <c r="C19" s="1493" t="s">
        <v>9172</v>
      </c>
      <c r="D19" s="1826"/>
      <c r="E19" s="1495"/>
      <c r="F19" s="1493" t="s">
        <v>23</v>
      </c>
      <c r="G19" s="1495"/>
      <c r="H19" s="1495"/>
      <c r="I19" s="1495" t="s">
        <v>49</v>
      </c>
      <c r="J19" s="1495" t="s">
        <v>9175</v>
      </c>
      <c r="K19" s="1547" t="s">
        <v>9180</v>
      </c>
      <c r="L19" s="2357">
        <v>4000</v>
      </c>
      <c r="M19" s="2825" t="s">
        <v>5376</v>
      </c>
      <c r="N19" s="1493" t="s">
        <v>9178</v>
      </c>
      <c r="O19" s="1843" t="s">
        <v>9179</v>
      </c>
      <c r="P19" s="1790">
        <v>1</v>
      </c>
      <c r="Q19" s="1790"/>
      <c r="R19" s="1495"/>
      <c r="S19" s="1495"/>
      <c r="T19" s="1909"/>
      <c r="U19" s="1548"/>
      <c r="V19" s="1548"/>
      <c r="W19" s="1548"/>
      <c r="X19" s="1493"/>
      <c r="Y19" s="1493"/>
      <c r="Z19" s="1493"/>
    </row>
    <row r="20" spans="1:26" s="2643" customFormat="1" ht="58.5" customHeight="1">
      <c r="A20" s="3694"/>
      <c r="B20" s="1900" t="str">
        <f t="shared" si="0"/>
        <v>2400001230</v>
      </c>
      <c r="C20" s="1493" t="s">
        <v>9172</v>
      </c>
      <c r="D20" s="1826"/>
      <c r="E20" s="1495"/>
      <c r="F20" s="1493" t="s">
        <v>23</v>
      </c>
      <c r="G20" s="1495"/>
      <c r="H20" s="1495"/>
      <c r="I20" s="1495" t="s">
        <v>49</v>
      </c>
      <c r="J20" s="1495" t="s">
        <v>9175</v>
      </c>
      <c r="K20" s="1547" t="s">
        <v>9181</v>
      </c>
      <c r="L20" s="2357">
        <f>35000-8500</f>
        <v>26500</v>
      </c>
      <c r="M20" s="2825" t="s">
        <v>9182</v>
      </c>
      <c r="N20" s="1493" t="s">
        <v>9178</v>
      </c>
      <c r="O20" s="1859"/>
      <c r="P20" s="1790">
        <v>1</v>
      </c>
      <c r="Q20" s="1790"/>
      <c r="R20" s="1495"/>
      <c r="S20" s="1495"/>
      <c r="T20" s="1909"/>
      <c r="U20" s="1548"/>
      <c r="V20" s="1548"/>
      <c r="W20" s="1548"/>
      <c r="X20" s="1493"/>
      <c r="Y20" s="1493"/>
      <c r="Z20" s="1493"/>
    </row>
    <row r="21" spans="1:26" s="2643" customFormat="1" ht="58.5" customHeight="1">
      <c r="A21" s="3697">
        <v>8</v>
      </c>
      <c r="B21" s="1900">
        <v>2200002083</v>
      </c>
      <c r="C21" s="1921" t="s">
        <v>7566</v>
      </c>
      <c r="D21" s="2179">
        <v>4450</v>
      </c>
      <c r="E21" s="1921" t="s">
        <v>9183</v>
      </c>
      <c r="F21" s="1902" t="s">
        <v>20</v>
      </c>
      <c r="G21" s="1902" t="s">
        <v>9184</v>
      </c>
      <c r="H21" s="1902"/>
      <c r="I21" s="1902" t="s">
        <v>49</v>
      </c>
      <c r="J21" s="1902" t="s">
        <v>984</v>
      </c>
      <c r="K21" s="2150" t="s">
        <v>9158</v>
      </c>
      <c r="L21" s="2846">
        <v>570</v>
      </c>
      <c r="M21" s="2429" t="s">
        <v>7233</v>
      </c>
      <c r="N21" s="2150"/>
      <c r="O21" s="1548"/>
      <c r="P21" s="1790">
        <v>1</v>
      </c>
      <c r="Q21" s="1790"/>
      <c r="R21" s="1467"/>
      <c r="S21" s="1467"/>
      <c r="T21" s="1467"/>
      <c r="U21" s="1467"/>
      <c r="V21" s="1467"/>
      <c r="W21" s="1467"/>
      <c r="X21" s="1467"/>
      <c r="Y21" s="1467"/>
      <c r="Z21" s="1467"/>
    </row>
    <row r="22" spans="1:26" s="2643" customFormat="1" ht="58.5" customHeight="1">
      <c r="A22" s="3697"/>
      <c r="B22" s="1900">
        <v>2200002086</v>
      </c>
      <c r="C22" s="1495" t="s">
        <v>7566</v>
      </c>
      <c r="D22" s="2183"/>
      <c r="E22" s="1493"/>
      <c r="F22" s="1493" t="s">
        <v>20</v>
      </c>
      <c r="G22" s="1493"/>
      <c r="H22" s="1493"/>
      <c r="I22" s="1493" t="s">
        <v>49</v>
      </c>
      <c r="J22" s="1493" t="s">
        <v>984</v>
      </c>
      <c r="K22" s="1774" t="s">
        <v>9185</v>
      </c>
      <c r="L22" s="2847">
        <v>2827</v>
      </c>
      <c r="M22" s="2196" t="s">
        <v>5214</v>
      </c>
      <c r="N22" s="1548"/>
      <c r="O22" s="1548"/>
      <c r="P22" s="1790">
        <v>1</v>
      </c>
      <c r="Q22" s="1790"/>
      <c r="R22" s="1467"/>
      <c r="S22" s="1467"/>
      <c r="T22" s="1467"/>
      <c r="U22" s="1467"/>
      <c r="V22" s="1467"/>
      <c r="W22" s="1467"/>
      <c r="X22" s="1467"/>
      <c r="Y22" s="1467"/>
      <c r="Z22" s="1467"/>
    </row>
    <row r="23" spans="1:26" s="2643" customFormat="1" ht="102" customHeight="1">
      <c r="A23" s="3697"/>
      <c r="B23" s="1900">
        <v>2200002065</v>
      </c>
      <c r="C23" s="1495" t="s">
        <v>7566</v>
      </c>
      <c r="D23" s="2183"/>
      <c r="E23" s="1493"/>
      <c r="F23" s="1493" t="s">
        <v>20</v>
      </c>
      <c r="G23" s="1493"/>
      <c r="H23" s="1493"/>
      <c r="I23" s="1493" t="s">
        <v>49</v>
      </c>
      <c r="J23" s="1493" t="s">
        <v>984</v>
      </c>
      <c r="K23" s="1774" t="s">
        <v>9186</v>
      </c>
      <c r="L23" s="2847">
        <v>758</v>
      </c>
      <c r="M23" s="2848" t="s">
        <v>5376</v>
      </c>
      <c r="N23" s="1548"/>
      <c r="O23" s="1548"/>
      <c r="P23" s="1790">
        <v>1</v>
      </c>
      <c r="Q23" s="1790"/>
      <c r="R23" s="1467"/>
      <c r="S23" s="1467"/>
      <c r="T23" s="1467"/>
      <c r="U23" s="1467"/>
      <c r="V23" s="1467"/>
      <c r="W23" s="1467"/>
      <c r="X23" s="1467"/>
      <c r="Y23" s="1467"/>
      <c r="Z23" s="1467"/>
    </row>
    <row r="24" spans="1:26" s="2643" customFormat="1" ht="58.5" customHeight="1">
      <c r="A24" s="3697"/>
      <c r="B24" s="1900">
        <v>2200002066</v>
      </c>
      <c r="C24" s="1495" t="s">
        <v>7566</v>
      </c>
      <c r="D24" s="2849"/>
      <c r="E24" s="1493"/>
      <c r="F24" s="1493" t="s">
        <v>20</v>
      </c>
      <c r="G24" s="1493"/>
      <c r="H24" s="1495"/>
      <c r="I24" s="1493" t="s">
        <v>49</v>
      </c>
      <c r="J24" s="1493" t="s">
        <v>984</v>
      </c>
      <c r="K24" s="1821" t="s">
        <v>9187</v>
      </c>
      <c r="L24" s="2847">
        <v>178</v>
      </c>
      <c r="M24" s="2055" t="s">
        <v>9188</v>
      </c>
      <c r="N24" s="1548"/>
      <c r="O24" s="1548"/>
      <c r="P24" s="1790">
        <v>1</v>
      </c>
      <c r="Q24" s="1790"/>
      <c r="R24" s="1467"/>
      <c r="S24" s="1467"/>
      <c r="T24" s="1467"/>
      <c r="U24" s="1467"/>
      <c r="V24" s="1467"/>
      <c r="W24" s="1467"/>
      <c r="X24" s="1467"/>
      <c r="Y24" s="1467"/>
      <c r="Z24" s="1467"/>
    </row>
    <row r="25" spans="1:26" s="2643" customFormat="1" ht="58.5" customHeight="1">
      <c r="A25" s="3697"/>
      <c r="B25" s="1900">
        <v>2200002069</v>
      </c>
      <c r="C25" s="1495" t="s">
        <v>7566</v>
      </c>
      <c r="D25" s="2849"/>
      <c r="E25" s="1493"/>
      <c r="F25" s="1493" t="s">
        <v>20</v>
      </c>
      <c r="G25" s="1493"/>
      <c r="H25" s="1495"/>
      <c r="I25" s="1493" t="s">
        <v>49</v>
      </c>
      <c r="J25" s="1493" t="s">
        <v>984</v>
      </c>
      <c r="K25" s="2871" t="s">
        <v>9189</v>
      </c>
      <c r="L25" s="2183">
        <v>110</v>
      </c>
      <c r="M25" s="2055" t="s">
        <v>9188</v>
      </c>
      <c r="N25" s="1548"/>
      <c r="O25" s="1548"/>
      <c r="P25" s="1790">
        <v>1</v>
      </c>
      <c r="Q25" s="1790"/>
      <c r="R25" s="1467"/>
      <c r="S25" s="1467"/>
      <c r="T25" s="1467"/>
      <c r="U25" s="1467"/>
      <c r="V25" s="1467"/>
      <c r="W25" s="1467"/>
      <c r="X25" s="1467"/>
      <c r="Y25" s="1467"/>
      <c r="Z25" s="1467"/>
    </row>
    <row r="26" spans="1:26" s="2643" customFormat="1" ht="54" customHeight="1">
      <c r="A26" s="3694">
        <v>9</v>
      </c>
      <c r="B26" s="1900" t="str">
        <f>TEXT(LEFT(K26,10),"0000000000")</f>
        <v>2000003103</v>
      </c>
      <c r="C26" s="1902" t="s">
        <v>5880</v>
      </c>
      <c r="D26" s="2624">
        <v>11900</v>
      </c>
      <c r="E26" s="1921" t="s">
        <v>9190</v>
      </c>
      <c r="F26" s="1902" t="s">
        <v>15</v>
      </c>
      <c r="G26" s="1921" t="s">
        <v>9191</v>
      </c>
      <c r="H26" s="1921"/>
      <c r="I26" s="1921" t="s">
        <v>49</v>
      </c>
      <c r="J26" s="1561" t="s">
        <v>148</v>
      </c>
      <c r="K26" s="2402" t="s">
        <v>9192</v>
      </c>
      <c r="L26" s="2508">
        <v>1110</v>
      </c>
      <c r="M26" s="2196" t="s">
        <v>5214</v>
      </c>
      <c r="N26" s="1495"/>
      <c r="O26" s="1859"/>
      <c r="P26" s="1790">
        <v>1</v>
      </c>
      <c r="Q26" s="1790"/>
      <c r="R26" s="1467"/>
      <c r="S26" s="1467"/>
      <c r="T26" s="1467"/>
      <c r="U26" s="1467"/>
      <c r="V26" s="1467"/>
      <c r="W26" s="1467"/>
      <c r="X26" s="1467"/>
      <c r="Y26" s="1467"/>
      <c r="Z26" s="1467"/>
    </row>
    <row r="27" spans="1:26" s="2643" customFormat="1" ht="50.25" customHeight="1">
      <c r="A27" s="3694"/>
      <c r="B27" s="1900" t="str">
        <f>TEXT(LEFT(K27,10),"0000000000")</f>
        <v>2200002098</v>
      </c>
      <c r="C27" s="1493" t="s">
        <v>5880</v>
      </c>
      <c r="D27" s="1826"/>
      <c r="E27" s="1495"/>
      <c r="F27" s="1493" t="s">
        <v>15</v>
      </c>
      <c r="G27" s="1495"/>
      <c r="H27" s="1851"/>
      <c r="I27" s="1495" t="s">
        <v>49</v>
      </c>
      <c r="J27" s="1495" t="s">
        <v>90</v>
      </c>
      <c r="K27" s="1605" t="s">
        <v>9193</v>
      </c>
      <c r="L27" s="2543">
        <v>185</v>
      </c>
      <c r="M27" s="1748" t="s">
        <v>9194</v>
      </c>
      <c r="N27" s="1493"/>
      <c r="O27" s="1859"/>
      <c r="P27" s="1790">
        <v>1</v>
      </c>
      <c r="Q27" s="1790"/>
      <c r="R27" s="1467"/>
      <c r="S27" s="1467"/>
      <c r="T27" s="1467"/>
      <c r="U27" s="1467"/>
      <c r="V27" s="1467"/>
      <c r="W27" s="1467"/>
      <c r="X27" s="1467"/>
      <c r="Y27" s="1467"/>
      <c r="Z27" s="1467"/>
    </row>
    <row r="28" spans="1:26" s="2643" customFormat="1" ht="58.5" customHeight="1">
      <c r="A28" s="3694"/>
      <c r="B28" s="1900">
        <v>2000003136</v>
      </c>
      <c r="C28" s="1493" t="s">
        <v>5880</v>
      </c>
      <c r="D28" s="1826"/>
      <c r="E28" s="1495"/>
      <c r="F28" s="1493" t="s">
        <v>15</v>
      </c>
      <c r="G28" s="1495"/>
      <c r="H28" s="1495"/>
      <c r="I28" s="1493" t="s">
        <v>49</v>
      </c>
      <c r="J28" s="1495" t="s">
        <v>90</v>
      </c>
      <c r="K28" s="1600" t="s">
        <v>9195</v>
      </c>
      <c r="L28" s="2357">
        <v>4812</v>
      </c>
      <c r="M28" s="1495" t="s">
        <v>9196</v>
      </c>
      <c r="N28" s="1493"/>
      <c r="O28" s="1859"/>
      <c r="P28" s="1790">
        <v>1</v>
      </c>
      <c r="Q28" s="1790"/>
      <c r="R28" s="1467"/>
      <c r="S28" s="1467"/>
      <c r="T28" s="1467"/>
      <c r="U28" s="1467"/>
      <c r="V28" s="1467"/>
      <c r="W28" s="1467"/>
      <c r="X28" s="1467"/>
      <c r="Y28" s="1467"/>
      <c r="Z28" s="1467"/>
    </row>
    <row r="29" spans="1:26" s="2643" customFormat="1" ht="58.5" customHeight="1">
      <c r="A29" s="3694"/>
      <c r="B29" s="1900" t="str">
        <f t="shared" ref="B29:B60" si="1">TEXT(LEFT(K29,10),"0000000000")</f>
        <v>2000003081</v>
      </c>
      <c r="C29" s="1493" t="s">
        <v>5880</v>
      </c>
      <c r="D29" s="1826"/>
      <c r="E29" s="1495"/>
      <c r="F29" s="1493" t="s">
        <v>15</v>
      </c>
      <c r="G29" s="1495"/>
      <c r="H29" s="1495"/>
      <c r="I29" s="1495" t="s">
        <v>49</v>
      </c>
      <c r="J29" s="1495" t="s">
        <v>90</v>
      </c>
      <c r="K29" s="1600" t="s">
        <v>9197</v>
      </c>
      <c r="L29" s="2357">
        <v>4412</v>
      </c>
      <c r="M29" s="1748" t="s">
        <v>9198</v>
      </c>
      <c r="N29" s="1493"/>
      <c r="O29" s="1859"/>
      <c r="P29" s="1790">
        <v>1</v>
      </c>
      <c r="Q29" s="1790"/>
      <c r="R29" s="1467"/>
      <c r="S29" s="1467"/>
      <c r="T29" s="1467"/>
      <c r="U29" s="1467"/>
      <c r="V29" s="1467"/>
      <c r="W29" s="1467"/>
      <c r="X29" s="1467"/>
      <c r="Y29" s="1467"/>
      <c r="Z29" s="1467"/>
    </row>
    <row r="30" spans="1:26" s="2643" customFormat="1" ht="58.5" customHeight="1">
      <c r="A30" s="3694"/>
      <c r="B30" s="1900" t="str">
        <f t="shared" si="1"/>
        <v>2000003145</v>
      </c>
      <c r="C30" s="1493" t="s">
        <v>5880</v>
      </c>
      <c r="D30" s="1826"/>
      <c r="E30" s="1495"/>
      <c r="F30" s="1493" t="s">
        <v>15</v>
      </c>
      <c r="G30" s="1495"/>
      <c r="H30" s="1495"/>
      <c r="I30" s="1495" t="s">
        <v>49</v>
      </c>
      <c r="J30" s="1495" t="s">
        <v>90</v>
      </c>
      <c r="K30" s="1600" t="s">
        <v>9199</v>
      </c>
      <c r="L30" s="2357">
        <v>92</v>
      </c>
      <c r="M30" s="1748" t="s">
        <v>5376</v>
      </c>
      <c r="N30" s="1493"/>
      <c r="O30" s="1859"/>
      <c r="P30" s="1790">
        <v>1</v>
      </c>
      <c r="Q30" s="1790"/>
      <c r="R30" s="1467"/>
      <c r="S30" s="1467"/>
      <c r="T30" s="1467"/>
      <c r="U30" s="1467"/>
      <c r="V30" s="1467"/>
      <c r="W30" s="1467"/>
      <c r="X30" s="1467"/>
      <c r="Y30" s="1467"/>
      <c r="Z30" s="1467"/>
    </row>
    <row r="31" spans="1:26" s="2643" customFormat="1" ht="58.5" customHeight="1">
      <c r="A31" s="3694"/>
      <c r="B31" s="1900" t="str">
        <f t="shared" si="1"/>
        <v>2000003174</v>
      </c>
      <c r="C31" s="1493" t="s">
        <v>5880</v>
      </c>
      <c r="D31" s="1826"/>
      <c r="E31" s="1495"/>
      <c r="F31" s="1493" t="s">
        <v>15</v>
      </c>
      <c r="G31" s="1495"/>
      <c r="H31" s="1495"/>
      <c r="I31" s="1495" t="s">
        <v>49</v>
      </c>
      <c r="J31" s="1495" t="s">
        <v>90</v>
      </c>
      <c r="K31" s="1600" t="s">
        <v>9200</v>
      </c>
      <c r="L31" s="2357">
        <v>506</v>
      </c>
      <c r="M31" s="1748" t="s">
        <v>7233</v>
      </c>
      <c r="N31" s="1493"/>
      <c r="O31" s="1859"/>
      <c r="P31" s="1790">
        <v>1</v>
      </c>
      <c r="Q31" s="1790"/>
      <c r="R31" s="1467"/>
      <c r="S31" s="1467"/>
      <c r="T31" s="1467"/>
      <c r="U31" s="1467"/>
      <c r="V31" s="1467"/>
      <c r="W31" s="1467"/>
      <c r="X31" s="1467"/>
      <c r="Y31" s="1467"/>
      <c r="Z31" s="1467"/>
    </row>
    <row r="32" spans="1:26" s="2643" customFormat="1" ht="58.5" customHeight="1">
      <c r="A32" s="3694"/>
      <c r="B32" s="1900" t="str">
        <f t="shared" si="1"/>
        <v>2000003084</v>
      </c>
      <c r="C32" s="1493" t="s">
        <v>5880</v>
      </c>
      <c r="D32" s="1826"/>
      <c r="E32" s="1495"/>
      <c r="F32" s="1493" t="s">
        <v>15</v>
      </c>
      <c r="G32" s="1495"/>
      <c r="H32" s="1495"/>
      <c r="I32" s="1495" t="s">
        <v>49</v>
      </c>
      <c r="J32" s="1495" t="s">
        <v>90</v>
      </c>
      <c r="K32" s="1600" t="s">
        <v>9201</v>
      </c>
      <c r="L32" s="2357">
        <v>14</v>
      </c>
      <c r="M32" s="1790" t="s">
        <v>9202</v>
      </c>
      <c r="N32" s="1493"/>
      <c r="O32" s="1859"/>
      <c r="P32" s="1790">
        <v>1</v>
      </c>
      <c r="Q32" s="1790"/>
      <c r="R32" s="1467"/>
      <c r="S32" s="1467"/>
      <c r="T32" s="1467"/>
      <c r="U32" s="1467"/>
      <c r="V32" s="1467"/>
      <c r="W32" s="1467"/>
      <c r="X32" s="1467"/>
      <c r="Y32" s="1467"/>
      <c r="Z32" s="1467"/>
    </row>
    <row r="33" spans="1:26" s="2643" customFormat="1" ht="58.5" customHeight="1">
      <c r="A33" s="3694"/>
      <c r="B33" s="1900" t="str">
        <f t="shared" si="1"/>
        <v>2000003172</v>
      </c>
      <c r="C33" s="1493" t="s">
        <v>5880</v>
      </c>
      <c r="D33" s="1826"/>
      <c r="E33" s="1495"/>
      <c r="F33" s="1493" t="s">
        <v>15</v>
      </c>
      <c r="G33" s="1495"/>
      <c r="H33" s="1495"/>
      <c r="I33" s="1495" t="s">
        <v>49</v>
      </c>
      <c r="J33" s="1495" t="s">
        <v>90</v>
      </c>
      <c r="K33" s="1600" t="s">
        <v>9203</v>
      </c>
      <c r="L33" s="2357">
        <v>43</v>
      </c>
      <c r="M33" s="1790" t="s">
        <v>5376</v>
      </c>
      <c r="N33" s="1493"/>
      <c r="O33" s="1859"/>
      <c r="P33" s="1790">
        <v>1</v>
      </c>
      <c r="Q33" s="1790"/>
      <c r="R33" s="1467"/>
      <c r="S33" s="1467"/>
      <c r="T33" s="1467"/>
      <c r="U33" s="1467"/>
      <c r="V33" s="1467"/>
      <c r="W33" s="1467"/>
      <c r="X33" s="1467"/>
      <c r="Y33" s="1467"/>
      <c r="Z33" s="1467"/>
    </row>
    <row r="34" spans="1:26" s="2643" customFormat="1" ht="58.5" customHeight="1">
      <c r="A34" s="3694"/>
      <c r="B34" s="1900" t="str">
        <f t="shared" si="1"/>
        <v>2200002094</v>
      </c>
      <c r="C34" s="1493" t="s">
        <v>5880</v>
      </c>
      <c r="D34" s="1826"/>
      <c r="E34" s="1495"/>
      <c r="F34" s="1493" t="s">
        <v>15</v>
      </c>
      <c r="G34" s="1495"/>
      <c r="H34" s="1495"/>
      <c r="I34" s="1495" t="s">
        <v>49</v>
      </c>
      <c r="J34" s="1495" t="s">
        <v>90</v>
      </c>
      <c r="K34" s="1605" t="s">
        <v>9204</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694"/>
      <c r="B35" s="1900" t="str">
        <f t="shared" si="1"/>
        <v>2000003150</v>
      </c>
      <c r="C35" s="1493" t="s">
        <v>5880</v>
      </c>
      <c r="D35" s="1868"/>
      <c r="E35" s="1851"/>
      <c r="F35" s="1493" t="s">
        <v>15</v>
      </c>
      <c r="G35" s="1851"/>
      <c r="H35" s="1851"/>
      <c r="I35" s="1495" t="s">
        <v>49</v>
      </c>
      <c r="J35" s="1495" t="s">
        <v>90</v>
      </c>
      <c r="K35" s="1774" t="s">
        <v>9205</v>
      </c>
      <c r="L35" s="2847">
        <v>500</v>
      </c>
      <c r="M35" s="1748" t="s">
        <v>5376</v>
      </c>
      <c r="N35" s="1493"/>
      <c r="O35" s="1859"/>
      <c r="P35" s="1790">
        <v>1</v>
      </c>
      <c r="Q35" s="1790"/>
      <c r="R35" s="1467"/>
      <c r="S35" s="1467"/>
      <c r="T35" s="1467"/>
      <c r="U35" s="1467"/>
      <c r="V35" s="1467"/>
      <c r="W35" s="1467"/>
      <c r="X35" s="1467"/>
      <c r="Y35" s="1467"/>
      <c r="Z35" s="1467"/>
    </row>
    <row r="36" spans="1:26" s="1467" customFormat="1" ht="58.5" customHeight="1">
      <c r="A36" s="3694">
        <v>10</v>
      </c>
      <c r="B36" s="1900" t="str">
        <f t="shared" si="1"/>
        <v>2000003156</v>
      </c>
      <c r="C36" s="1902" t="s">
        <v>3652</v>
      </c>
      <c r="D36" s="2624">
        <v>24000</v>
      </c>
      <c r="E36" s="1921" t="s">
        <v>9206</v>
      </c>
      <c r="F36" s="1902" t="s">
        <v>13</v>
      </c>
      <c r="G36" s="1561" t="s">
        <v>9207</v>
      </c>
      <c r="H36" s="2861"/>
      <c r="I36" s="2279" t="s">
        <v>49</v>
      </c>
      <c r="J36" s="1561" t="s">
        <v>50</v>
      </c>
      <c r="K36" s="1845" t="s">
        <v>9208</v>
      </c>
      <c r="L36" s="2583">
        <v>9600</v>
      </c>
      <c r="M36" s="2196" t="s">
        <v>5214</v>
      </c>
      <c r="N36" s="1921"/>
      <c r="O36" s="1859"/>
      <c r="P36" s="1790">
        <v>1</v>
      </c>
      <c r="Q36" s="1790"/>
    </row>
    <row r="37" spans="1:26" s="2643" customFormat="1" ht="58.5" customHeight="1">
      <c r="A37" s="3694"/>
      <c r="B37" s="1900" t="str">
        <f t="shared" si="1"/>
        <v>2200002085</v>
      </c>
      <c r="C37" s="1493" t="s">
        <v>3652</v>
      </c>
      <c r="D37" s="2183"/>
      <c r="E37" s="1493"/>
      <c r="F37" s="1493" t="s">
        <v>13</v>
      </c>
      <c r="G37" s="1769"/>
      <c r="H37" s="2861"/>
      <c r="I37" s="1626" t="s">
        <v>49</v>
      </c>
      <c r="J37" s="1493" t="s">
        <v>984</v>
      </c>
      <c r="K37" s="1770" t="s">
        <v>9209</v>
      </c>
      <c r="L37" s="2183">
        <v>3500</v>
      </c>
      <c r="M37" s="1748" t="s">
        <v>5376</v>
      </c>
      <c r="N37" s="1548"/>
      <c r="O37" s="1770" t="s">
        <v>9210</v>
      </c>
      <c r="P37" s="1790">
        <v>1</v>
      </c>
      <c r="Q37" s="1790"/>
      <c r="R37" s="1548"/>
      <c r="S37" s="1548"/>
      <c r="T37" s="1548"/>
      <c r="U37" s="1548"/>
      <c r="V37" s="1548"/>
      <c r="W37" s="1548"/>
      <c r="X37" s="1548"/>
      <c r="Y37" s="1548"/>
      <c r="Z37" s="1548"/>
    </row>
    <row r="38" spans="1:26" s="2643" customFormat="1" ht="72" customHeight="1">
      <c r="A38" s="3694"/>
      <c r="B38" s="1900" t="str">
        <f t="shared" si="1"/>
        <v>2200002065</v>
      </c>
      <c r="C38" s="1493" t="s">
        <v>3652</v>
      </c>
      <c r="D38" s="1855"/>
      <c r="E38" s="1495"/>
      <c r="F38" s="1493" t="s">
        <v>13</v>
      </c>
      <c r="G38" s="1773"/>
      <c r="H38" s="2861"/>
      <c r="I38" s="1626" t="s">
        <v>49</v>
      </c>
      <c r="J38" s="1493" t="s">
        <v>984</v>
      </c>
      <c r="K38" s="1600" t="s">
        <v>9211</v>
      </c>
      <c r="L38" s="2357">
        <v>4800</v>
      </c>
      <c r="M38" s="1748" t="s">
        <v>5376</v>
      </c>
      <c r="N38" s="1493"/>
      <c r="O38" s="1859" t="s">
        <v>9212</v>
      </c>
      <c r="P38" s="1790">
        <v>1</v>
      </c>
      <c r="Q38" s="1790"/>
    </row>
    <row r="39" spans="1:26" s="2643" customFormat="1" ht="58.5" customHeight="1">
      <c r="A39" s="3694"/>
      <c r="B39" s="1900" t="str">
        <f t="shared" si="1"/>
        <v>2200002086</v>
      </c>
      <c r="C39" s="1493" t="s">
        <v>3652</v>
      </c>
      <c r="D39" s="1855"/>
      <c r="E39" s="1495"/>
      <c r="F39" s="1493" t="s">
        <v>13</v>
      </c>
      <c r="G39" s="1773"/>
      <c r="H39" s="2861"/>
      <c r="I39" s="1626" t="s">
        <v>49</v>
      </c>
      <c r="J39" s="1493" t="s">
        <v>984</v>
      </c>
      <c r="K39" s="1774" t="s">
        <v>9070</v>
      </c>
      <c r="L39" s="2847">
        <v>758</v>
      </c>
      <c r="M39" s="2196" t="s">
        <v>8941</v>
      </c>
      <c r="N39" s="1493"/>
      <c r="O39" s="1859"/>
      <c r="P39" s="1790">
        <v>1</v>
      </c>
      <c r="Q39" s="1790"/>
    </row>
    <row r="40" spans="1:26" s="2643" customFormat="1" ht="91.5" customHeight="1">
      <c r="A40" s="3694"/>
      <c r="B40" s="1900" t="str">
        <f t="shared" si="1"/>
        <v>2000003132</v>
      </c>
      <c r="C40" s="1493" t="s">
        <v>3652</v>
      </c>
      <c r="D40" s="1826"/>
      <c r="E40" s="1495"/>
      <c r="F40" s="1493" t="s">
        <v>13</v>
      </c>
      <c r="G40" s="1773"/>
      <c r="H40" s="2861"/>
      <c r="I40" s="1626" t="s">
        <v>49</v>
      </c>
      <c r="J40" s="1493" t="s">
        <v>984</v>
      </c>
      <c r="K40" s="1600" t="s">
        <v>9213</v>
      </c>
      <c r="L40" s="2357">
        <v>5334</v>
      </c>
      <c r="M40" s="2196" t="s">
        <v>9214</v>
      </c>
      <c r="N40" s="1493"/>
      <c r="O40" s="1859"/>
      <c r="P40" s="1790">
        <v>1</v>
      </c>
      <c r="Q40" s="1790"/>
      <c r="R40" s="1467"/>
      <c r="S40" s="1467"/>
      <c r="T40" s="1467"/>
      <c r="U40" s="1467"/>
      <c r="V40" s="1467"/>
      <c r="W40" s="1467"/>
      <c r="X40" s="1467"/>
      <c r="Y40" s="1467"/>
      <c r="Z40" s="1467"/>
    </row>
    <row r="41" spans="1:26" s="2643" customFormat="1" ht="66.75" customHeight="1">
      <c r="A41" s="3694">
        <v>11</v>
      </c>
      <c r="B41" s="1900" t="str">
        <f t="shared" si="1"/>
        <v>2000003149</v>
      </c>
      <c r="C41" s="1902" t="s">
        <v>3947</v>
      </c>
      <c r="D41" s="2624">
        <v>7200</v>
      </c>
      <c r="E41" s="1921" t="s">
        <v>9215</v>
      </c>
      <c r="F41" s="1902" t="s">
        <v>15</v>
      </c>
      <c r="G41" s="1495" t="s">
        <v>9216</v>
      </c>
      <c r="H41" s="1921"/>
      <c r="I41" s="1902" t="s">
        <v>49</v>
      </c>
      <c r="J41" s="1921" t="s">
        <v>148</v>
      </c>
      <c r="K41" s="1845" t="s">
        <v>9217</v>
      </c>
      <c r="L41" s="2583">
        <v>2200</v>
      </c>
      <c r="M41" s="2196" t="s">
        <v>5214</v>
      </c>
      <c r="N41" s="1493"/>
      <c r="O41" s="1859"/>
      <c r="P41" s="1790">
        <v>1</v>
      </c>
      <c r="Q41" s="1790"/>
      <c r="R41" s="1467"/>
      <c r="S41" s="1467"/>
      <c r="T41" s="1467"/>
      <c r="U41" s="1467"/>
      <c r="V41" s="1467"/>
      <c r="W41" s="1467"/>
      <c r="X41" s="1467"/>
      <c r="Y41" s="1467"/>
      <c r="Z41" s="1467"/>
    </row>
    <row r="42" spans="1:26" s="2643" customFormat="1" ht="60" customHeight="1">
      <c r="A42" s="3694"/>
      <c r="B42" s="1900" t="str">
        <f t="shared" si="1"/>
        <v>2000003153</v>
      </c>
      <c r="C42" s="1493" t="s">
        <v>3947</v>
      </c>
      <c r="D42" s="1826"/>
      <c r="E42" s="1495"/>
      <c r="F42" s="1493" t="s">
        <v>15</v>
      </c>
      <c r="H42" s="1495"/>
      <c r="I42" s="1495" t="s">
        <v>49</v>
      </c>
      <c r="J42" s="1773" t="s">
        <v>148</v>
      </c>
      <c r="K42" s="1547" t="s">
        <v>9218</v>
      </c>
      <c r="L42" s="2357">
        <v>5000</v>
      </c>
      <c r="M42" s="2584" t="s">
        <v>9219</v>
      </c>
      <c r="N42" s="1493"/>
      <c r="O42" s="1859"/>
      <c r="P42" s="1790">
        <v>1</v>
      </c>
      <c r="Q42" s="1790"/>
      <c r="R42" s="1467"/>
      <c r="S42" s="1467"/>
      <c r="T42" s="1467"/>
      <c r="U42" s="1467"/>
      <c r="V42" s="1467"/>
      <c r="W42" s="1467"/>
      <c r="X42" s="1467"/>
      <c r="Y42" s="1467"/>
      <c r="Z42" s="1467"/>
    </row>
    <row r="43" spans="1:26" s="2643" customFormat="1" ht="60" customHeight="1">
      <c r="A43" s="3694">
        <v>12</v>
      </c>
      <c r="B43" s="1900" t="str">
        <f t="shared" si="1"/>
        <v>2200002092</v>
      </c>
      <c r="C43" s="1902" t="s">
        <v>6877</v>
      </c>
      <c r="D43" s="2624">
        <v>4150</v>
      </c>
      <c r="E43" s="1921" t="s">
        <v>9190</v>
      </c>
      <c r="F43" s="1902" t="s">
        <v>19</v>
      </c>
      <c r="G43" s="1921" t="s">
        <v>9220</v>
      </c>
      <c r="H43" s="1909"/>
      <c r="I43" s="2601" t="s">
        <v>49</v>
      </c>
      <c r="J43" s="1561" t="s">
        <v>1163</v>
      </c>
      <c r="K43" s="1845" t="s">
        <v>9221</v>
      </c>
      <c r="L43" s="2850">
        <v>429</v>
      </c>
      <c r="M43" s="1909" t="s">
        <v>5376</v>
      </c>
      <c r="N43" s="1902" t="s">
        <v>5308</v>
      </c>
      <c r="O43" s="1909" t="s">
        <v>9222</v>
      </c>
      <c r="P43" s="1790">
        <v>1</v>
      </c>
      <c r="Q43" s="1790"/>
    </row>
    <row r="44" spans="1:26" s="2643" customFormat="1" ht="60" customHeight="1">
      <c r="A44" s="3694"/>
      <c r="B44" s="1900" t="str">
        <f t="shared" si="1"/>
        <v>2200002093</v>
      </c>
      <c r="C44" s="1493" t="s">
        <v>6877</v>
      </c>
      <c r="D44" s="1826"/>
      <c r="E44" s="1495"/>
      <c r="F44" s="1493" t="s">
        <v>19</v>
      </c>
      <c r="G44" s="1495"/>
      <c r="H44" s="1748"/>
      <c r="I44" s="1601" t="s">
        <v>49</v>
      </c>
      <c r="J44" s="1773" t="s">
        <v>1163</v>
      </c>
      <c r="K44" s="1600" t="s">
        <v>9223</v>
      </c>
      <c r="L44" s="2796">
        <v>666</v>
      </c>
      <c r="M44" s="1748" t="s">
        <v>9224</v>
      </c>
      <c r="N44" s="1493"/>
      <c r="O44" s="1748" t="s">
        <v>9222</v>
      </c>
      <c r="P44" s="1790">
        <v>1</v>
      </c>
      <c r="Q44" s="1790"/>
      <c r="R44" s="1467"/>
      <c r="S44" s="1467"/>
      <c r="T44" s="1467"/>
      <c r="U44" s="1467"/>
      <c r="V44" s="1467"/>
      <c r="W44" s="1467"/>
      <c r="X44" s="1467"/>
      <c r="Y44" s="1467"/>
      <c r="Z44" s="1467"/>
    </row>
    <row r="45" spans="1:26" s="2643" customFormat="1" ht="60" customHeight="1">
      <c r="A45" s="3694"/>
      <c r="B45" s="1900" t="str">
        <f t="shared" si="1"/>
        <v>2200002099</v>
      </c>
      <c r="C45" s="1493" t="s">
        <v>6877</v>
      </c>
      <c r="D45" s="1826"/>
      <c r="E45" s="1495"/>
      <c r="F45" s="1493" t="s">
        <v>19</v>
      </c>
      <c r="G45" s="1748"/>
      <c r="H45" s="1495"/>
      <c r="I45" s="1601" t="s">
        <v>49</v>
      </c>
      <c r="J45" s="1773" t="s">
        <v>1163</v>
      </c>
      <c r="K45" s="1496" t="s">
        <v>9225</v>
      </c>
      <c r="L45" s="2357">
        <v>2205</v>
      </c>
      <c r="M45" s="2196" t="s">
        <v>9226</v>
      </c>
      <c r="N45" s="1493"/>
      <c r="O45" s="1859"/>
      <c r="P45" s="1790">
        <v>1</v>
      </c>
      <c r="Q45" s="1790"/>
      <c r="R45" s="1467"/>
      <c r="S45" s="1467"/>
      <c r="T45" s="1467"/>
      <c r="U45" s="1467"/>
      <c r="V45" s="1467"/>
      <c r="W45" s="1467"/>
      <c r="X45" s="1467"/>
      <c r="Y45" s="1467"/>
      <c r="Z45" s="1467"/>
    </row>
    <row r="46" spans="1:26" s="2643" customFormat="1" ht="60" customHeight="1">
      <c r="A46" s="3694"/>
      <c r="B46" s="1900" t="str">
        <f t="shared" si="1"/>
        <v>2200002100</v>
      </c>
      <c r="C46" s="1493" t="s">
        <v>6877</v>
      </c>
      <c r="D46" s="1826"/>
      <c r="E46" s="1495"/>
      <c r="F46" s="1493" t="s">
        <v>19</v>
      </c>
      <c r="G46" s="1748"/>
      <c r="H46" s="1495"/>
      <c r="I46" s="1601" t="s">
        <v>49</v>
      </c>
      <c r="J46" s="1773" t="s">
        <v>1163</v>
      </c>
      <c r="K46" s="1496" t="s">
        <v>9227</v>
      </c>
      <c r="L46" s="2361">
        <v>850</v>
      </c>
      <c r="M46" s="2196" t="s">
        <v>9226</v>
      </c>
      <c r="N46" s="1493"/>
      <c r="O46" s="1859"/>
      <c r="P46" s="1790">
        <v>1</v>
      </c>
      <c r="Q46" s="1790"/>
      <c r="R46" s="1467"/>
      <c r="S46" s="1467"/>
      <c r="T46" s="1467"/>
      <c r="U46" s="1467"/>
      <c r="V46" s="1467"/>
      <c r="W46" s="1467"/>
      <c r="X46" s="1467"/>
      <c r="Y46" s="1467"/>
      <c r="Z46" s="1467"/>
    </row>
    <row r="47" spans="1:26" s="2643" customFormat="1" ht="59.25" customHeight="1">
      <c r="A47" s="3694">
        <v>13</v>
      </c>
      <c r="B47" s="1900" t="str">
        <f t="shared" si="1"/>
        <v>2000003128</v>
      </c>
      <c r="C47" s="1902" t="s">
        <v>5319</v>
      </c>
      <c r="D47" s="2624">
        <v>4300</v>
      </c>
      <c r="E47" s="1921" t="s">
        <v>9228</v>
      </c>
      <c r="F47" s="1902" t="s">
        <v>19</v>
      </c>
      <c r="G47" s="1495" t="s">
        <v>9229</v>
      </c>
      <c r="H47" s="2187"/>
      <c r="I47" s="2851" t="s">
        <v>49</v>
      </c>
      <c r="J47" s="1921" t="s">
        <v>148</v>
      </c>
      <c r="K47" s="2852" t="s">
        <v>9230</v>
      </c>
      <c r="L47" s="2583">
        <v>2000</v>
      </c>
      <c r="M47" s="2506" t="s">
        <v>5685</v>
      </c>
      <c r="N47" s="1493"/>
      <c r="O47" s="1859"/>
      <c r="P47" s="1790">
        <v>1</v>
      </c>
      <c r="Q47" s="1790"/>
      <c r="R47" s="1467"/>
      <c r="S47" s="1467"/>
      <c r="T47" s="1467"/>
      <c r="U47" s="1467"/>
      <c r="V47" s="1467"/>
      <c r="W47" s="1467"/>
      <c r="X47" s="1467"/>
      <c r="Y47" s="1467"/>
      <c r="Z47" s="1467"/>
    </row>
    <row r="48" spans="1:26" s="2643" customFormat="1" ht="59.25" customHeight="1">
      <c r="A48" s="3694"/>
      <c r="B48" s="1900" t="str">
        <f t="shared" si="1"/>
        <v>2000003103</v>
      </c>
      <c r="C48" s="1545" t="s">
        <v>5319</v>
      </c>
      <c r="D48" s="1827"/>
      <c r="E48" s="1543"/>
      <c r="F48" s="1493" t="s">
        <v>19</v>
      </c>
      <c r="G48" s="1899"/>
      <c r="H48" s="1495"/>
      <c r="I48" s="2844" t="s">
        <v>49</v>
      </c>
      <c r="J48" s="1899" t="s">
        <v>148</v>
      </c>
      <c r="K48" s="1990" t="s">
        <v>9231</v>
      </c>
      <c r="L48" s="2543">
        <v>2500</v>
      </c>
      <c r="M48" s="2196" t="s">
        <v>5214</v>
      </c>
      <c r="N48" s="1493"/>
      <c r="O48" s="1859"/>
      <c r="P48" s="1790">
        <v>1</v>
      </c>
      <c r="Q48" s="1790"/>
    </row>
    <row r="49" spans="1:26" s="2643" customFormat="1" ht="59.25" customHeight="1">
      <c r="A49" s="3694">
        <v>14</v>
      </c>
      <c r="B49" s="1900" t="str">
        <f t="shared" si="1"/>
        <v>2000003164</v>
      </c>
      <c r="C49" s="1902" t="s">
        <v>4808</v>
      </c>
      <c r="D49" s="2624">
        <v>5820</v>
      </c>
      <c r="E49" s="1921" t="s">
        <v>9232</v>
      </c>
      <c r="F49" s="1902" t="s">
        <v>13</v>
      </c>
      <c r="G49" s="1909" t="s">
        <v>9233</v>
      </c>
      <c r="H49" s="1921"/>
      <c r="I49" s="2601" t="s">
        <v>49</v>
      </c>
      <c r="J49" s="1561" t="s">
        <v>1163</v>
      </c>
      <c r="K49" s="2686" t="s">
        <v>9234</v>
      </c>
      <c r="L49" s="2583">
        <v>2641</v>
      </c>
      <c r="M49" s="2848" t="s">
        <v>5376</v>
      </c>
      <c r="N49" s="1902" t="s">
        <v>5304</v>
      </c>
      <c r="O49" s="1775"/>
      <c r="P49" s="1790">
        <v>1</v>
      </c>
      <c r="Q49" s="1790"/>
    </row>
    <row r="50" spans="1:26" s="2643" customFormat="1" ht="59.25" customHeight="1">
      <c r="A50" s="3694"/>
      <c r="B50" s="1900" t="str">
        <f t="shared" si="1"/>
        <v>2200002100</v>
      </c>
      <c r="C50" s="1493" t="s">
        <v>4808</v>
      </c>
      <c r="D50" s="1826"/>
      <c r="E50" s="1495"/>
      <c r="F50" s="1493" t="s">
        <v>13</v>
      </c>
      <c r="G50" s="1748"/>
      <c r="H50" s="1543"/>
      <c r="I50" s="1601" t="s">
        <v>49</v>
      </c>
      <c r="J50" s="1773" t="s">
        <v>1163</v>
      </c>
      <c r="K50" s="1496" t="s">
        <v>9227</v>
      </c>
      <c r="L50" s="2361">
        <v>1175</v>
      </c>
      <c r="M50" s="2196" t="s">
        <v>9226</v>
      </c>
      <c r="N50" s="1902"/>
      <c r="O50" s="1775"/>
      <c r="P50" s="1790">
        <v>1</v>
      </c>
      <c r="Q50" s="1790"/>
    </row>
    <row r="51" spans="1:26" s="2643" customFormat="1" ht="59.25" customHeight="1">
      <c r="A51" s="3694"/>
      <c r="B51" s="1900" t="str">
        <f t="shared" si="1"/>
        <v>2200002101</v>
      </c>
      <c r="C51" s="1493" t="s">
        <v>4808</v>
      </c>
      <c r="D51" s="1826"/>
      <c r="E51" s="1495"/>
      <c r="F51" s="1493" t="s">
        <v>13</v>
      </c>
      <c r="G51" s="2208"/>
      <c r="H51" s="1495"/>
      <c r="I51" s="1601" t="s">
        <v>49</v>
      </c>
      <c r="J51" s="1773" t="s">
        <v>1163</v>
      </c>
      <c r="K51" s="1496" t="s">
        <v>9235</v>
      </c>
      <c r="L51" s="2361">
        <v>1781</v>
      </c>
      <c r="M51" s="2196" t="s">
        <v>9226</v>
      </c>
      <c r="N51" s="1902"/>
      <c r="O51" s="1775"/>
      <c r="P51" s="1790">
        <v>1</v>
      </c>
      <c r="Q51" s="1790"/>
    </row>
    <row r="52" spans="1:26" s="2643" customFormat="1" ht="59.25" customHeight="1">
      <c r="A52" s="3694"/>
      <c r="B52" s="1900" t="str">
        <f t="shared" si="1"/>
        <v>2200002104</v>
      </c>
      <c r="C52" s="1493" t="s">
        <v>4808</v>
      </c>
      <c r="D52" s="1826"/>
      <c r="E52" s="1495"/>
      <c r="F52" s="1493" t="s">
        <v>13</v>
      </c>
      <c r="G52" s="2208"/>
      <c r="H52" s="1773"/>
      <c r="I52" s="1493" t="s">
        <v>49</v>
      </c>
      <c r="J52" s="1937" t="s">
        <v>1163</v>
      </c>
      <c r="K52" s="1496" t="s">
        <v>9236</v>
      </c>
      <c r="L52" s="2361">
        <v>355</v>
      </c>
      <c r="M52" s="2385" t="s">
        <v>9237</v>
      </c>
      <c r="N52" s="1902"/>
      <c r="O52" s="1775"/>
      <c r="P52" s="1790">
        <v>1</v>
      </c>
      <c r="Q52" s="1790"/>
    </row>
    <row r="53" spans="1:26" s="2643" customFormat="1" ht="59.25" customHeight="1">
      <c r="A53" s="3694">
        <v>15</v>
      </c>
      <c r="B53" s="1900" t="str">
        <f t="shared" si="1"/>
        <v>2000003165</v>
      </c>
      <c r="C53" s="1902" t="s">
        <v>3492</v>
      </c>
      <c r="D53" s="2656">
        <v>4280</v>
      </c>
      <c r="E53" s="2118" t="s">
        <v>9238</v>
      </c>
      <c r="F53" s="2391" t="s">
        <v>16</v>
      </c>
      <c r="G53" s="1632" t="s">
        <v>9239</v>
      </c>
      <c r="H53" s="2118"/>
      <c r="I53" s="2118" t="s">
        <v>49</v>
      </c>
      <c r="J53" s="1773" t="s">
        <v>101</v>
      </c>
      <c r="K53" s="2422" t="s">
        <v>9240</v>
      </c>
      <c r="L53" s="2860">
        <v>3600</v>
      </c>
      <c r="M53" s="2506" t="s">
        <v>5685</v>
      </c>
      <c r="N53" s="1493"/>
      <c r="O53" s="1859"/>
      <c r="P53" s="1790">
        <v>1</v>
      </c>
      <c r="Q53" s="1790"/>
      <c r="R53" s="1467"/>
      <c r="S53" s="1467"/>
      <c r="T53" s="1467"/>
      <c r="U53" s="1467"/>
      <c r="V53" s="1467"/>
      <c r="W53" s="1467"/>
      <c r="X53" s="1467"/>
      <c r="Y53" s="1467"/>
      <c r="Z53" s="1467"/>
    </row>
    <row r="54" spans="1:26" s="2643" customFormat="1" ht="59.25" customHeight="1">
      <c r="A54" s="3694"/>
      <c r="B54" s="1900" t="str">
        <f t="shared" si="1"/>
        <v>2000003166</v>
      </c>
      <c r="C54" s="1630" t="s">
        <v>3492</v>
      </c>
      <c r="D54" s="2624"/>
      <c r="E54" s="1921"/>
      <c r="F54" s="1630" t="s">
        <v>16</v>
      </c>
      <c r="G54" s="1921"/>
      <c r="H54" s="1921"/>
      <c r="I54" s="1543" t="s">
        <v>49</v>
      </c>
      <c r="J54" s="1773" t="s">
        <v>101</v>
      </c>
      <c r="K54" s="1995" t="s">
        <v>9241</v>
      </c>
      <c r="L54" s="2610">
        <v>680</v>
      </c>
      <c r="M54" s="2506" t="s">
        <v>5214</v>
      </c>
      <c r="N54" s="2563"/>
      <c r="O54" s="1775"/>
      <c r="P54" s="1790">
        <v>1</v>
      </c>
      <c r="Q54" s="1790"/>
    </row>
    <row r="55" spans="1:26" s="1467" customFormat="1" ht="58.5" customHeight="1">
      <c r="A55" s="3694">
        <v>16</v>
      </c>
      <c r="B55" s="1900" t="str">
        <f t="shared" si="1"/>
        <v>2000003156</v>
      </c>
      <c r="C55" s="1902" t="s">
        <v>3731</v>
      </c>
      <c r="D55" s="2624">
        <v>5800</v>
      </c>
      <c r="E55" s="1921" t="s">
        <v>9242</v>
      </c>
      <c r="F55" s="1902" t="s">
        <v>13</v>
      </c>
      <c r="G55" s="1921" t="s">
        <v>9243</v>
      </c>
      <c r="H55" s="2118"/>
      <c r="I55" s="1921" t="s">
        <v>49</v>
      </c>
      <c r="J55" s="1561" t="s">
        <v>50</v>
      </c>
      <c r="K55" s="2617" t="s">
        <v>9244</v>
      </c>
      <c r="L55" s="2583">
        <v>4800</v>
      </c>
      <c r="M55" s="2196" t="s">
        <v>9245</v>
      </c>
      <c r="N55" s="1921"/>
      <c r="O55" s="1859"/>
      <c r="P55" s="1790">
        <v>1</v>
      </c>
      <c r="Q55" s="1790"/>
    </row>
    <row r="56" spans="1:26" s="2643" customFormat="1" ht="58.5" customHeight="1">
      <c r="A56" s="3694"/>
      <c r="B56" s="1900" t="str">
        <f t="shared" si="1"/>
        <v>2000003158</v>
      </c>
      <c r="C56" s="1493" t="s">
        <v>3731</v>
      </c>
      <c r="D56" s="1827"/>
      <c r="E56" s="1543"/>
      <c r="F56" s="1493" t="s">
        <v>13</v>
      </c>
      <c r="G56" s="1543"/>
      <c r="H56" s="1543"/>
      <c r="I56" s="1543" t="s">
        <v>49</v>
      </c>
      <c r="J56" s="1773" t="s">
        <v>50</v>
      </c>
      <c r="K56" s="1600" t="s">
        <v>9246</v>
      </c>
      <c r="L56" s="2636">
        <v>1000</v>
      </c>
      <c r="M56" s="2506" t="s">
        <v>9247</v>
      </c>
      <c r="N56" s="2263"/>
      <c r="O56" s="2565"/>
      <c r="P56" s="1852">
        <v>1</v>
      </c>
      <c r="Q56" s="1852"/>
    </row>
    <row r="57" spans="1:26" s="2643" customFormat="1" ht="58.5" customHeight="1">
      <c r="A57" s="3694">
        <v>17</v>
      </c>
      <c r="B57" s="1900" t="str">
        <f t="shared" si="1"/>
        <v>2000003159</v>
      </c>
      <c r="C57" s="1921" t="s">
        <v>5262</v>
      </c>
      <c r="D57" s="2857">
        <v>4350</v>
      </c>
      <c r="E57" s="1921" t="s">
        <v>9248</v>
      </c>
      <c r="F57" s="2563" t="s">
        <v>16</v>
      </c>
      <c r="G57" s="1921" t="s">
        <v>9249</v>
      </c>
      <c r="H57" s="1921"/>
      <c r="I57" s="2851" t="s">
        <v>49</v>
      </c>
      <c r="J57" s="1561" t="s">
        <v>1163</v>
      </c>
      <c r="K57" s="2858" t="s">
        <v>9250</v>
      </c>
      <c r="L57" s="2583">
        <v>1066</v>
      </c>
      <c r="M57" s="2848" t="s">
        <v>9251</v>
      </c>
      <c r="N57" s="1495" t="s">
        <v>8317</v>
      </c>
      <c r="O57" s="1859"/>
      <c r="P57" s="1790">
        <v>1</v>
      </c>
      <c r="Q57" s="1790"/>
      <c r="R57" s="1467"/>
      <c r="S57" s="1467"/>
      <c r="T57" s="1467"/>
      <c r="U57" s="1467"/>
      <c r="V57" s="1467"/>
      <c r="W57" s="1467"/>
      <c r="X57" s="1467"/>
      <c r="Y57" s="1467"/>
      <c r="Z57" s="1467"/>
    </row>
    <row r="58" spans="1:26" s="2643" customFormat="1" ht="58.5" customHeight="1">
      <c r="A58" s="3694"/>
      <c r="B58" s="1900" t="str">
        <f t="shared" si="1"/>
        <v>2200002091</v>
      </c>
      <c r="C58" s="1543" t="s">
        <v>5262</v>
      </c>
      <c r="D58" s="1827"/>
      <c r="E58" s="1543"/>
      <c r="F58" s="1601" t="s">
        <v>16</v>
      </c>
      <c r="G58" s="1543"/>
      <c r="H58" s="2051"/>
      <c r="I58" s="1601" t="s">
        <v>49</v>
      </c>
      <c r="J58" s="1899" t="s">
        <v>1163</v>
      </c>
      <c r="K58" s="1605" t="s">
        <v>9252</v>
      </c>
      <c r="L58" s="2859">
        <v>3300</v>
      </c>
      <c r="M58" s="2506" t="s">
        <v>5214</v>
      </c>
      <c r="N58" s="1545"/>
      <c r="O58" s="2051" t="s">
        <v>9222</v>
      </c>
      <c r="P58" s="1852">
        <v>1</v>
      </c>
      <c r="Q58" s="1852"/>
      <c r="R58" s="1467"/>
      <c r="S58" s="1467"/>
      <c r="T58" s="1467"/>
      <c r="U58" s="1467"/>
      <c r="V58" s="1467"/>
      <c r="W58" s="1467"/>
      <c r="X58" s="1467"/>
      <c r="Y58" s="1467"/>
      <c r="Z58" s="1467"/>
    </row>
    <row r="59" spans="1:26" s="2150" customFormat="1" ht="58.5" customHeight="1">
      <c r="A59" s="3728">
        <v>18</v>
      </c>
      <c r="B59" s="1900" t="str">
        <f t="shared" si="1"/>
        <v>2000003090</v>
      </c>
      <c r="C59" s="1902" t="s">
        <v>8070</v>
      </c>
      <c r="D59" s="2853">
        <v>3550</v>
      </c>
      <c r="E59" s="1921" t="s">
        <v>9253</v>
      </c>
      <c r="F59" s="1902" t="s">
        <v>20</v>
      </c>
      <c r="G59" s="1902" t="s">
        <v>9254</v>
      </c>
      <c r="H59" s="1902"/>
      <c r="I59" s="1902" t="s">
        <v>49</v>
      </c>
      <c r="J59" s="1902" t="s">
        <v>126</v>
      </c>
      <c r="K59" s="1916" t="s">
        <v>9255</v>
      </c>
      <c r="L59" s="2179">
        <v>2500</v>
      </c>
      <c r="M59" s="2196" t="s">
        <v>9256</v>
      </c>
      <c r="N59" s="1493" t="s">
        <v>5308</v>
      </c>
      <c r="O59" s="1548"/>
      <c r="P59" s="1790">
        <v>1</v>
      </c>
      <c r="Q59" s="1790"/>
      <c r="R59" s="1548"/>
      <c r="S59" s="1548"/>
      <c r="T59" s="1548"/>
      <c r="U59" s="1548"/>
      <c r="V59" s="1548"/>
      <c r="W59" s="1548"/>
      <c r="X59" s="1548"/>
      <c r="Y59" s="1548"/>
      <c r="Z59" s="1548"/>
    </row>
    <row r="60" spans="1:26" s="1548" customFormat="1" ht="69" customHeight="1">
      <c r="A60" s="3728"/>
      <c r="B60" s="1900" t="str">
        <f t="shared" si="1"/>
        <v>2000003163</v>
      </c>
      <c r="C60" s="1493" t="s">
        <v>8070</v>
      </c>
      <c r="D60" s="1855"/>
      <c r="E60" s="1495"/>
      <c r="F60" s="1493" t="s">
        <v>20</v>
      </c>
      <c r="G60" s="1495"/>
      <c r="H60" s="1495"/>
      <c r="I60" s="1493" t="s">
        <v>49</v>
      </c>
      <c r="J60" s="1495" t="s">
        <v>101</v>
      </c>
      <c r="K60" s="1600" t="s">
        <v>9257</v>
      </c>
      <c r="L60" s="2357">
        <v>1000</v>
      </c>
      <c r="M60" s="1790" t="s">
        <v>5376</v>
      </c>
      <c r="N60" s="1493"/>
      <c r="O60" s="1859"/>
      <c r="P60" s="1790">
        <v>1</v>
      </c>
      <c r="Q60" s="1790"/>
    </row>
    <row r="61" spans="1:26" s="1467" customFormat="1" ht="58.5" customHeight="1">
      <c r="A61" s="3694">
        <v>19</v>
      </c>
      <c r="B61" s="1900" t="str">
        <f t="shared" ref="B61:B92" si="2">TEXT(LEFT(K61,10),"0000000000")</f>
        <v>2000003166</v>
      </c>
      <c r="C61" s="2391" t="s">
        <v>6969</v>
      </c>
      <c r="D61" s="2656">
        <v>4250</v>
      </c>
      <c r="E61" s="2118" t="s">
        <v>9258</v>
      </c>
      <c r="F61" s="2391" t="s">
        <v>18</v>
      </c>
      <c r="G61" s="2854" t="s">
        <v>9259</v>
      </c>
      <c r="H61" s="2118"/>
      <c r="I61" s="2184" t="s">
        <v>49</v>
      </c>
      <c r="J61" s="2120" t="s">
        <v>101</v>
      </c>
      <c r="K61" s="2331" t="s">
        <v>9260</v>
      </c>
      <c r="L61" s="2713">
        <v>4120</v>
      </c>
      <c r="M61" s="2190" t="s">
        <v>5214</v>
      </c>
      <c r="N61" s="1941"/>
      <c r="O61" s="2576"/>
      <c r="P61" s="1882">
        <v>1</v>
      </c>
      <c r="Q61" s="1882"/>
    </row>
    <row r="62" spans="1:26" s="1467" customFormat="1" ht="58.5" customHeight="1">
      <c r="A62" s="3694"/>
      <c r="B62" s="1900" t="str">
        <f t="shared" si="2"/>
        <v>2200002107</v>
      </c>
      <c r="C62" s="1493" t="s">
        <v>6969</v>
      </c>
      <c r="D62" s="1826"/>
      <c r="E62" s="1495"/>
      <c r="F62" s="1493" t="s">
        <v>18</v>
      </c>
      <c r="G62" s="1495"/>
      <c r="H62" s="1495"/>
      <c r="I62" s="1543" t="s">
        <v>49</v>
      </c>
      <c r="J62" s="1773" t="s">
        <v>101</v>
      </c>
      <c r="K62" s="2348" t="s">
        <v>9261</v>
      </c>
      <c r="L62" s="2855">
        <v>46</v>
      </c>
      <c r="M62" s="2856" t="s">
        <v>9262</v>
      </c>
      <c r="N62" s="2563"/>
      <c r="O62" s="1775"/>
      <c r="P62" s="1790">
        <v>2</v>
      </c>
      <c r="Q62" s="1790"/>
      <c r="R62" s="2643"/>
      <c r="S62" s="2643"/>
      <c r="T62" s="2643"/>
      <c r="U62" s="2643"/>
      <c r="V62" s="2643"/>
      <c r="W62" s="2643"/>
      <c r="X62" s="2643"/>
      <c r="Y62" s="2643"/>
      <c r="Z62" s="2643"/>
    </row>
    <row r="63" spans="1:26" s="1467" customFormat="1" ht="58.5" customHeight="1">
      <c r="A63" s="3694">
        <v>20</v>
      </c>
      <c r="B63" s="1900" t="str">
        <f t="shared" si="2"/>
        <v>2200002105</v>
      </c>
      <c r="C63" s="1902" t="s">
        <v>236</v>
      </c>
      <c r="D63" s="2624">
        <v>4000</v>
      </c>
      <c r="E63" s="1921" t="s">
        <v>9263</v>
      </c>
      <c r="F63" s="1902" t="s">
        <v>17</v>
      </c>
      <c r="G63" s="1921" t="s">
        <v>9264</v>
      </c>
      <c r="H63" s="1921"/>
      <c r="I63" s="1902" t="s">
        <v>49</v>
      </c>
      <c r="J63" s="1902" t="s">
        <v>984</v>
      </c>
      <c r="K63" s="2331" t="s">
        <v>9265</v>
      </c>
      <c r="L63" s="2713">
        <v>1537</v>
      </c>
      <c r="M63" s="2684" t="s">
        <v>9266</v>
      </c>
      <c r="N63" s="2563"/>
      <c r="O63" s="1775"/>
      <c r="P63" s="1790">
        <v>2</v>
      </c>
      <c r="Q63" s="1790"/>
      <c r="R63" s="2643"/>
      <c r="S63" s="2643"/>
      <c r="T63" s="2643"/>
      <c r="U63" s="2643"/>
      <c r="V63" s="2643"/>
      <c r="W63" s="2643"/>
      <c r="X63" s="2643"/>
      <c r="Y63" s="2643"/>
      <c r="Z63" s="2643"/>
    </row>
    <row r="64" spans="1:26" s="1467" customFormat="1" ht="58.5" customHeight="1">
      <c r="A64" s="3694"/>
      <c r="B64" s="1900" t="str">
        <f t="shared" si="2"/>
        <v>2200002074</v>
      </c>
      <c r="C64" s="1493" t="s">
        <v>236</v>
      </c>
      <c r="D64" s="1548"/>
      <c r="E64" s="1548"/>
      <c r="F64" s="1493" t="s">
        <v>17</v>
      </c>
      <c r="G64" s="1548"/>
      <c r="H64" s="1548"/>
      <c r="I64" s="1493" t="s">
        <v>49</v>
      </c>
      <c r="J64" s="1493" t="s">
        <v>984</v>
      </c>
      <c r="K64" s="1548" t="s">
        <v>9157</v>
      </c>
      <c r="L64" s="2183">
        <v>2500</v>
      </c>
      <c r="M64" s="2196" t="s">
        <v>5214</v>
      </c>
      <c r="N64" s="1548"/>
      <c r="O64" s="1548"/>
      <c r="P64" s="1790">
        <v>1</v>
      </c>
      <c r="Q64" s="1790"/>
      <c r="R64" s="1548"/>
      <c r="S64" s="1548"/>
      <c r="T64" s="1548"/>
      <c r="U64" s="1548"/>
      <c r="V64" s="1548"/>
      <c r="W64" s="1548"/>
      <c r="X64" s="1548"/>
      <c r="Y64" s="1548"/>
      <c r="Z64" s="1548"/>
    </row>
    <row r="65" spans="1:26" s="1467" customFormat="1" ht="58.5" customHeight="1">
      <c r="A65" s="3694">
        <v>21</v>
      </c>
      <c r="B65" s="1900" t="str">
        <f t="shared" si="2"/>
        <v>2200002106</v>
      </c>
      <c r="C65" s="1902" t="s">
        <v>4852</v>
      </c>
      <c r="D65" s="2624">
        <v>4300</v>
      </c>
      <c r="E65" s="1921" t="s">
        <v>9267</v>
      </c>
      <c r="F65" s="1902" t="s">
        <v>17</v>
      </c>
      <c r="G65" s="1921" t="s">
        <v>9268</v>
      </c>
      <c r="H65" s="1921"/>
      <c r="I65" s="1902" t="s">
        <v>49</v>
      </c>
      <c r="J65" s="1902" t="s">
        <v>1163</v>
      </c>
      <c r="K65" s="2331" t="s">
        <v>9269</v>
      </c>
      <c r="L65" s="2713">
        <v>459</v>
      </c>
      <c r="M65" s="2684" t="s">
        <v>9270</v>
      </c>
      <c r="N65" s="2563"/>
      <c r="O65" s="1775"/>
      <c r="P65" s="1790">
        <v>2</v>
      </c>
      <c r="Q65" s="1790"/>
      <c r="R65" s="2643"/>
      <c r="S65" s="2643"/>
      <c r="T65" s="2643"/>
      <c r="U65" s="2643"/>
      <c r="V65" s="2643"/>
      <c r="W65" s="2643"/>
      <c r="X65" s="2643"/>
      <c r="Y65" s="2643"/>
      <c r="Z65" s="2643"/>
    </row>
    <row r="66" spans="1:26" s="1467" customFormat="1" ht="58.5" customHeight="1">
      <c r="A66" s="3694"/>
      <c r="B66" s="1900" t="str">
        <f t="shared" si="2"/>
        <v>2200002108</v>
      </c>
      <c r="C66" s="1902" t="s">
        <v>4852</v>
      </c>
      <c r="D66" s="1826"/>
      <c r="E66" s="1495"/>
      <c r="F66" s="1493" t="s">
        <v>17</v>
      </c>
      <c r="G66" s="1495"/>
      <c r="H66" s="1495"/>
      <c r="I66" s="1493" t="s">
        <v>49</v>
      </c>
      <c r="J66" s="1493" t="s">
        <v>1163</v>
      </c>
      <c r="K66" s="2348" t="s">
        <v>9271</v>
      </c>
      <c r="L66" s="2855">
        <v>3349</v>
      </c>
      <c r="M66" s="2856" t="s">
        <v>9272</v>
      </c>
      <c r="N66" s="2563"/>
      <c r="O66" s="1775"/>
      <c r="P66" s="1790">
        <v>2</v>
      </c>
      <c r="Q66" s="1790"/>
      <c r="R66" s="2643"/>
      <c r="S66" s="2643"/>
      <c r="T66" s="2643"/>
      <c r="U66" s="2643"/>
      <c r="V66" s="2643"/>
      <c r="W66" s="2643"/>
      <c r="X66" s="2643"/>
      <c r="Y66" s="2643"/>
      <c r="Z66" s="2643"/>
    </row>
    <row r="67" spans="1:26" s="1467" customFormat="1" ht="58.5" customHeight="1">
      <c r="A67" s="3694"/>
      <c r="B67" s="1900" t="str">
        <f t="shared" si="2"/>
        <v>2000003033</v>
      </c>
      <c r="C67" s="1902" t="s">
        <v>4852</v>
      </c>
      <c r="D67" s="1826"/>
      <c r="E67" s="1495"/>
      <c r="F67" s="1493" t="s">
        <v>17</v>
      </c>
      <c r="G67" s="1495"/>
      <c r="H67" s="1495"/>
      <c r="I67" s="1493" t="s">
        <v>49</v>
      </c>
      <c r="J67" s="1493" t="s">
        <v>1163</v>
      </c>
      <c r="K67" s="2348" t="s">
        <v>9273</v>
      </c>
      <c r="L67" s="2855">
        <v>100</v>
      </c>
      <c r="M67" s="2856" t="s">
        <v>6533</v>
      </c>
      <c r="N67" s="2563"/>
      <c r="O67" s="1775"/>
      <c r="P67" s="1790">
        <v>2</v>
      </c>
      <c r="Q67" s="1790"/>
      <c r="R67" s="2643"/>
      <c r="S67" s="2643"/>
      <c r="T67" s="2643"/>
      <c r="U67" s="2643"/>
      <c r="V67" s="2643"/>
      <c r="W67" s="2643"/>
      <c r="X67" s="2643"/>
      <c r="Y67" s="2643"/>
      <c r="Z67" s="2643"/>
    </row>
    <row r="68" spans="1:26" s="1467" customFormat="1" ht="58.5" customHeight="1">
      <c r="A68" s="3694"/>
      <c r="B68" s="1900" t="str">
        <f t="shared" si="2"/>
        <v>2200002065</v>
      </c>
      <c r="C68" s="1902" t="s">
        <v>4852</v>
      </c>
      <c r="D68" s="1826"/>
      <c r="E68" s="1495"/>
      <c r="F68" s="1493" t="s">
        <v>17</v>
      </c>
      <c r="G68" s="1495"/>
      <c r="H68" s="1495"/>
      <c r="I68" s="1493" t="s">
        <v>49</v>
      </c>
      <c r="J68" s="1493" t="s">
        <v>1163</v>
      </c>
      <c r="K68" s="2348" t="s">
        <v>9274</v>
      </c>
      <c r="L68" s="2855">
        <v>423</v>
      </c>
      <c r="M68" s="2856" t="s">
        <v>9275</v>
      </c>
      <c r="N68" s="2563"/>
      <c r="O68" s="1775"/>
      <c r="P68" s="1790">
        <v>2</v>
      </c>
      <c r="Q68" s="1790"/>
      <c r="R68" s="2643"/>
      <c r="S68" s="2643"/>
      <c r="T68" s="2643"/>
      <c r="U68" s="2643"/>
      <c r="V68" s="2643"/>
      <c r="W68" s="2643"/>
      <c r="X68" s="2643"/>
      <c r="Y68" s="2643"/>
      <c r="Z68" s="2643"/>
    </row>
    <row r="69" spans="1:26" s="1467" customFormat="1" ht="58.5" customHeight="1">
      <c r="A69" s="3694">
        <v>22</v>
      </c>
      <c r="B69" s="1900" t="str">
        <f t="shared" si="2"/>
        <v>2000003103</v>
      </c>
      <c r="C69" s="1902" t="s">
        <v>3300</v>
      </c>
      <c r="D69" s="2624">
        <v>10500</v>
      </c>
      <c r="E69" s="1921" t="s">
        <v>9276</v>
      </c>
      <c r="F69" s="1902" t="s">
        <v>15</v>
      </c>
      <c r="G69" s="1921" t="s">
        <v>9277</v>
      </c>
      <c r="H69" s="1921"/>
      <c r="I69" s="1921" t="s">
        <v>49</v>
      </c>
      <c r="J69" s="1561" t="s">
        <v>148</v>
      </c>
      <c r="K69" s="2402" t="s">
        <v>9278</v>
      </c>
      <c r="L69" s="2508">
        <v>400</v>
      </c>
      <c r="M69" s="2506" t="s">
        <v>5214</v>
      </c>
      <c r="N69" s="1921" t="s">
        <v>5304</v>
      </c>
      <c r="O69" s="1775"/>
      <c r="P69" s="1790">
        <v>2</v>
      </c>
      <c r="Q69" s="1790"/>
    </row>
    <row r="70" spans="1:26" s="1467" customFormat="1" ht="67.5" customHeight="1">
      <c r="A70" s="3694"/>
      <c r="B70" s="1900" t="str">
        <f t="shared" si="2"/>
        <v>2000003143</v>
      </c>
      <c r="C70" s="1493" t="s">
        <v>3300</v>
      </c>
      <c r="D70" s="1494"/>
      <c r="E70" s="1543"/>
      <c r="F70" s="1493" t="s">
        <v>15</v>
      </c>
      <c r="G70" s="1495"/>
      <c r="H70" s="1495"/>
      <c r="I70" s="1493" t="s">
        <v>49</v>
      </c>
      <c r="J70" s="1495" t="s">
        <v>148</v>
      </c>
      <c r="K70" s="1600" t="s">
        <v>9279</v>
      </c>
      <c r="L70" s="2357">
        <v>2500</v>
      </c>
      <c r="M70" s="2196" t="s">
        <v>5214</v>
      </c>
      <c r="N70" s="1493"/>
      <c r="O70" s="1859"/>
      <c r="P70" s="1790">
        <v>2</v>
      </c>
      <c r="Q70" s="1790"/>
    </row>
    <row r="71" spans="1:26" s="1467" customFormat="1" ht="67.5" customHeight="1">
      <c r="A71" s="3694"/>
      <c r="B71" s="1900" t="str">
        <f t="shared" si="2"/>
        <v>2000003190</v>
      </c>
      <c r="C71" s="1493" t="s">
        <v>3300</v>
      </c>
      <c r="D71" s="2624"/>
      <c r="E71" s="1921"/>
      <c r="F71" s="1493" t="s">
        <v>15</v>
      </c>
      <c r="G71" s="1921"/>
      <c r="H71" s="1921"/>
      <c r="I71" s="1493" t="s">
        <v>49</v>
      </c>
      <c r="J71" s="1495" t="s">
        <v>148</v>
      </c>
      <c r="K71" s="1600" t="s">
        <v>9280</v>
      </c>
      <c r="L71" s="2583">
        <v>2500</v>
      </c>
      <c r="M71" s="2196" t="s">
        <v>9281</v>
      </c>
      <c r="N71" s="1493"/>
      <c r="O71" s="1859"/>
      <c r="P71" s="1790">
        <v>2</v>
      </c>
      <c r="Q71" s="1790"/>
      <c r="R71" s="2643"/>
      <c r="S71" s="2643"/>
      <c r="T71" s="2643"/>
      <c r="U71" s="2643"/>
      <c r="V71" s="2643"/>
      <c r="W71" s="2643"/>
      <c r="X71" s="2643"/>
      <c r="Y71" s="2643"/>
      <c r="Z71" s="2643"/>
    </row>
    <row r="72" spans="1:26" s="1467" customFormat="1" ht="51" customHeight="1">
      <c r="A72" s="3694"/>
      <c r="B72" s="1900" t="str">
        <f t="shared" si="2"/>
        <v>2000003145</v>
      </c>
      <c r="C72" s="1493" t="s">
        <v>3300</v>
      </c>
      <c r="D72" s="1826"/>
      <c r="E72" s="1495"/>
      <c r="F72" s="1493" t="s">
        <v>15</v>
      </c>
      <c r="G72" s="1495"/>
      <c r="H72" s="1748"/>
      <c r="I72" s="1495" t="s">
        <v>49</v>
      </c>
      <c r="J72" s="1495" t="s">
        <v>90</v>
      </c>
      <c r="K72" s="1600" t="s">
        <v>9282</v>
      </c>
      <c r="L72" s="2357">
        <v>330</v>
      </c>
      <c r="M72" s="1790" t="s">
        <v>5376</v>
      </c>
      <c r="N72" s="1493"/>
      <c r="O72" s="1859"/>
      <c r="P72" s="1790">
        <v>2</v>
      </c>
      <c r="Q72" s="1790"/>
      <c r="R72" s="2643"/>
      <c r="S72" s="2643"/>
      <c r="T72" s="2643"/>
      <c r="U72" s="2643"/>
      <c r="V72" s="2643"/>
      <c r="W72" s="2643"/>
      <c r="X72" s="2643"/>
      <c r="Y72" s="2643"/>
      <c r="Z72" s="2643"/>
    </row>
    <row r="73" spans="1:26" s="1467" customFormat="1" ht="51" customHeight="1">
      <c r="A73" s="3694"/>
      <c r="B73" s="1900" t="str">
        <f t="shared" si="2"/>
        <v>2000003173</v>
      </c>
      <c r="C73" s="1493" t="s">
        <v>3300</v>
      </c>
      <c r="D73" s="1826"/>
      <c r="E73" s="1495"/>
      <c r="F73" s="1493" t="s">
        <v>15</v>
      </c>
      <c r="G73" s="1495"/>
      <c r="H73" s="1748"/>
      <c r="I73" s="1495" t="s">
        <v>49</v>
      </c>
      <c r="J73" s="1495" t="s">
        <v>90</v>
      </c>
      <c r="K73" s="1600" t="s">
        <v>9283</v>
      </c>
      <c r="L73" s="2357">
        <v>645</v>
      </c>
      <c r="M73" s="1790" t="s">
        <v>5376</v>
      </c>
      <c r="N73" s="1493"/>
      <c r="O73" s="1859"/>
      <c r="P73" s="1790">
        <v>2</v>
      </c>
      <c r="Q73" s="1790"/>
      <c r="R73" s="2643"/>
      <c r="S73" s="2643"/>
      <c r="T73" s="2643"/>
      <c r="U73" s="2643"/>
      <c r="V73" s="2643"/>
      <c r="W73" s="2643"/>
      <c r="X73" s="2643"/>
      <c r="Y73" s="2643"/>
      <c r="Z73" s="2643"/>
    </row>
    <row r="74" spans="1:26" s="1467" customFormat="1" ht="51" customHeight="1">
      <c r="A74" s="3694"/>
      <c r="B74" s="1900" t="str">
        <f t="shared" si="2"/>
        <v>2000003129</v>
      </c>
      <c r="C74" s="1493" t="s">
        <v>3300</v>
      </c>
      <c r="D74" s="1826"/>
      <c r="E74" s="1495"/>
      <c r="F74" s="1493" t="s">
        <v>15</v>
      </c>
      <c r="G74" s="1495"/>
      <c r="H74" s="1495"/>
      <c r="I74" s="1495" t="s">
        <v>49</v>
      </c>
      <c r="J74" s="1495" t="s">
        <v>90</v>
      </c>
      <c r="K74" s="1770" t="s">
        <v>9284</v>
      </c>
      <c r="L74" s="1548">
        <v>88</v>
      </c>
      <c r="M74" s="1748" t="s">
        <v>5376</v>
      </c>
      <c r="N74" s="1493"/>
      <c r="O74" s="1859"/>
      <c r="P74" s="1790">
        <v>2</v>
      </c>
      <c r="Q74" s="1790"/>
      <c r="R74" s="2643"/>
      <c r="S74" s="2643"/>
      <c r="T74" s="2643"/>
      <c r="U74" s="2643"/>
      <c r="V74" s="2643"/>
      <c r="W74" s="2643"/>
      <c r="X74" s="2643"/>
      <c r="Y74" s="2643"/>
      <c r="Z74" s="2643"/>
    </row>
    <row r="75" spans="1:26" s="1467" customFormat="1" ht="51" customHeight="1">
      <c r="A75" s="3694"/>
      <c r="B75" s="1900" t="str">
        <f t="shared" si="2"/>
        <v>2000003130</v>
      </c>
      <c r="C75" s="1493" t="s">
        <v>3300</v>
      </c>
      <c r="D75" s="1826"/>
      <c r="E75" s="1495"/>
      <c r="F75" s="1493" t="s">
        <v>15</v>
      </c>
      <c r="G75" s="1495"/>
      <c r="H75" s="1495"/>
      <c r="I75" s="1495" t="s">
        <v>49</v>
      </c>
      <c r="J75" s="1495" t="s">
        <v>90</v>
      </c>
      <c r="K75" s="1770" t="s">
        <v>9285</v>
      </c>
      <c r="L75" s="1548">
        <v>258</v>
      </c>
      <c r="M75" s="2196" t="s">
        <v>9286</v>
      </c>
      <c r="N75" s="1493"/>
      <c r="O75" s="1859"/>
      <c r="P75" s="1790">
        <v>2</v>
      </c>
      <c r="Q75" s="1790"/>
      <c r="R75" s="2643"/>
      <c r="S75" s="2643"/>
      <c r="T75" s="2643"/>
      <c r="U75" s="2643"/>
      <c r="V75" s="2643"/>
      <c r="W75" s="2643"/>
      <c r="X75" s="2643"/>
      <c r="Y75" s="2643"/>
      <c r="Z75" s="2643"/>
    </row>
    <row r="76" spans="1:26" s="1467" customFormat="1" ht="51" customHeight="1">
      <c r="A76" s="3694"/>
      <c r="B76" s="1900" t="str">
        <f t="shared" si="2"/>
        <v>2200002109</v>
      </c>
      <c r="C76" s="1493" t="s">
        <v>3300</v>
      </c>
      <c r="D76" s="1826"/>
      <c r="E76" s="1495"/>
      <c r="F76" s="1493" t="s">
        <v>15</v>
      </c>
      <c r="G76" s="1495"/>
      <c r="H76" s="1495"/>
      <c r="I76" s="1495" t="s">
        <v>49</v>
      </c>
      <c r="J76" s="1495" t="s">
        <v>90</v>
      </c>
      <c r="K76" s="1770" t="s">
        <v>9287</v>
      </c>
      <c r="L76" s="1548">
        <v>93</v>
      </c>
      <c r="M76" s="2196" t="s">
        <v>9262</v>
      </c>
      <c r="N76" s="1493"/>
      <c r="O76" s="1859"/>
      <c r="P76" s="1790">
        <v>2</v>
      </c>
      <c r="Q76" s="1790"/>
      <c r="R76" s="2643"/>
      <c r="S76" s="2643"/>
      <c r="T76" s="2643"/>
      <c r="U76" s="2643"/>
      <c r="V76" s="2643"/>
      <c r="W76" s="2643"/>
      <c r="X76" s="2643"/>
      <c r="Y76" s="2643"/>
      <c r="Z76" s="2643"/>
    </row>
    <row r="77" spans="1:26" s="1467" customFormat="1" ht="69" customHeight="1">
      <c r="A77" s="3694"/>
      <c r="B77" s="1900" t="str">
        <f t="shared" si="2"/>
        <v>2000003082</v>
      </c>
      <c r="C77" s="1493" t="s">
        <v>3300</v>
      </c>
      <c r="D77" s="1826"/>
      <c r="E77" s="1495"/>
      <c r="F77" s="1493" t="s">
        <v>15</v>
      </c>
      <c r="G77" s="1495"/>
      <c r="H77" s="1748"/>
      <c r="I77" s="1601" t="s">
        <v>49</v>
      </c>
      <c r="J77" s="1495" t="s">
        <v>90</v>
      </c>
      <c r="K77" s="1600" t="s">
        <v>9288</v>
      </c>
      <c r="L77" s="2796">
        <v>3500</v>
      </c>
      <c r="M77" s="1748" t="s">
        <v>5376</v>
      </c>
      <c r="N77" s="1493"/>
      <c r="O77" s="1859"/>
      <c r="P77" s="1790">
        <v>2</v>
      </c>
      <c r="Q77" s="1790"/>
    </row>
    <row r="78" spans="1:26" s="1467" customFormat="1" ht="79.5" customHeight="1">
      <c r="A78" s="3694"/>
      <c r="B78" s="1900" t="str">
        <f t="shared" si="2"/>
        <v>2000003174</v>
      </c>
      <c r="C78" s="1493" t="s">
        <v>3300</v>
      </c>
      <c r="D78" s="1826"/>
      <c r="E78" s="1495"/>
      <c r="F78" s="1493" t="s">
        <v>15</v>
      </c>
      <c r="G78" s="1495"/>
      <c r="H78" s="1748"/>
      <c r="I78" s="1601" t="s">
        <v>49</v>
      </c>
      <c r="J78" s="1495" t="s">
        <v>90</v>
      </c>
      <c r="K78" s="1600" t="s">
        <v>9289</v>
      </c>
      <c r="L78" s="2564">
        <v>28</v>
      </c>
      <c r="M78" s="2261" t="s">
        <v>7415</v>
      </c>
      <c r="N78" s="1493"/>
      <c r="O78" s="1859"/>
      <c r="P78" s="1790">
        <v>2</v>
      </c>
      <c r="Q78" s="1790"/>
    </row>
    <row r="79" spans="1:26" s="1467" customFormat="1" ht="55.5" customHeight="1">
      <c r="A79" s="3694">
        <v>23</v>
      </c>
      <c r="B79" s="1900" t="str">
        <f t="shared" si="2"/>
        <v>2200002108</v>
      </c>
      <c r="C79" s="2263" t="s">
        <v>3478</v>
      </c>
      <c r="D79" s="2624">
        <v>8800</v>
      </c>
      <c r="E79" s="1921" t="s">
        <v>9290</v>
      </c>
      <c r="F79" s="1902" t="s">
        <v>15</v>
      </c>
      <c r="G79" s="1921" t="s">
        <v>9291</v>
      </c>
      <c r="H79" s="1921"/>
      <c r="I79" s="1902" t="s">
        <v>49</v>
      </c>
      <c r="J79" s="1921" t="s">
        <v>1163</v>
      </c>
      <c r="K79" s="2331" t="s">
        <v>9271</v>
      </c>
      <c r="L79" s="2583">
        <v>1183</v>
      </c>
      <c r="M79" s="2196" t="s">
        <v>9272</v>
      </c>
      <c r="N79" s="1493"/>
      <c r="O79" s="1859"/>
      <c r="P79" s="1790">
        <v>2</v>
      </c>
      <c r="Q79" s="1790"/>
      <c r="R79" s="2643"/>
      <c r="S79" s="2643"/>
      <c r="T79" s="2643"/>
      <c r="U79" s="2643"/>
      <c r="V79" s="2643"/>
      <c r="W79" s="2643"/>
      <c r="X79" s="2643"/>
      <c r="Y79" s="2643"/>
      <c r="Z79" s="2643"/>
    </row>
    <row r="80" spans="1:26" s="1467" customFormat="1" ht="55.5" customHeight="1">
      <c r="A80" s="3694"/>
      <c r="B80" s="1900" t="str">
        <f t="shared" si="2"/>
        <v>2200002074</v>
      </c>
      <c r="C80" s="1545" t="s">
        <v>3478</v>
      </c>
      <c r="D80" s="1826"/>
      <c r="E80" s="1495"/>
      <c r="F80" s="1493" t="s">
        <v>15</v>
      </c>
      <c r="G80" s="1495"/>
      <c r="H80" s="1495"/>
      <c r="I80" s="1493" t="s">
        <v>49</v>
      </c>
      <c r="J80" s="1495" t="s">
        <v>1163</v>
      </c>
      <c r="K80" s="2348" t="s">
        <v>9157</v>
      </c>
      <c r="L80" s="2357">
        <v>182</v>
      </c>
      <c r="M80" s="2196" t="s">
        <v>9292</v>
      </c>
      <c r="N80" s="1493"/>
      <c r="O80" s="1859"/>
      <c r="P80" s="1790">
        <v>2</v>
      </c>
      <c r="Q80" s="1790"/>
      <c r="R80" s="2643"/>
      <c r="S80" s="2643"/>
      <c r="T80" s="2643"/>
      <c r="U80" s="2643"/>
      <c r="V80" s="2643"/>
      <c r="W80" s="2643"/>
      <c r="X80" s="2643"/>
      <c r="Y80" s="2643"/>
      <c r="Z80" s="2643"/>
    </row>
    <row r="81" spans="1:26" s="1467" customFormat="1" ht="55.5" customHeight="1">
      <c r="A81" s="3694"/>
      <c r="B81" s="1900" t="str">
        <f t="shared" si="2"/>
        <v>2200002091</v>
      </c>
      <c r="C81" s="1545" t="s">
        <v>3478</v>
      </c>
      <c r="D81" s="1826"/>
      <c r="E81" s="1495"/>
      <c r="F81" s="1493" t="s">
        <v>15</v>
      </c>
      <c r="G81" s="1495"/>
      <c r="H81" s="1495"/>
      <c r="I81" s="1493" t="s">
        <v>49</v>
      </c>
      <c r="J81" s="1495" t="s">
        <v>1163</v>
      </c>
      <c r="K81" s="2348" t="s">
        <v>9293</v>
      </c>
      <c r="L81" s="2357">
        <v>410</v>
      </c>
      <c r="M81" s="2196" t="s">
        <v>9292</v>
      </c>
      <c r="N81" s="1493"/>
      <c r="O81" s="1859"/>
      <c r="P81" s="1790">
        <v>2</v>
      </c>
      <c r="Q81" s="1790"/>
      <c r="R81" s="2643"/>
      <c r="S81" s="2643"/>
      <c r="T81" s="2643"/>
      <c r="U81" s="2643"/>
      <c r="V81" s="2643"/>
      <c r="W81" s="2643"/>
      <c r="X81" s="2643"/>
      <c r="Y81" s="2643"/>
      <c r="Z81" s="2643"/>
    </row>
    <row r="82" spans="1:26" s="1467" customFormat="1" ht="55.5" customHeight="1">
      <c r="A82" s="3694"/>
      <c r="B82" s="1900" t="str">
        <f t="shared" si="2"/>
        <v>2200002101</v>
      </c>
      <c r="C82" s="1545" t="s">
        <v>3478</v>
      </c>
      <c r="D82" s="1826"/>
      <c r="E82" s="1495"/>
      <c r="F82" s="1493" t="s">
        <v>15</v>
      </c>
      <c r="G82" s="1495"/>
      <c r="H82" s="1495"/>
      <c r="I82" s="1493" t="s">
        <v>49</v>
      </c>
      <c r="J82" s="1495" t="s">
        <v>1163</v>
      </c>
      <c r="K82" s="2348" t="s">
        <v>9294</v>
      </c>
      <c r="L82" s="2357">
        <v>108</v>
      </c>
      <c r="M82" s="2196" t="s">
        <v>9292</v>
      </c>
      <c r="N82" s="1493"/>
      <c r="O82" s="1859"/>
      <c r="P82" s="1790">
        <v>2</v>
      </c>
      <c r="Q82" s="1790"/>
      <c r="R82" s="2643"/>
      <c r="S82" s="2643"/>
      <c r="T82" s="2643"/>
      <c r="U82" s="2643"/>
      <c r="V82" s="2643"/>
      <c r="W82" s="2643"/>
      <c r="X82" s="2643"/>
      <c r="Y82" s="2643"/>
      <c r="Z82" s="2643"/>
    </row>
    <row r="83" spans="1:26" s="1467" customFormat="1" ht="55.5" customHeight="1">
      <c r="A83" s="3694"/>
      <c r="B83" s="1900" t="str">
        <f t="shared" si="2"/>
        <v>2200002115</v>
      </c>
      <c r="C83" s="1545" t="s">
        <v>3478</v>
      </c>
      <c r="D83" s="1826"/>
      <c r="E83" s="1495"/>
      <c r="F83" s="1493" t="s">
        <v>15</v>
      </c>
      <c r="G83" s="1495"/>
      <c r="H83" s="1495"/>
      <c r="I83" s="1493" t="s">
        <v>49</v>
      </c>
      <c r="J83" s="1495" t="s">
        <v>1163</v>
      </c>
      <c r="K83" s="2348" t="s">
        <v>9295</v>
      </c>
      <c r="L83" s="2357">
        <v>2411</v>
      </c>
      <c r="M83" s="2196" t="s">
        <v>9296</v>
      </c>
      <c r="N83" s="1493"/>
      <c r="O83" s="1859"/>
      <c r="P83" s="1790">
        <v>2</v>
      </c>
      <c r="Q83" s="1790"/>
      <c r="R83" s="2643"/>
      <c r="S83" s="2643"/>
      <c r="T83" s="2643"/>
      <c r="U83" s="2643"/>
      <c r="V83" s="2643"/>
      <c r="W83" s="2643"/>
      <c r="X83" s="2643"/>
      <c r="Y83" s="2643"/>
      <c r="Z83" s="2643"/>
    </row>
    <row r="84" spans="1:26" s="1467" customFormat="1" ht="55.5" customHeight="1">
      <c r="A84" s="3694"/>
      <c r="B84" s="1900" t="str">
        <f t="shared" si="2"/>
        <v>2200002116</v>
      </c>
      <c r="C84" s="1545" t="s">
        <v>3478</v>
      </c>
      <c r="D84" s="1826"/>
      <c r="E84" s="1495"/>
      <c r="F84" s="1493" t="s">
        <v>15</v>
      </c>
      <c r="G84" s="1495"/>
      <c r="H84" s="1495"/>
      <c r="I84" s="1493" t="s">
        <v>49</v>
      </c>
      <c r="J84" s="1495" t="s">
        <v>1163</v>
      </c>
      <c r="K84" s="2348" t="s">
        <v>9297</v>
      </c>
      <c r="L84" s="2357">
        <v>2127</v>
      </c>
      <c r="M84" s="2196" t="s">
        <v>9298</v>
      </c>
      <c r="N84" s="1493"/>
      <c r="O84" s="1859"/>
      <c r="P84" s="1790">
        <v>2</v>
      </c>
      <c r="Q84" s="1790"/>
      <c r="R84" s="2643"/>
      <c r="S84" s="2643"/>
      <c r="T84" s="2643"/>
      <c r="U84" s="2643"/>
      <c r="V84" s="2643"/>
      <c r="W84" s="2643"/>
      <c r="X84" s="2643"/>
      <c r="Y84" s="2643"/>
      <c r="Z84" s="2643"/>
    </row>
    <row r="85" spans="1:26" s="1467" customFormat="1" ht="55.5" customHeight="1">
      <c r="A85" s="3694"/>
      <c r="B85" s="1900" t="str">
        <f t="shared" si="2"/>
        <v>2200002117</v>
      </c>
      <c r="C85" s="1545" t="s">
        <v>3478</v>
      </c>
      <c r="D85" s="1826"/>
      <c r="E85" s="1495"/>
      <c r="F85" s="1493" t="s">
        <v>15</v>
      </c>
      <c r="G85" s="1495"/>
      <c r="H85" s="1495"/>
      <c r="I85" s="1493" t="s">
        <v>49</v>
      </c>
      <c r="J85" s="1495" t="s">
        <v>1163</v>
      </c>
      <c r="K85" s="2348" t="s">
        <v>9299</v>
      </c>
      <c r="L85" s="2357">
        <v>1801</v>
      </c>
      <c r="M85" s="2196" t="s">
        <v>9296</v>
      </c>
      <c r="N85" s="1493"/>
      <c r="O85" s="1859"/>
      <c r="P85" s="1790">
        <v>2</v>
      </c>
      <c r="Q85" s="1790"/>
      <c r="R85" s="2643"/>
      <c r="S85" s="2643"/>
      <c r="T85" s="2643"/>
      <c r="U85" s="2643"/>
      <c r="V85" s="2643"/>
      <c r="W85" s="2643"/>
      <c r="X85" s="2643"/>
      <c r="Y85" s="2643"/>
      <c r="Z85" s="2643"/>
    </row>
    <row r="86" spans="1:26" s="1467" customFormat="1" ht="55.5" customHeight="1">
      <c r="A86" s="3694"/>
      <c r="B86" s="1900" t="str">
        <f t="shared" si="2"/>
        <v>2200002118</v>
      </c>
      <c r="C86" s="1545" t="s">
        <v>3478</v>
      </c>
      <c r="D86" s="1826"/>
      <c r="E86" s="1495"/>
      <c r="F86" s="1493" t="s">
        <v>15</v>
      </c>
      <c r="G86" s="1495"/>
      <c r="H86" s="1495"/>
      <c r="I86" s="1493" t="s">
        <v>49</v>
      </c>
      <c r="J86" s="1495" t="s">
        <v>1163</v>
      </c>
      <c r="K86" s="2348" t="s">
        <v>9300</v>
      </c>
      <c r="L86" s="2357">
        <v>600</v>
      </c>
      <c r="M86" s="2196" t="s">
        <v>9262</v>
      </c>
      <c r="N86" s="1493"/>
      <c r="O86" s="1859"/>
      <c r="P86" s="1790">
        <v>2</v>
      </c>
      <c r="Q86" s="1790"/>
      <c r="R86" s="2643"/>
      <c r="S86" s="2643"/>
      <c r="T86" s="2643"/>
      <c r="U86" s="2643"/>
      <c r="V86" s="2643"/>
      <c r="W86" s="2643"/>
      <c r="X86" s="2643"/>
      <c r="Y86" s="2643"/>
      <c r="Z86" s="2643"/>
    </row>
    <row r="87" spans="1:26" s="1467" customFormat="1" ht="55.5" customHeight="1">
      <c r="A87" s="3698">
        <v>24</v>
      </c>
      <c r="B87" s="1900" t="str">
        <f t="shared" si="2"/>
        <v>2200002110</v>
      </c>
      <c r="C87" s="1902" t="s">
        <v>81</v>
      </c>
      <c r="D87" s="2624">
        <v>4620</v>
      </c>
      <c r="E87" s="1921" t="s">
        <v>9301</v>
      </c>
      <c r="F87" s="1902" t="s">
        <v>16</v>
      </c>
      <c r="G87" s="1921" t="s">
        <v>3829</v>
      </c>
      <c r="H87" s="1921"/>
      <c r="I87" s="1921" t="s">
        <v>49</v>
      </c>
      <c r="J87" s="1921" t="s">
        <v>101</v>
      </c>
      <c r="K87" s="2150" t="s">
        <v>9302</v>
      </c>
      <c r="L87" s="2179">
        <v>187</v>
      </c>
      <c r="M87" s="1921" t="s">
        <v>9303</v>
      </c>
      <c r="N87" s="1493"/>
      <c r="O87" s="1859"/>
      <c r="P87" s="1790">
        <v>2</v>
      </c>
      <c r="Q87" s="1790"/>
    </row>
    <row r="88" spans="1:26" s="1467" customFormat="1" ht="55.5" customHeight="1">
      <c r="A88" s="3698"/>
      <c r="B88" s="1900" t="str">
        <f t="shared" si="2"/>
        <v>2000003177</v>
      </c>
      <c r="C88" s="1493" t="s">
        <v>81</v>
      </c>
      <c r="D88" s="1826"/>
      <c r="E88" s="1495"/>
      <c r="F88" s="1493" t="s">
        <v>16</v>
      </c>
      <c r="G88" s="1495"/>
      <c r="H88" s="1748"/>
      <c r="I88" s="1495" t="s">
        <v>49</v>
      </c>
      <c r="J88" s="1495" t="s">
        <v>101</v>
      </c>
      <c r="K88" s="1600" t="s">
        <v>9304</v>
      </c>
      <c r="L88" s="2357">
        <v>2175</v>
      </c>
      <c r="M88" s="2196" t="s">
        <v>5685</v>
      </c>
      <c r="N88" s="1493"/>
      <c r="O88" s="1859"/>
      <c r="P88" s="1790">
        <v>2</v>
      </c>
      <c r="Q88" s="1790"/>
      <c r="R88" s="2643"/>
      <c r="S88" s="2643"/>
      <c r="T88" s="2643"/>
      <c r="U88" s="2643"/>
      <c r="V88" s="2643"/>
      <c r="W88" s="2643"/>
      <c r="X88" s="2643"/>
      <c r="Y88" s="2643"/>
      <c r="Z88" s="2643"/>
    </row>
    <row r="89" spans="1:26" s="1467" customFormat="1" ht="55.5" customHeight="1">
      <c r="A89" s="3698"/>
      <c r="B89" s="1900" t="str">
        <f t="shared" si="2"/>
        <v>2000003165</v>
      </c>
      <c r="C89" s="1493" t="s">
        <v>81</v>
      </c>
      <c r="D89" s="1868"/>
      <c r="E89" s="1851"/>
      <c r="F89" s="1493" t="s">
        <v>16</v>
      </c>
      <c r="G89" s="1851"/>
      <c r="H89" s="1872"/>
      <c r="I89" s="1495" t="s">
        <v>49</v>
      </c>
      <c r="J89" s="1937" t="s">
        <v>101</v>
      </c>
      <c r="K89" s="1966" t="s">
        <v>9305</v>
      </c>
      <c r="L89" s="2867">
        <v>1000</v>
      </c>
      <c r="M89" s="2506" t="s">
        <v>5214</v>
      </c>
      <c r="N89" s="1493"/>
      <c r="O89" s="1859"/>
      <c r="P89" s="1790">
        <v>2</v>
      </c>
      <c r="Q89" s="1790"/>
    </row>
    <row r="90" spans="1:26" s="1467" customFormat="1" ht="55.5" customHeight="1">
      <c r="A90" s="3698"/>
      <c r="B90" s="1900" t="str">
        <f t="shared" si="2"/>
        <v>2000003166</v>
      </c>
      <c r="C90" s="1493" t="s">
        <v>81</v>
      </c>
      <c r="D90" s="1868"/>
      <c r="E90" s="1851"/>
      <c r="F90" s="1493" t="s">
        <v>16</v>
      </c>
      <c r="G90" s="1921"/>
      <c r="H90" s="1921"/>
      <c r="I90" s="1875" t="s">
        <v>49</v>
      </c>
      <c r="J90" s="1773" t="s">
        <v>101</v>
      </c>
      <c r="K90" s="1995" t="s">
        <v>9306</v>
      </c>
      <c r="L90" s="2610">
        <v>1000</v>
      </c>
      <c r="M90" s="2506" t="s">
        <v>5214</v>
      </c>
      <c r="N90" s="2563"/>
      <c r="O90" s="1775"/>
      <c r="P90" s="1790">
        <v>2</v>
      </c>
      <c r="Q90" s="1790"/>
      <c r="R90" s="2643"/>
      <c r="S90" s="2643"/>
      <c r="T90" s="2643"/>
      <c r="U90" s="2643"/>
      <c r="V90" s="2643"/>
      <c r="W90" s="2643"/>
      <c r="X90" s="2643"/>
      <c r="Y90" s="2643"/>
      <c r="Z90" s="2643"/>
    </row>
    <row r="91" spans="1:26" s="2643" customFormat="1" ht="50.25" customHeight="1">
      <c r="A91" s="3697">
        <v>25</v>
      </c>
      <c r="B91" s="1900" t="str">
        <f t="shared" si="2"/>
        <v>2000003155</v>
      </c>
      <c r="C91" s="1902" t="s">
        <v>3438</v>
      </c>
      <c r="D91" s="2624">
        <v>24000</v>
      </c>
      <c r="E91" s="1921" t="s">
        <v>9307</v>
      </c>
      <c r="F91" s="1902" t="s">
        <v>13</v>
      </c>
      <c r="G91" s="1921" t="s">
        <v>9308</v>
      </c>
      <c r="H91" s="1921"/>
      <c r="I91" s="1921" t="s">
        <v>49</v>
      </c>
      <c r="J91" s="1921" t="s">
        <v>278</v>
      </c>
      <c r="K91" s="1845" t="s">
        <v>9309</v>
      </c>
      <c r="L91" s="2583">
        <v>5644</v>
      </c>
      <c r="M91" s="2506" t="s">
        <v>5214</v>
      </c>
      <c r="N91" s="1902"/>
      <c r="O91" s="1775"/>
      <c r="P91" s="1790">
        <v>2</v>
      </c>
      <c r="Q91" s="1790"/>
    </row>
    <row r="92" spans="1:26" s="1467" customFormat="1" ht="61.5" customHeight="1">
      <c r="A92" s="3697"/>
      <c r="B92" s="1900" t="str">
        <f t="shared" si="2"/>
        <v>2000003142</v>
      </c>
      <c r="C92" s="1493" t="s">
        <v>3438</v>
      </c>
      <c r="D92" s="1494"/>
      <c r="E92" s="1495"/>
      <c r="F92" s="1493" t="s">
        <v>13</v>
      </c>
      <c r="G92" s="1495"/>
      <c r="H92" s="1495"/>
      <c r="I92" s="1493" t="s">
        <v>49</v>
      </c>
      <c r="J92" s="1495" t="s">
        <v>148</v>
      </c>
      <c r="K92" s="1600" t="s">
        <v>9310</v>
      </c>
      <c r="L92" s="2543">
        <v>2834</v>
      </c>
      <c r="M92" s="2506" t="s">
        <v>5214</v>
      </c>
      <c r="N92" s="1493"/>
      <c r="O92" s="1859"/>
      <c r="P92" s="1790">
        <v>2</v>
      </c>
      <c r="Q92" s="1790"/>
    </row>
    <row r="93" spans="1:26" s="1467" customFormat="1" ht="52.5" customHeight="1">
      <c r="A93" s="3697"/>
      <c r="B93" s="1900" t="str">
        <f t="shared" ref="B93:B124" si="3">TEXT(LEFT(K93,10),"0000000000")</f>
        <v>2200002095</v>
      </c>
      <c r="C93" s="1493" t="s">
        <v>3438</v>
      </c>
      <c r="D93" s="1826"/>
      <c r="E93" s="1495"/>
      <c r="F93" s="1493" t="s">
        <v>13</v>
      </c>
      <c r="G93" s="1495"/>
      <c r="H93" s="1495"/>
      <c r="I93" s="1495" t="s">
        <v>49</v>
      </c>
      <c r="J93" s="1495" t="s">
        <v>148</v>
      </c>
      <c r="K93" s="2903" t="s">
        <v>9311</v>
      </c>
      <c r="L93" s="2637">
        <v>438</v>
      </c>
      <c r="M93" s="2055" t="s">
        <v>9312</v>
      </c>
      <c r="N93" s="1493"/>
      <c r="O93" s="1859"/>
      <c r="P93" s="1790">
        <v>2</v>
      </c>
      <c r="Q93" s="1790"/>
    </row>
    <row r="94" spans="1:26" s="1467" customFormat="1" ht="52.5" customHeight="1">
      <c r="A94" s="3697"/>
      <c r="B94" s="1900" t="str">
        <f t="shared" si="3"/>
        <v>2200002097</v>
      </c>
      <c r="C94" s="1493" t="s">
        <v>3438</v>
      </c>
      <c r="D94" s="1826"/>
      <c r="E94" s="1495"/>
      <c r="F94" s="1493" t="s">
        <v>13</v>
      </c>
      <c r="G94" s="1495"/>
      <c r="H94" s="1495"/>
      <c r="I94" s="1495" t="s">
        <v>49</v>
      </c>
      <c r="J94" s="1495" t="s">
        <v>148</v>
      </c>
      <c r="K94" s="2903" t="s">
        <v>9313</v>
      </c>
      <c r="L94" s="2637">
        <v>562</v>
      </c>
      <c r="M94" s="2055" t="s">
        <v>9314</v>
      </c>
      <c r="N94" s="1493"/>
      <c r="O94" s="1859"/>
      <c r="P94" s="1790">
        <v>2</v>
      </c>
      <c r="Q94" s="1790"/>
    </row>
    <row r="95" spans="1:26" s="1467" customFormat="1" ht="67.5" customHeight="1">
      <c r="A95" s="3697"/>
      <c r="B95" s="1900" t="str">
        <f t="shared" si="3"/>
        <v>2000003095</v>
      </c>
      <c r="C95" s="1493" t="s">
        <v>3438</v>
      </c>
      <c r="D95" s="1826"/>
      <c r="E95" s="1495"/>
      <c r="F95" s="1493" t="s">
        <v>13</v>
      </c>
      <c r="G95" s="1495"/>
      <c r="H95" s="1495"/>
      <c r="I95" s="1493" t="s">
        <v>49</v>
      </c>
      <c r="J95" s="1495" t="s">
        <v>148</v>
      </c>
      <c r="K95" s="1598" t="s">
        <v>9315</v>
      </c>
      <c r="L95" s="2361">
        <v>3118</v>
      </c>
      <c r="M95" s="2506" t="s">
        <v>5214</v>
      </c>
      <c r="N95" s="1493"/>
      <c r="O95" s="1859"/>
      <c r="P95" s="1790">
        <v>2</v>
      </c>
      <c r="Q95" s="1790"/>
    </row>
    <row r="96" spans="1:26" s="1467" customFormat="1" ht="67.5" customHeight="1">
      <c r="A96" s="3697"/>
      <c r="B96" s="1900" t="str">
        <f t="shared" si="3"/>
        <v>2000003127</v>
      </c>
      <c r="C96" s="1493" t="s">
        <v>3438</v>
      </c>
      <c r="D96" s="1826"/>
      <c r="E96" s="1495"/>
      <c r="F96" s="1493" t="s">
        <v>13</v>
      </c>
      <c r="G96" s="1495"/>
      <c r="H96" s="1495"/>
      <c r="I96" s="1495" t="s">
        <v>49</v>
      </c>
      <c r="J96" s="1495" t="s">
        <v>148</v>
      </c>
      <c r="K96" s="1600" t="s">
        <v>9316</v>
      </c>
      <c r="L96" s="2357">
        <v>11230</v>
      </c>
      <c r="M96" s="2506" t="s">
        <v>5214</v>
      </c>
      <c r="N96" s="1493"/>
      <c r="O96" s="1859"/>
      <c r="P96" s="1790">
        <v>2</v>
      </c>
      <c r="Q96" s="1790"/>
    </row>
    <row r="97" spans="1:26" s="1467" customFormat="1" ht="67.5" customHeight="1">
      <c r="A97" s="3697">
        <v>26</v>
      </c>
      <c r="B97" s="1900" t="str">
        <f t="shared" si="3"/>
        <v>2000003127</v>
      </c>
      <c r="C97" s="1902" t="s">
        <v>71</v>
      </c>
      <c r="D97" s="2624">
        <v>5950</v>
      </c>
      <c r="E97" s="1921" t="s">
        <v>9317</v>
      </c>
      <c r="F97" s="1902" t="s">
        <v>15</v>
      </c>
      <c r="G97" s="1921" t="s">
        <v>9318</v>
      </c>
      <c r="H97" s="1921"/>
      <c r="I97" s="1921" t="s">
        <v>49</v>
      </c>
      <c r="J97" s="1921" t="s">
        <v>148</v>
      </c>
      <c r="K97" s="1845" t="s">
        <v>9319</v>
      </c>
      <c r="L97" s="2583">
        <v>3000</v>
      </c>
      <c r="M97" s="2196" t="s">
        <v>5214</v>
      </c>
      <c r="N97" s="1493"/>
      <c r="O97" s="1859"/>
      <c r="P97" s="1790">
        <v>2</v>
      </c>
      <c r="Q97" s="1790"/>
    </row>
    <row r="98" spans="1:26" s="1467" customFormat="1" ht="67.5" customHeight="1">
      <c r="A98" s="3697"/>
      <c r="B98" s="1900" t="str">
        <f t="shared" si="3"/>
        <v>2000003169</v>
      </c>
      <c r="C98" s="1493" t="s">
        <v>71</v>
      </c>
      <c r="D98" s="1826"/>
      <c r="E98" s="1495"/>
      <c r="F98" s="1493" t="s">
        <v>15</v>
      </c>
      <c r="G98" s="1495"/>
      <c r="H98" s="1495"/>
      <c r="I98" s="1493" t="s">
        <v>49</v>
      </c>
      <c r="J98" s="1495" t="s">
        <v>148</v>
      </c>
      <c r="K98" s="1770" t="s">
        <v>9320</v>
      </c>
      <c r="L98" s="2483">
        <v>3000</v>
      </c>
      <c r="M98" s="2196" t="s">
        <v>5376</v>
      </c>
      <c r="N98" s="1493"/>
      <c r="O98" s="1859"/>
      <c r="P98" s="1790">
        <v>2</v>
      </c>
      <c r="Q98" s="1790"/>
    </row>
    <row r="99" spans="1:26" s="1467" customFormat="1" ht="67.5" customHeight="1">
      <c r="A99" s="2582">
        <v>27</v>
      </c>
      <c r="B99" s="1900" t="str">
        <f t="shared" si="3"/>
        <v>2000003196</v>
      </c>
      <c r="C99" s="1902" t="s">
        <v>6969</v>
      </c>
      <c r="D99" s="2624">
        <v>4250</v>
      </c>
      <c r="E99" s="1921" t="s">
        <v>9321</v>
      </c>
      <c r="F99" s="1902" t="s">
        <v>18</v>
      </c>
      <c r="G99" s="1921" t="s">
        <v>9322</v>
      </c>
      <c r="H99" s="1921" t="s">
        <v>9323</v>
      </c>
      <c r="I99" s="1921" t="s">
        <v>49</v>
      </c>
      <c r="J99" s="1921" t="s">
        <v>224</v>
      </c>
      <c r="K99" s="1911" t="s">
        <v>9324</v>
      </c>
      <c r="L99" s="2583">
        <v>4250</v>
      </c>
      <c r="M99" s="2196" t="s">
        <v>5685</v>
      </c>
      <c r="N99" s="1902" t="s">
        <v>8313</v>
      </c>
      <c r="O99" s="1775"/>
      <c r="P99" s="1790">
        <v>2</v>
      </c>
      <c r="Q99" s="1790"/>
      <c r="R99" s="2643"/>
      <c r="S99" s="2643"/>
      <c r="T99" s="2643"/>
      <c r="U99" s="2643"/>
      <c r="V99" s="2643"/>
      <c r="W99" s="2643"/>
      <c r="X99" s="2643"/>
      <c r="Y99" s="2643"/>
      <c r="Z99" s="2643"/>
    </row>
    <row r="100" spans="1:26" s="1467" customFormat="1" ht="67.5" customHeight="1">
      <c r="A100" s="3697">
        <v>28</v>
      </c>
      <c r="B100" s="1900" t="str">
        <f t="shared" si="3"/>
        <v>2000003195</v>
      </c>
      <c r="C100" s="2263" t="s">
        <v>6593</v>
      </c>
      <c r="D100" s="2869">
        <v>4300</v>
      </c>
      <c r="E100" s="2187" t="s">
        <v>9325</v>
      </c>
      <c r="F100" s="1902" t="s">
        <v>19</v>
      </c>
      <c r="G100" s="1921" t="s">
        <v>9326</v>
      </c>
      <c r="H100" s="1921" t="s">
        <v>9323</v>
      </c>
      <c r="I100" s="1921" t="s">
        <v>49</v>
      </c>
      <c r="J100" s="1921" t="s">
        <v>101</v>
      </c>
      <c r="K100" s="2150" t="s">
        <v>9327</v>
      </c>
      <c r="L100" s="2179">
        <v>1000</v>
      </c>
      <c r="M100" s="2196" t="s">
        <v>5685</v>
      </c>
      <c r="N100" s="1493"/>
      <c r="O100" s="1859"/>
      <c r="P100" s="1790">
        <v>2</v>
      </c>
      <c r="Q100" s="1790"/>
    </row>
    <row r="101" spans="1:26" s="1467" customFormat="1" ht="67.5" customHeight="1">
      <c r="A101" s="3698"/>
      <c r="B101" s="1900" t="str">
        <f t="shared" si="3"/>
        <v>2000003177</v>
      </c>
      <c r="C101" s="1545" t="s">
        <v>6593</v>
      </c>
      <c r="D101" s="1548"/>
      <c r="E101" s="1548"/>
      <c r="F101" s="1493" t="s">
        <v>19</v>
      </c>
      <c r="G101" s="1495"/>
      <c r="H101" s="1495"/>
      <c r="I101" s="1495" t="s">
        <v>49</v>
      </c>
      <c r="J101" s="1495" t="s">
        <v>101</v>
      </c>
      <c r="K101" s="1600" t="s">
        <v>9304</v>
      </c>
      <c r="L101" s="2357">
        <v>937</v>
      </c>
      <c r="M101" s="2196" t="s">
        <v>5685</v>
      </c>
      <c r="N101" s="1493"/>
      <c r="O101" s="1859"/>
      <c r="P101" s="1790">
        <v>2</v>
      </c>
      <c r="Q101" s="1790"/>
    </row>
    <row r="102" spans="1:26" s="1467" customFormat="1" ht="67.5" customHeight="1">
      <c r="A102" s="3698"/>
      <c r="B102" s="1900" t="str">
        <f t="shared" si="3"/>
        <v>2200002120</v>
      </c>
      <c r="C102" s="1545" t="s">
        <v>6593</v>
      </c>
      <c r="D102" s="1548"/>
      <c r="E102" s="1548"/>
      <c r="F102" s="1493" t="s">
        <v>19</v>
      </c>
      <c r="G102" s="1495"/>
      <c r="H102" s="1495"/>
      <c r="I102" s="1495" t="s">
        <v>49</v>
      </c>
      <c r="J102" s="1495" t="s">
        <v>101</v>
      </c>
      <c r="K102" s="1548" t="s">
        <v>9328</v>
      </c>
      <c r="L102" s="2560">
        <v>868</v>
      </c>
      <c r="M102" s="1495" t="s">
        <v>9329</v>
      </c>
      <c r="N102" s="1493"/>
      <c r="O102" s="1859"/>
      <c r="P102" s="1790">
        <v>2</v>
      </c>
      <c r="Q102" s="1790"/>
    </row>
    <row r="103" spans="1:26" s="1467" customFormat="1" ht="67.5" customHeight="1">
      <c r="A103" s="3699"/>
      <c r="B103" s="1900" t="str">
        <f t="shared" si="3"/>
        <v>2200002119</v>
      </c>
      <c r="C103" s="1545" t="s">
        <v>6593</v>
      </c>
      <c r="D103" s="1548"/>
      <c r="E103" s="1548"/>
      <c r="F103" s="1493" t="s">
        <v>19</v>
      </c>
      <c r="G103" s="1495"/>
      <c r="H103" s="1495"/>
      <c r="I103" s="1495" t="s">
        <v>49</v>
      </c>
      <c r="J103" s="1773" t="s">
        <v>126</v>
      </c>
      <c r="K103" s="1548" t="s">
        <v>9330</v>
      </c>
      <c r="L103" s="2560">
        <v>1500</v>
      </c>
      <c r="M103" s="1495" t="s">
        <v>9331</v>
      </c>
      <c r="N103" s="1493"/>
      <c r="O103" s="1859"/>
      <c r="P103" s="1790">
        <v>2</v>
      </c>
      <c r="Q103" s="1790"/>
    </row>
    <row r="104" spans="1:26" s="1467" customFormat="1" ht="67.5" customHeight="1">
      <c r="A104" s="2436">
        <v>29</v>
      </c>
      <c r="B104" s="1900" t="str">
        <f t="shared" si="3"/>
        <v>2000003101</v>
      </c>
      <c r="C104" s="1902" t="s">
        <v>3483</v>
      </c>
      <c r="D104" s="2624">
        <v>4000</v>
      </c>
      <c r="E104" s="1921" t="s">
        <v>9332</v>
      </c>
      <c r="F104" s="1902" t="s">
        <v>17</v>
      </c>
      <c r="G104" s="1921" t="s">
        <v>9333</v>
      </c>
      <c r="H104" s="1921" t="s">
        <v>9323</v>
      </c>
      <c r="I104" s="1902" t="s">
        <v>49</v>
      </c>
      <c r="J104" s="1561" t="s">
        <v>101</v>
      </c>
      <c r="K104" s="1916" t="s">
        <v>9334</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 customHeight="1">
      <c r="A105" s="3698">
        <v>41</v>
      </c>
      <c r="B105" s="1900" t="str">
        <f t="shared" si="3"/>
        <v>2000003193</v>
      </c>
      <c r="C105" s="1902" t="s">
        <v>8046</v>
      </c>
      <c r="D105" s="2624">
        <v>10600</v>
      </c>
      <c r="E105" s="1921" t="s">
        <v>9335</v>
      </c>
      <c r="F105" s="1902" t="s">
        <v>15</v>
      </c>
      <c r="G105" s="1921" t="s">
        <v>9336</v>
      </c>
      <c r="H105" s="1921" t="s">
        <v>9337</v>
      </c>
      <c r="I105" s="1921" t="s">
        <v>49</v>
      </c>
      <c r="J105" s="1921" t="s">
        <v>90</v>
      </c>
      <c r="K105" s="1845" t="s">
        <v>9338</v>
      </c>
      <c r="L105" s="2583">
        <v>2000</v>
      </c>
      <c r="M105" s="1909" t="s">
        <v>9339</v>
      </c>
      <c r="N105" s="1902"/>
      <c r="O105" s="1775"/>
      <c r="P105" s="1790">
        <v>2</v>
      </c>
      <c r="Q105" s="1790"/>
      <c r="R105" s="2643"/>
      <c r="S105" s="2643"/>
      <c r="T105" s="2643"/>
      <c r="U105" s="2643"/>
      <c r="V105" s="2643"/>
      <c r="W105" s="2643"/>
      <c r="X105" s="2643"/>
      <c r="Y105" s="2643"/>
      <c r="Z105" s="2643"/>
    </row>
    <row r="106" spans="1:26" s="1467" customFormat="1" ht="67.5" customHeight="1">
      <c r="A106" s="3698"/>
      <c r="B106" s="1900" t="str">
        <f t="shared" si="3"/>
        <v>2000003230</v>
      </c>
      <c r="C106" s="1493" t="s">
        <v>8046</v>
      </c>
      <c r="D106" s="1826"/>
      <c r="E106" s="1495"/>
      <c r="F106" s="1493" t="s">
        <v>15</v>
      </c>
      <c r="G106" s="1495"/>
      <c r="H106" s="1495"/>
      <c r="I106" s="1493" t="s">
        <v>49</v>
      </c>
      <c r="J106" s="1495" t="s">
        <v>90</v>
      </c>
      <c r="K106" s="1600" t="s">
        <v>9340</v>
      </c>
      <c r="L106" s="2357">
        <v>3000</v>
      </c>
      <c r="M106" s="1790" t="s">
        <v>7233</v>
      </c>
      <c r="N106" s="1493"/>
      <c r="O106" s="1859"/>
      <c r="P106" s="1790">
        <v>2</v>
      </c>
      <c r="Q106" s="1790"/>
      <c r="R106" s="1548"/>
      <c r="S106" s="1548"/>
      <c r="T106" s="1548"/>
      <c r="U106" s="1548"/>
      <c r="V106" s="1548"/>
      <c r="W106" s="1548"/>
      <c r="X106" s="1548"/>
      <c r="Y106" s="1548"/>
      <c r="Z106" s="1548"/>
    </row>
    <row r="107" spans="1:26" s="1467" customFormat="1" ht="57.75" customHeight="1">
      <c r="A107" s="3698"/>
      <c r="B107" s="1900" t="str">
        <f t="shared" si="3"/>
        <v>2000003227</v>
      </c>
      <c r="C107" s="1493" t="s">
        <v>8046</v>
      </c>
      <c r="D107" s="1826"/>
      <c r="E107" s="1495"/>
      <c r="F107" s="1493" t="s">
        <v>15</v>
      </c>
      <c r="G107" s="1495"/>
      <c r="H107" s="1495"/>
      <c r="I107" s="1493" t="s">
        <v>49</v>
      </c>
      <c r="J107" s="1495" t="s">
        <v>90</v>
      </c>
      <c r="K107" s="1547" t="s">
        <v>9341</v>
      </c>
      <c r="L107" s="2357">
        <v>300</v>
      </c>
      <c r="M107" s="2385" t="s">
        <v>5376</v>
      </c>
      <c r="N107" s="1493"/>
      <c r="O107" s="1547"/>
      <c r="P107" s="1790">
        <v>2</v>
      </c>
      <c r="Q107" s="1790"/>
    </row>
    <row r="108" spans="1:26" s="1467" customFormat="1" ht="86.25" customHeight="1">
      <c r="A108" s="3699"/>
      <c r="B108" s="1900" t="str">
        <f t="shared" si="3"/>
        <v>2000003179</v>
      </c>
      <c r="C108" s="1493" t="s">
        <v>8046</v>
      </c>
      <c r="D108" s="1826"/>
      <c r="E108" s="1495"/>
      <c r="F108" s="1493" t="s">
        <v>15</v>
      </c>
      <c r="G108" s="1495"/>
      <c r="H108" s="1495"/>
      <c r="I108" s="1495" t="s">
        <v>49</v>
      </c>
      <c r="J108" s="1495" t="s">
        <v>4370</v>
      </c>
      <c r="K108" s="1770" t="s">
        <v>9342</v>
      </c>
      <c r="L108" s="2560">
        <v>5200</v>
      </c>
      <c r="M108" s="2196" t="s">
        <v>9343</v>
      </c>
      <c r="N108" s="1493"/>
      <c r="O108" s="1843"/>
      <c r="P108" s="1790">
        <v>2</v>
      </c>
      <c r="Q108" s="1790"/>
    </row>
    <row r="109" spans="1:26" s="1467" customFormat="1" ht="67.5" customHeight="1">
      <c r="A109" s="3702">
        <v>30</v>
      </c>
      <c r="B109" s="1900" t="str">
        <f t="shared" si="3"/>
        <v>2200002084</v>
      </c>
      <c r="C109" s="2263" t="s">
        <v>3448</v>
      </c>
      <c r="D109" s="2624">
        <v>3726</v>
      </c>
      <c r="E109" s="1921" t="s">
        <v>9344</v>
      </c>
      <c r="F109" s="2263" t="s">
        <v>17</v>
      </c>
      <c r="G109" s="1921" t="s">
        <v>9345</v>
      </c>
      <c r="H109" s="1921" t="s">
        <v>9323</v>
      </c>
      <c r="I109" s="1902" t="s">
        <v>49</v>
      </c>
      <c r="J109" s="1921" t="s">
        <v>1163</v>
      </c>
      <c r="K109" s="1845" t="s">
        <v>9346</v>
      </c>
      <c r="L109" s="2870">
        <v>2200</v>
      </c>
      <c r="M109" s="2196" t="s">
        <v>7280</v>
      </c>
      <c r="N109" s="1493"/>
      <c r="O109" s="1859"/>
      <c r="P109" s="1790">
        <v>2</v>
      </c>
      <c r="Q109" s="1790"/>
      <c r="R109" s="2643"/>
      <c r="S109" s="2643"/>
      <c r="T109" s="2643"/>
      <c r="U109" s="2643"/>
      <c r="V109" s="2643"/>
      <c r="W109" s="2643"/>
      <c r="X109" s="2643"/>
      <c r="Y109" s="2643"/>
      <c r="Z109" s="2643"/>
    </row>
    <row r="110" spans="1:26" s="1467" customFormat="1" ht="67.5" customHeight="1">
      <c r="A110" s="3702"/>
      <c r="B110" s="1900" t="str">
        <f t="shared" si="3"/>
        <v>2200002121</v>
      </c>
      <c r="C110" s="1545" t="s">
        <v>3448</v>
      </c>
      <c r="D110" s="1826"/>
      <c r="E110" s="1495"/>
      <c r="F110" s="1545" t="s">
        <v>17</v>
      </c>
      <c r="G110" s="1495"/>
      <c r="H110" s="1495"/>
      <c r="I110" s="1493" t="s">
        <v>49</v>
      </c>
      <c r="J110" s="1495" t="s">
        <v>1163</v>
      </c>
      <c r="K110" s="2348" t="s">
        <v>9347</v>
      </c>
      <c r="L110" s="2357">
        <v>1195</v>
      </c>
      <c r="M110" s="2196" t="s">
        <v>9348</v>
      </c>
      <c r="N110" s="1493"/>
      <c r="O110" s="1859"/>
      <c r="P110" s="1790">
        <v>2</v>
      </c>
      <c r="Q110" s="1790"/>
      <c r="R110" s="2643"/>
      <c r="S110" s="2643"/>
      <c r="T110" s="2643"/>
      <c r="U110" s="2643"/>
      <c r="V110" s="2643"/>
      <c r="W110" s="2643"/>
      <c r="X110" s="2643"/>
      <c r="Y110" s="2643"/>
      <c r="Z110" s="2643"/>
    </row>
    <row r="111" spans="1:26" s="1467" customFormat="1" ht="67.5" customHeight="1">
      <c r="A111" s="3702"/>
      <c r="B111" s="1900" t="str">
        <f t="shared" si="3"/>
        <v>2200002123</v>
      </c>
      <c r="C111" s="1545" t="s">
        <v>3448</v>
      </c>
      <c r="D111" s="1826"/>
      <c r="E111" s="1495"/>
      <c r="F111" s="1545" t="s">
        <v>17</v>
      </c>
      <c r="G111" s="1495"/>
      <c r="H111" s="1495"/>
      <c r="I111" s="1493" t="s">
        <v>49</v>
      </c>
      <c r="J111" s="1495" t="s">
        <v>1163</v>
      </c>
      <c r="K111" s="2348" t="s">
        <v>9349</v>
      </c>
      <c r="L111" s="2357">
        <v>360</v>
      </c>
      <c r="M111" s="2196" t="s">
        <v>9350</v>
      </c>
      <c r="N111" s="1493"/>
      <c r="O111" s="1859"/>
      <c r="P111" s="1790">
        <v>2</v>
      </c>
      <c r="Q111" s="1790"/>
      <c r="R111" s="2643"/>
      <c r="S111" s="2643"/>
      <c r="T111" s="2643"/>
      <c r="U111" s="2643"/>
      <c r="V111" s="2643"/>
      <c r="W111" s="2643"/>
      <c r="X111" s="2643"/>
      <c r="Y111" s="2643"/>
      <c r="Z111" s="2643"/>
    </row>
    <row r="112" spans="1:26" s="1467" customFormat="1" ht="50.25" customHeight="1">
      <c r="A112" s="3724">
        <v>31</v>
      </c>
      <c r="B112" s="1900" t="str">
        <f t="shared" si="3"/>
        <v>2000003207</v>
      </c>
      <c r="C112" s="1902" t="s">
        <v>5880</v>
      </c>
      <c r="D112" s="2624">
        <v>11940</v>
      </c>
      <c r="E112" s="1921" t="s">
        <v>2976</v>
      </c>
      <c r="F112" s="1902" t="s">
        <v>15</v>
      </c>
      <c r="G112" s="1921" t="s">
        <v>9351</v>
      </c>
      <c r="H112" s="1921" t="s">
        <v>9337</v>
      </c>
      <c r="I112" s="1921" t="s">
        <v>49</v>
      </c>
      <c r="J112" s="1902" t="s">
        <v>148</v>
      </c>
      <c r="K112" s="1916" t="s">
        <v>9352</v>
      </c>
      <c r="L112" s="2179">
        <v>4510</v>
      </c>
      <c r="M112" s="2196" t="s">
        <v>5685</v>
      </c>
      <c r="N112" s="1493"/>
      <c r="O112" s="1859"/>
      <c r="P112" s="1790">
        <v>3</v>
      </c>
      <c r="Q112" s="1790"/>
    </row>
    <row r="113" spans="1:26" s="2643" customFormat="1" ht="50.25" customHeight="1">
      <c r="A113" s="3724"/>
      <c r="B113" s="1900" t="str">
        <f t="shared" si="3"/>
        <v>2000003191</v>
      </c>
      <c r="C113" s="1493" t="s">
        <v>5880</v>
      </c>
      <c r="D113" s="1826"/>
      <c r="E113" s="1495"/>
      <c r="F113" s="1493" t="s">
        <v>15</v>
      </c>
      <c r="G113" s="1495"/>
      <c r="H113" s="1495"/>
      <c r="I113" s="1495" t="s">
        <v>49</v>
      </c>
      <c r="J113" s="1493" t="s">
        <v>148</v>
      </c>
      <c r="K113" s="1548" t="s">
        <v>9353</v>
      </c>
      <c r="L113" s="2183">
        <v>5000</v>
      </c>
      <c r="M113" s="2196" t="s">
        <v>5685</v>
      </c>
      <c r="N113" s="1902"/>
      <c r="O113" s="1775"/>
      <c r="P113" s="1790">
        <v>3</v>
      </c>
      <c r="Q113" s="1790"/>
    </row>
    <row r="114" spans="1:26" s="2643" customFormat="1" ht="50.25" customHeight="1">
      <c r="A114" s="3724"/>
      <c r="B114" s="1900" t="str">
        <f t="shared" si="3"/>
        <v>2000003208</v>
      </c>
      <c r="C114" s="1493" t="s">
        <v>5880</v>
      </c>
      <c r="D114" s="1826"/>
      <c r="E114" s="1495"/>
      <c r="F114" s="1493" t="s">
        <v>15</v>
      </c>
      <c r="G114" s="1495"/>
      <c r="H114" s="1495"/>
      <c r="I114" s="1601" t="s">
        <v>49</v>
      </c>
      <c r="J114" s="1495" t="s">
        <v>90</v>
      </c>
      <c r="K114" s="1600" t="s">
        <v>9354</v>
      </c>
      <c r="L114" s="2357">
        <v>1000</v>
      </c>
      <c r="M114" s="1748" t="s">
        <v>5376</v>
      </c>
      <c r="N114" s="1902"/>
      <c r="O114" s="1775"/>
      <c r="P114" s="1790">
        <v>3</v>
      </c>
      <c r="Q114" s="1790"/>
    </row>
    <row r="115" spans="1:26" s="2643" customFormat="1" ht="50.25" customHeight="1">
      <c r="A115" s="3724"/>
      <c r="B115" s="1900" t="str">
        <f t="shared" si="3"/>
        <v>2000003176</v>
      </c>
      <c r="C115" s="1493" t="s">
        <v>5880</v>
      </c>
      <c r="D115" s="1826"/>
      <c r="E115" s="1495"/>
      <c r="F115" s="1493" t="s">
        <v>15</v>
      </c>
      <c r="G115" s="1495"/>
      <c r="H115" s="1495"/>
      <c r="I115" s="1495" t="s">
        <v>49</v>
      </c>
      <c r="J115" s="1495" t="s">
        <v>90</v>
      </c>
      <c r="K115" s="1600" t="s">
        <v>9355</v>
      </c>
      <c r="L115" s="2357">
        <v>90</v>
      </c>
      <c r="M115" s="2196" t="s">
        <v>5685</v>
      </c>
      <c r="N115" s="1902"/>
      <c r="O115" s="1775"/>
      <c r="P115" s="1790">
        <v>3</v>
      </c>
      <c r="Q115" s="1790"/>
    </row>
    <row r="116" spans="1:26" s="2643" customFormat="1" ht="91.5" customHeight="1">
      <c r="A116" s="3724"/>
      <c r="B116" s="1900" t="str">
        <f t="shared" si="3"/>
        <v>2000003175</v>
      </c>
      <c r="C116" s="1493" t="s">
        <v>5880</v>
      </c>
      <c r="D116" s="1826"/>
      <c r="E116" s="1495"/>
      <c r="F116" s="1493" t="s">
        <v>15</v>
      </c>
      <c r="G116" s="1748"/>
      <c r="H116" s="1495"/>
      <c r="I116" s="1495" t="s">
        <v>49</v>
      </c>
      <c r="J116" s="1495" t="s">
        <v>90</v>
      </c>
      <c r="K116" s="1600" t="s">
        <v>9356</v>
      </c>
      <c r="L116" s="2357">
        <v>451</v>
      </c>
      <c r="M116" s="1474" t="s">
        <v>5376</v>
      </c>
      <c r="N116" s="1921"/>
      <c r="O116" s="1775"/>
      <c r="P116" s="1790">
        <v>3</v>
      </c>
      <c r="Q116" s="1790"/>
    </row>
    <row r="117" spans="1:26" s="2643" customFormat="1" ht="57.75" customHeight="1">
      <c r="A117" s="3702">
        <v>40</v>
      </c>
      <c r="B117" s="1900" t="str">
        <f t="shared" si="3"/>
        <v>2000003180</v>
      </c>
      <c r="C117" s="2823" t="s">
        <v>236</v>
      </c>
      <c r="D117" s="2874">
        <v>4000</v>
      </c>
      <c r="E117" s="1902" t="s">
        <v>9357</v>
      </c>
      <c r="F117" s="2563" t="s">
        <v>17</v>
      </c>
      <c r="G117" s="1921" t="s">
        <v>9358</v>
      </c>
      <c r="H117" s="1921" t="s">
        <v>9359</v>
      </c>
      <c r="I117" s="1921" t="s">
        <v>49</v>
      </c>
      <c r="J117" s="1921" t="s">
        <v>101</v>
      </c>
      <c r="K117" s="1916" t="s">
        <v>9360</v>
      </c>
      <c r="L117" s="2150">
        <v>300</v>
      </c>
      <c r="M117" s="1909" t="s">
        <v>5376</v>
      </c>
      <c r="N117" s="1902"/>
      <c r="O117" s="1862"/>
      <c r="P117" s="1790">
        <v>3</v>
      </c>
      <c r="Q117" s="1790"/>
    </row>
    <row r="118" spans="1:26" s="2643" customFormat="1" ht="57.75" customHeight="1">
      <c r="A118" s="3702"/>
      <c r="B118" s="1900" t="str">
        <f t="shared" si="3"/>
        <v>2000003198</v>
      </c>
      <c r="C118" s="1769" t="s">
        <v>236</v>
      </c>
      <c r="D118" s="2183"/>
      <c r="E118" s="1941"/>
      <c r="F118" s="1626" t="s">
        <v>17</v>
      </c>
      <c r="G118" s="1495"/>
      <c r="H118" s="1495"/>
      <c r="I118" s="1495" t="s">
        <v>49</v>
      </c>
      <c r="J118" s="1495" t="s">
        <v>101</v>
      </c>
      <c r="K118" s="1770" t="s">
        <v>9361</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02"/>
      <c r="B119" s="1900" t="str">
        <f t="shared" si="3"/>
        <v>2200002114</v>
      </c>
      <c r="C119" s="1769" t="s">
        <v>236</v>
      </c>
      <c r="D119" s="1868"/>
      <c r="E119" s="1495"/>
      <c r="F119" s="1626" t="s">
        <v>17</v>
      </c>
      <c r="G119" s="1495"/>
      <c r="H119" s="1495"/>
      <c r="I119" s="1493" t="s">
        <v>49</v>
      </c>
      <c r="J119" s="1495" t="s">
        <v>101</v>
      </c>
      <c r="K119" s="2875" t="s">
        <v>9362</v>
      </c>
      <c r="L119" s="2357">
        <v>400</v>
      </c>
      <c r="M119" s="1748" t="s">
        <v>7415</v>
      </c>
      <c r="N119" s="1493"/>
      <c r="O119" s="1859"/>
      <c r="P119" s="1790">
        <v>3</v>
      </c>
      <c r="Q119" s="1790"/>
    </row>
    <row r="120" spans="1:26" s="2643" customFormat="1" ht="57.75" customHeight="1">
      <c r="A120" s="3702"/>
      <c r="B120" s="1900" t="str">
        <f t="shared" si="3"/>
        <v>2000003229</v>
      </c>
      <c r="C120" s="1769" t="s">
        <v>236</v>
      </c>
      <c r="D120" s="1868"/>
      <c r="E120" s="1495"/>
      <c r="F120" s="1626" t="s">
        <v>17</v>
      </c>
      <c r="G120" s="1495"/>
      <c r="H120" s="1495"/>
      <c r="I120" s="1493" t="s">
        <v>49</v>
      </c>
      <c r="J120" s="1495" t="s">
        <v>90</v>
      </c>
      <c r="K120" s="1770" t="s">
        <v>9363</v>
      </c>
      <c r="L120" s="2357">
        <v>700</v>
      </c>
      <c r="M120" s="1790" t="s">
        <v>5376</v>
      </c>
      <c r="N120" s="1493"/>
      <c r="O120" s="1859"/>
      <c r="P120" s="1790">
        <v>3</v>
      </c>
      <c r="Q120" s="1790"/>
    </row>
    <row r="121" spans="1:26" s="2643" customFormat="1" ht="57.75" customHeight="1">
      <c r="A121" s="3702"/>
      <c r="B121" s="1900" t="str">
        <f t="shared" si="3"/>
        <v>2000003231</v>
      </c>
      <c r="C121" s="1769" t="s">
        <v>236</v>
      </c>
      <c r="D121" s="1826"/>
      <c r="E121" s="1495"/>
      <c r="F121" s="1626" t="s">
        <v>17</v>
      </c>
      <c r="G121" s="1495"/>
      <c r="H121" s="1495"/>
      <c r="I121" s="1493" t="s">
        <v>49</v>
      </c>
      <c r="J121" s="1495" t="s">
        <v>90</v>
      </c>
      <c r="K121" s="1600" t="s">
        <v>9364</v>
      </c>
      <c r="L121" s="2357">
        <v>2027</v>
      </c>
      <c r="M121" s="1790" t="s">
        <v>5376</v>
      </c>
      <c r="N121" s="1493"/>
      <c r="O121" s="1859"/>
      <c r="P121" s="1790">
        <v>3</v>
      </c>
      <c r="Q121" s="1790"/>
    </row>
    <row r="122" spans="1:26" s="2643" customFormat="1" ht="72" customHeight="1">
      <c r="A122" s="3702"/>
      <c r="B122" s="1900" t="str">
        <f t="shared" si="3"/>
        <v>2200002119</v>
      </c>
      <c r="C122" s="1769" t="s">
        <v>236</v>
      </c>
      <c r="D122" s="1826"/>
      <c r="E122" s="1495"/>
      <c r="F122" s="1626" t="s">
        <v>17</v>
      </c>
      <c r="G122" s="1495"/>
      <c r="H122" s="1495"/>
      <c r="I122" s="1493" t="s">
        <v>49</v>
      </c>
      <c r="J122" s="1773" t="s">
        <v>90</v>
      </c>
      <c r="K122" s="2875" t="s">
        <v>9365</v>
      </c>
      <c r="L122" s="2560">
        <v>437</v>
      </c>
      <c r="M122" s="1495" t="s">
        <v>9331</v>
      </c>
      <c r="N122" s="1493"/>
      <c r="O122" s="1859"/>
      <c r="P122" s="1790">
        <v>3</v>
      </c>
      <c r="Q122" s="1790"/>
    </row>
    <row r="123" spans="1:26" s="1467" customFormat="1" ht="60.75" customHeight="1">
      <c r="A123" s="3717">
        <v>32</v>
      </c>
      <c r="B123" s="1900" t="str">
        <f t="shared" si="3"/>
        <v>2200002085</v>
      </c>
      <c r="C123" s="1921" t="s">
        <v>218</v>
      </c>
      <c r="D123" s="2767">
        <v>11700</v>
      </c>
      <c r="E123" s="1921" t="s">
        <v>9335</v>
      </c>
      <c r="F123" s="1902" t="s">
        <v>15</v>
      </c>
      <c r="G123" s="1921" t="s">
        <v>9366</v>
      </c>
      <c r="H123" s="1909" t="s">
        <v>9367</v>
      </c>
      <c r="I123" s="2601" t="s">
        <v>49</v>
      </c>
      <c r="J123" s="1561" t="s">
        <v>984</v>
      </c>
      <c r="K123" s="1845" t="s">
        <v>9368</v>
      </c>
      <c r="L123" s="2870">
        <v>6300</v>
      </c>
      <c r="M123" s="2196" t="s">
        <v>7233</v>
      </c>
      <c r="N123" s="1493" t="s">
        <v>5287</v>
      </c>
      <c r="O123" s="1859"/>
      <c r="P123" s="1493">
        <v>3</v>
      </c>
      <c r="Q123" s="1493"/>
    </row>
    <row r="124" spans="1:26" s="1467" customFormat="1" ht="58.5" customHeight="1">
      <c r="A124" s="3717"/>
      <c r="B124" s="1900" t="str">
        <f t="shared" si="3"/>
        <v>2000003247</v>
      </c>
      <c r="C124" s="1493" t="s">
        <v>218</v>
      </c>
      <c r="D124" s="1826"/>
      <c r="E124" s="1495"/>
      <c r="F124" s="1493" t="s">
        <v>15</v>
      </c>
      <c r="G124" s="1495"/>
      <c r="H124" s="1495"/>
      <c r="I124" s="1601" t="s">
        <v>49</v>
      </c>
      <c r="J124" s="1773" t="s">
        <v>984</v>
      </c>
      <c r="K124" s="1600" t="s">
        <v>9369</v>
      </c>
      <c r="L124" s="2796">
        <v>1000</v>
      </c>
      <c r="M124" s="1790" t="s">
        <v>5376</v>
      </c>
      <c r="N124" s="1493"/>
      <c r="O124" s="1859"/>
      <c r="P124" s="1790">
        <v>3</v>
      </c>
      <c r="Q124" s="1790"/>
    </row>
    <row r="125" spans="1:26" s="1467" customFormat="1" ht="58.5" customHeight="1">
      <c r="A125" s="3717"/>
      <c r="B125" s="1900" t="str">
        <f t="shared" ref="B125:B156" si="4">TEXT(LEFT(K125,10),"0000000000")</f>
        <v>2000003194</v>
      </c>
      <c r="C125" s="1493" t="s">
        <v>218</v>
      </c>
      <c r="D125" s="1826"/>
      <c r="E125" s="1495"/>
      <c r="F125" s="1493" t="s">
        <v>15</v>
      </c>
      <c r="G125" s="1495"/>
      <c r="H125" s="1495"/>
      <c r="I125" s="1495" t="s">
        <v>49</v>
      </c>
      <c r="J125" s="1773" t="s">
        <v>984</v>
      </c>
      <c r="K125" s="1600" t="s">
        <v>9370</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3492</v>
      </c>
      <c r="D126" s="2624">
        <v>4280</v>
      </c>
      <c r="E126" s="1921" t="s">
        <v>9371</v>
      </c>
      <c r="F126" s="1902" t="s">
        <v>16</v>
      </c>
      <c r="G126" s="1921" t="s">
        <v>9372</v>
      </c>
      <c r="H126" s="1921" t="s">
        <v>9323</v>
      </c>
      <c r="I126" s="1921" t="s">
        <v>49</v>
      </c>
      <c r="J126" s="1921" t="s">
        <v>101</v>
      </c>
      <c r="K126" s="1916" t="s">
        <v>9373</v>
      </c>
      <c r="L126" s="2880">
        <v>4280</v>
      </c>
      <c r="M126" s="2196" t="s">
        <v>9374</v>
      </c>
      <c r="N126" s="1902"/>
      <c r="O126" s="1862"/>
      <c r="P126" s="1790">
        <v>3</v>
      </c>
      <c r="Q126" s="1790"/>
      <c r="R126" s="2643"/>
      <c r="S126" s="2643"/>
      <c r="T126" s="2643"/>
      <c r="U126" s="2643"/>
      <c r="V126" s="2643"/>
      <c r="W126" s="2643"/>
      <c r="X126" s="2643"/>
      <c r="Y126" s="2643"/>
      <c r="Z126" s="2643"/>
    </row>
    <row r="127" spans="1:26" s="1467" customFormat="1" ht="55.5" customHeight="1">
      <c r="A127" s="3694">
        <v>37</v>
      </c>
      <c r="B127" s="1900" t="str">
        <f t="shared" si="4"/>
        <v>2200002111</v>
      </c>
      <c r="C127" s="2187" t="s">
        <v>3731</v>
      </c>
      <c r="D127" s="2869">
        <v>5950</v>
      </c>
      <c r="E127" s="2187" t="s">
        <v>9375</v>
      </c>
      <c r="F127" s="2263" t="s">
        <v>15</v>
      </c>
      <c r="G127" s="2187" t="s">
        <v>9376</v>
      </c>
      <c r="H127" s="1909" t="s">
        <v>9367</v>
      </c>
      <c r="I127" s="1902" t="s">
        <v>49</v>
      </c>
      <c r="J127" s="1902" t="s">
        <v>1163</v>
      </c>
      <c r="K127" s="1845" t="s">
        <v>9377</v>
      </c>
      <c r="L127" s="2583">
        <v>300</v>
      </c>
      <c r="M127" s="2196" t="s">
        <v>7233</v>
      </c>
      <c r="N127" s="1493"/>
      <c r="O127" s="1859"/>
      <c r="P127" s="1790">
        <v>3</v>
      </c>
      <c r="Q127" s="1790"/>
    </row>
    <row r="128" spans="1:26" s="1467" customFormat="1" ht="55.5" customHeight="1">
      <c r="A128" s="3695"/>
      <c r="B128" s="1900" t="str">
        <f t="shared" si="4"/>
        <v>2200002122</v>
      </c>
      <c r="C128" s="1543" t="s">
        <v>3731</v>
      </c>
      <c r="D128" s="1826"/>
      <c r="E128" s="1495"/>
      <c r="F128" s="1545" t="s">
        <v>15</v>
      </c>
      <c r="G128" s="1495"/>
      <c r="H128" s="1495"/>
      <c r="I128" s="1493" t="s">
        <v>49</v>
      </c>
      <c r="J128" s="1493" t="s">
        <v>1163</v>
      </c>
      <c r="K128" s="2348" t="s">
        <v>9378</v>
      </c>
      <c r="L128" s="2357">
        <v>1889</v>
      </c>
      <c r="M128" s="2196" t="s">
        <v>9348</v>
      </c>
      <c r="N128" s="2877"/>
      <c r="O128" s="1859"/>
      <c r="P128" s="1790">
        <v>3</v>
      </c>
      <c r="Q128" s="1790"/>
      <c r="R128" s="2643"/>
      <c r="S128" s="2643"/>
      <c r="T128" s="2643"/>
      <c r="U128" s="2643"/>
      <c r="V128" s="2643"/>
      <c r="W128" s="2643"/>
      <c r="X128" s="2643"/>
      <c r="Y128" s="2643"/>
      <c r="Z128" s="2643"/>
    </row>
    <row r="129" spans="1:26" s="1467" customFormat="1" ht="55.5" customHeight="1">
      <c r="A129" s="3695"/>
      <c r="B129" s="1900" t="str">
        <f t="shared" si="4"/>
        <v>2200002123</v>
      </c>
      <c r="C129" s="1543" t="s">
        <v>3731</v>
      </c>
      <c r="D129" s="1826"/>
      <c r="E129" s="1495"/>
      <c r="F129" s="1545" t="s">
        <v>15</v>
      </c>
      <c r="G129" s="1495"/>
      <c r="H129" s="1495"/>
      <c r="I129" s="1493" t="s">
        <v>49</v>
      </c>
      <c r="J129" s="1493" t="s">
        <v>1163</v>
      </c>
      <c r="K129" s="2348" t="s">
        <v>9379</v>
      </c>
      <c r="L129" s="2357">
        <v>509</v>
      </c>
      <c r="M129" s="2196" t="s">
        <v>9350</v>
      </c>
      <c r="N129" s="1493"/>
      <c r="O129" s="1859"/>
      <c r="P129" s="1790">
        <v>3</v>
      </c>
      <c r="Q129" s="1790"/>
      <c r="R129" s="2643"/>
      <c r="S129" s="2643"/>
      <c r="T129" s="2643"/>
      <c r="U129" s="2643"/>
      <c r="V129" s="2643"/>
      <c r="W129" s="2643"/>
      <c r="X129" s="2643"/>
      <c r="Y129" s="2643"/>
      <c r="Z129" s="2643"/>
    </row>
    <row r="130" spans="1:26" s="1467" customFormat="1" ht="55.5" customHeight="1">
      <c r="A130" s="3695"/>
      <c r="B130" s="1900" t="str">
        <f t="shared" si="4"/>
        <v>2000003226</v>
      </c>
      <c r="C130" s="1543" t="s">
        <v>3731</v>
      </c>
      <c r="D130" s="1826"/>
      <c r="E130" s="1495"/>
      <c r="F130" s="1545" t="s">
        <v>15</v>
      </c>
      <c r="G130" s="1495"/>
      <c r="H130" s="1495"/>
      <c r="I130" s="1493" t="s">
        <v>49</v>
      </c>
      <c r="J130" s="1493" t="s">
        <v>1163</v>
      </c>
      <c r="K130" s="1547" t="s">
        <v>9380</v>
      </c>
      <c r="L130" s="2357">
        <v>500</v>
      </c>
      <c r="M130" s="1748" t="s">
        <v>9381</v>
      </c>
      <c r="N130" s="1493"/>
      <c r="O130" s="1859"/>
      <c r="P130" s="1790">
        <v>3</v>
      </c>
      <c r="Q130" s="1790"/>
      <c r="R130" s="1548"/>
      <c r="S130" s="1548"/>
      <c r="T130" s="1548"/>
      <c r="U130" s="1548"/>
      <c r="V130" s="1548"/>
      <c r="W130" s="1548"/>
      <c r="X130" s="1548"/>
      <c r="Y130" s="1548"/>
      <c r="Z130" s="1548"/>
    </row>
    <row r="131" spans="1:26" s="1467" customFormat="1" ht="55.5" customHeight="1">
      <c r="A131" s="3695"/>
      <c r="B131" s="1900" t="str">
        <f t="shared" si="4"/>
        <v>2200002134</v>
      </c>
      <c r="C131" s="1543" t="s">
        <v>3731</v>
      </c>
      <c r="D131" s="1826"/>
      <c r="E131" s="1495"/>
      <c r="F131" s="1545" t="s">
        <v>15</v>
      </c>
      <c r="G131" s="1495"/>
      <c r="H131" s="1495"/>
      <c r="I131" s="1493" t="s">
        <v>49</v>
      </c>
      <c r="J131" s="1493" t="s">
        <v>1163</v>
      </c>
      <c r="K131" s="1600" t="s">
        <v>9382</v>
      </c>
      <c r="L131" s="2357">
        <v>614</v>
      </c>
      <c r="M131" s="2196" t="s">
        <v>5963</v>
      </c>
      <c r="N131" s="1493"/>
      <c r="O131" s="1859"/>
      <c r="P131" s="1790">
        <v>3</v>
      </c>
      <c r="Q131" s="1790"/>
    </row>
    <row r="132" spans="1:26" s="1467" customFormat="1" ht="55.5" customHeight="1">
      <c r="A132" s="3696"/>
      <c r="B132" s="1900" t="str">
        <f t="shared" si="4"/>
        <v>2000003183</v>
      </c>
      <c r="C132" s="1543" t="s">
        <v>3731</v>
      </c>
      <c r="D132" s="1826"/>
      <c r="E132" s="1495"/>
      <c r="F132" s="1545" t="s">
        <v>15</v>
      </c>
      <c r="G132" s="1495"/>
      <c r="H132" s="1495"/>
      <c r="I132" s="1493" t="s">
        <v>49</v>
      </c>
      <c r="J132" s="1493" t="s">
        <v>1163</v>
      </c>
      <c r="K132" s="1600" t="s">
        <v>9383</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 customHeight="1">
      <c r="A133" s="3702">
        <v>39</v>
      </c>
      <c r="B133" s="1900" t="str">
        <f t="shared" si="4"/>
        <v>2000003224</v>
      </c>
      <c r="C133" s="1902" t="s">
        <v>7566</v>
      </c>
      <c r="D133" s="2879">
        <v>4450</v>
      </c>
      <c r="E133" s="1921" t="s">
        <v>9384</v>
      </c>
      <c r="F133" s="1902" t="s">
        <v>20</v>
      </c>
      <c r="G133" s="1921" t="s">
        <v>9385</v>
      </c>
      <c r="H133" s="1921" t="s">
        <v>9386</v>
      </c>
      <c r="I133" s="1921" t="s">
        <v>49</v>
      </c>
      <c r="J133" s="1921" t="s">
        <v>101</v>
      </c>
      <c r="K133" s="1916" t="s">
        <v>9387</v>
      </c>
      <c r="L133" s="2150">
        <v>450</v>
      </c>
      <c r="M133" s="1909" t="s">
        <v>9388</v>
      </c>
      <c r="N133" s="1902"/>
      <c r="O133" s="1775"/>
      <c r="P133" s="1790">
        <v>3</v>
      </c>
      <c r="Q133" s="1790"/>
    </row>
    <row r="134" spans="1:26" s="1467" customFormat="1" ht="66.75" customHeight="1">
      <c r="A134" s="3694"/>
      <c r="B134" s="1900" t="str">
        <f t="shared" si="4"/>
        <v>2000003163</v>
      </c>
      <c r="C134" s="1493" t="s">
        <v>7566</v>
      </c>
      <c r="D134" s="1826"/>
      <c r="E134" s="1748"/>
      <c r="F134" s="1493" t="s">
        <v>20</v>
      </c>
      <c r="G134" s="1495"/>
      <c r="H134" s="1495"/>
      <c r="I134" s="1495" t="s">
        <v>49</v>
      </c>
      <c r="J134" s="1495" t="s">
        <v>101</v>
      </c>
      <c r="K134" s="1600" t="s">
        <v>9389</v>
      </c>
      <c r="L134" s="2357">
        <v>4000</v>
      </c>
      <c r="M134" s="1748" t="s">
        <v>5376</v>
      </c>
      <c r="N134" s="1493"/>
      <c r="O134" s="1859"/>
      <c r="P134" s="1790">
        <v>3</v>
      </c>
      <c r="Q134" s="1790"/>
    </row>
    <row r="135" spans="1:26" s="1467" customFormat="1" ht="66.75" customHeight="1">
      <c r="A135" s="3697">
        <v>29</v>
      </c>
      <c r="B135" s="2013" t="str">
        <f t="shared" si="4"/>
        <v>2000003196</v>
      </c>
      <c r="C135" s="2263" t="s">
        <v>244</v>
      </c>
      <c r="D135" s="2624">
        <v>3750</v>
      </c>
      <c r="E135" s="2187" t="s">
        <v>9390</v>
      </c>
      <c r="F135" s="1902" t="s">
        <v>17</v>
      </c>
      <c r="G135" s="1921" t="s">
        <v>9391</v>
      </c>
      <c r="H135" s="1921" t="s">
        <v>9323</v>
      </c>
      <c r="I135" s="1921" t="s">
        <v>49</v>
      </c>
      <c r="J135" s="1921" t="s">
        <v>224</v>
      </c>
      <c r="K135" s="1911" t="s">
        <v>9324</v>
      </c>
      <c r="L135" s="2583">
        <v>670</v>
      </c>
      <c r="M135" s="2196" t="s">
        <v>5685</v>
      </c>
      <c r="N135" s="1493"/>
      <c r="O135" s="1859"/>
      <c r="P135" s="1790">
        <v>3</v>
      </c>
      <c r="Q135" s="1790"/>
    </row>
    <row r="136" spans="1:26" s="1467" customFormat="1" ht="66.75" customHeight="1">
      <c r="A136" s="3697"/>
      <c r="B136" s="2013" t="str">
        <f t="shared" si="4"/>
        <v>2000003209</v>
      </c>
      <c r="C136" s="1545" t="s">
        <v>244</v>
      </c>
      <c r="D136" s="1827"/>
      <c r="E136" s="1543"/>
      <c r="F136" s="1545" t="s">
        <v>17</v>
      </c>
      <c r="G136" s="1495"/>
      <c r="H136" s="1495"/>
      <c r="I136" s="1495" t="s">
        <v>49</v>
      </c>
      <c r="J136" s="1495" t="s">
        <v>101</v>
      </c>
      <c r="K136" s="2878" t="s">
        <v>9392</v>
      </c>
      <c r="L136" s="2357">
        <v>3050</v>
      </c>
      <c r="M136" s="1748" t="s">
        <v>5376</v>
      </c>
      <c r="N136" s="1493"/>
      <c r="O136" s="1859"/>
      <c r="P136" s="1790">
        <v>3</v>
      </c>
      <c r="Q136" s="1790"/>
    </row>
    <row r="137" spans="1:26" s="1467" customFormat="1" ht="55.5" customHeight="1">
      <c r="A137" s="3731">
        <v>32</v>
      </c>
      <c r="B137" s="1900" t="str">
        <f t="shared" si="4"/>
        <v>2400001265</v>
      </c>
      <c r="C137" s="1902" t="s">
        <v>9393</v>
      </c>
      <c r="D137" s="2607">
        <f>SUM(L137:L151)</f>
        <v>10275</v>
      </c>
      <c r="E137" s="1921" t="s">
        <v>9394</v>
      </c>
      <c r="F137" s="1902" t="s">
        <v>22</v>
      </c>
      <c r="G137" s="2159" t="s">
        <v>9395</v>
      </c>
      <c r="H137" s="2118"/>
      <c r="I137" s="2187" t="s">
        <v>49</v>
      </c>
      <c r="J137" s="1921" t="s">
        <v>292</v>
      </c>
      <c r="K137" s="2402" t="s">
        <v>9396</v>
      </c>
      <c r="L137" s="2508">
        <v>5000</v>
      </c>
      <c r="M137" s="2429" t="s">
        <v>5376</v>
      </c>
      <c r="N137" s="2391"/>
      <c r="O137" s="2574" t="s">
        <v>9397</v>
      </c>
      <c r="P137" s="1882">
        <v>3</v>
      </c>
      <c r="Q137" s="1882"/>
    </row>
    <row r="138" spans="1:26" s="1467" customFormat="1" ht="55.5" customHeight="1">
      <c r="A138" s="3717"/>
      <c r="B138" s="1900" t="str">
        <f t="shared" si="4"/>
        <v>2400001266</v>
      </c>
      <c r="C138" s="1941" t="s">
        <v>9393</v>
      </c>
      <c r="D138" s="2906"/>
      <c r="E138" s="1851"/>
      <c r="F138" s="1941" t="s">
        <v>22</v>
      </c>
      <c r="G138" s="1851"/>
      <c r="H138" s="1851"/>
      <c r="I138" s="1543" t="s">
        <v>49</v>
      </c>
      <c r="J138" s="1495" t="s">
        <v>292</v>
      </c>
      <c r="K138" s="1497" t="s">
        <v>9398</v>
      </c>
      <c r="L138" s="2361">
        <v>1000</v>
      </c>
      <c r="M138" s="1790" t="s">
        <v>9399</v>
      </c>
      <c r="N138" s="1630"/>
      <c r="O138" s="2576"/>
      <c r="P138" s="1882">
        <v>3</v>
      </c>
      <c r="Q138" s="1882"/>
    </row>
    <row r="139" spans="1:26" s="1467" customFormat="1" ht="55.5" customHeight="1">
      <c r="A139" s="3717"/>
      <c r="B139" s="1900" t="str">
        <f t="shared" si="4"/>
        <v>2400001244</v>
      </c>
      <c r="C139" s="1941" t="s">
        <v>9393</v>
      </c>
      <c r="D139" s="2793"/>
      <c r="E139" s="1495"/>
      <c r="F139" s="1941" t="s">
        <v>22</v>
      </c>
      <c r="G139" s="1495"/>
      <c r="H139" s="1495"/>
      <c r="I139" s="1543" t="s">
        <v>49</v>
      </c>
      <c r="J139" s="1495" t="s">
        <v>292</v>
      </c>
      <c r="K139" s="1547" t="s">
        <v>9400</v>
      </c>
      <c r="L139" s="2357">
        <v>50</v>
      </c>
      <c r="M139" s="1790" t="s">
        <v>9401</v>
      </c>
      <c r="N139" s="1493"/>
      <c r="O139" s="2576" t="s">
        <v>9397</v>
      </c>
      <c r="P139" s="1882">
        <v>3</v>
      </c>
      <c r="Q139" s="1882"/>
    </row>
    <row r="140" spans="1:26" s="1467" customFormat="1" ht="55.5" customHeight="1">
      <c r="A140" s="3717"/>
      <c r="B140" s="1900" t="str">
        <f t="shared" si="4"/>
        <v>2400001247</v>
      </c>
      <c r="C140" s="1941" t="s">
        <v>9393</v>
      </c>
      <c r="D140" s="2793"/>
      <c r="E140" s="1495"/>
      <c r="F140" s="1941" t="s">
        <v>22</v>
      </c>
      <c r="G140" s="1495"/>
      <c r="H140" s="1495"/>
      <c r="I140" s="1543" t="s">
        <v>49</v>
      </c>
      <c r="J140" s="1495" t="s">
        <v>292</v>
      </c>
      <c r="K140" s="1547" t="s">
        <v>9402</v>
      </c>
      <c r="L140" s="2357">
        <v>50</v>
      </c>
      <c r="M140" s="1790" t="s">
        <v>9403</v>
      </c>
      <c r="N140" s="1493"/>
      <c r="O140" s="2576" t="s">
        <v>9397</v>
      </c>
      <c r="P140" s="1882">
        <v>3</v>
      </c>
      <c r="Q140" s="1882"/>
    </row>
    <row r="141" spans="1:26" s="1467" customFormat="1" ht="55.5" customHeight="1">
      <c r="A141" s="3717"/>
      <c r="B141" s="1900" t="str">
        <f t="shared" si="4"/>
        <v>2400001246</v>
      </c>
      <c r="C141" s="1941" t="s">
        <v>9393</v>
      </c>
      <c r="D141" s="2793"/>
      <c r="E141" s="1495"/>
      <c r="F141" s="1941" t="s">
        <v>22</v>
      </c>
      <c r="G141" s="1495"/>
      <c r="H141" s="1495"/>
      <c r="I141" s="1543" t="s">
        <v>49</v>
      </c>
      <c r="J141" s="1495" t="s">
        <v>292</v>
      </c>
      <c r="K141" s="1547" t="s">
        <v>9404</v>
      </c>
      <c r="L141" s="2357">
        <v>175</v>
      </c>
      <c r="M141" s="1790" t="s">
        <v>9405</v>
      </c>
      <c r="N141" s="1493"/>
      <c r="O141" s="2576" t="s">
        <v>9397</v>
      </c>
      <c r="P141" s="1882">
        <v>3</v>
      </c>
      <c r="Q141" s="1882"/>
    </row>
    <row r="142" spans="1:26" s="1467" customFormat="1" ht="55.5" customHeight="1">
      <c r="A142" s="3717"/>
      <c r="B142" s="1900" t="str">
        <f t="shared" si="4"/>
        <v>2400001267</v>
      </c>
      <c r="C142" s="1941" t="s">
        <v>9393</v>
      </c>
      <c r="D142" s="2793"/>
      <c r="E142" s="1495"/>
      <c r="F142" s="1941" t="s">
        <v>22</v>
      </c>
      <c r="G142" s="1495"/>
      <c r="H142" s="1495"/>
      <c r="I142" s="1543" t="s">
        <v>49</v>
      </c>
      <c r="J142" s="1495" t="s">
        <v>292</v>
      </c>
      <c r="K142" s="1600" t="s">
        <v>9406</v>
      </c>
      <c r="L142" s="2357">
        <v>525</v>
      </c>
      <c r="M142" s="1790" t="s">
        <v>9407</v>
      </c>
      <c r="N142" s="1493"/>
      <c r="O142" s="2576" t="s">
        <v>9397</v>
      </c>
      <c r="P142" s="1882">
        <v>3</v>
      </c>
      <c r="Q142" s="1882"/>
    </row>
    <row r="143" spans="1:26" s="1467" customFormat="1" ht="55.5" customHeight="1">
      <c r="A143" s="3717"/>
      <c r="B143" s="1900" t="str">
        <f t="shared" si="4"/>
        <v>2400001268</v>
      </c>
      <c r="C143" s="1941" t="s">
        <v>9393</v>
      </c>
      <c r="D143" s="2793"/>
      <c r="E143" s="1495"/>
      <c r="F143" s="1941" t="s">
        <v>22</v>
      </c>
      <c r="G143" s="1495"/>
      <c r="H143" s="1495"/>
      <c r="I143" s="1543" t="s">
        <v>49</v>
      </c>
      <c r="J143" s="1495" t="s">
        <v>292</v>
      </c>
      <c r="K143" s="1600" t="s">
        <v>9408</v>
      </c>
      <c r="L143" s="2357">
        <v>875</v>
      </c>
      <c r="M143" s="1790" t="s">
        <v>9409</v>
      </c>
      <c r="N143" s="1493"/>
      <c r="O143" s="2576"/>
      <c r="P143" s="1882">
        <v>3</v>
      </c>
      <c r="Q143" s="1882"/>
    </row>
    <row r="144" spans="1:26" s="1467" customFormat="1" ht="55.5" customHeight="1">
      <c r="A144" s="3717"/>
      <c r="B144" s="1900" t="str">
        <f t="shared" si="4"/>
        <v>2400001255</v>
      </c>
      <c r="C144" s="1941" t="s">
        <v>9393</v>
      </c>
      <c r="D144" s="2793"/>
      <c r="E144" s="1495"/>
      <c r="F144" s="1941" t="s">
        <v>22</v>
      </c>
      <c r="G144" s="1495"/>
      <c r="H144" s="1495"/>
      <c r="I144" s="1543" t="s">
        <v>49</v>
      </c>
      <c r="J144" s="1495" t="s">
        <v>292</v>
      </c>
      <c r="K144" s="1547" t="s">
        <v>9410</v>
      </c>
      <c r="L144" s="2357">
        <v>200</v>
      </c>
      <c r="M144" s="1790" t="s">
        <v>5376</v>
      </c>
      <c r="N144" s="1493"/>
      <c r="O144" s="2576"/>
      <c r="P144" s="1882">
        <v>3</v>
      </c>
      <c r="Q144" s="1882"/>
    </row>
    <row r="145" spans="1:26" s="1467" customFormat="1" ht="55.5" customHeight="1">
      <c r="A145" s="3717"/>
      <c r="B145" s="1900" t="str">
        <f t="shared" si="4"/>
        <v>2400001262</v>
      </c>
      <c r="C145" s="1941" t="s">
        <v>9393</v>
      </c>
      <c r="D145" s="2793"/>
      <c r="E145" s="1495"/>
      <c r="F145" s="1941" t="s">
        <v>22</v>
      </c>
      <c r="G145" s="1495"/>
      <c r="H145" s="1495"/>
      <c r="I145" s="1543" t="s">
        <v>49</v>
      </c>
      <c r="J145" s="1495" t="s">
        <v>292</v>
      </c>
      <c r="K145" s="1547" t="s">
        <v>9411</v>
      </c>
      <c r="L145" s="2357">
        <v>700</v>
      </c>
      <c r="M145" s="1790" t="s">
        <v>9412</v>
      </c>
      <c r="N145" s="1493"/>
      <c r="O145" s="2576"/>
      <c r="P145" s="1882">
        <v>3</v>
      </c>
      <c r="Q145" s="1882"/>
    </row>
    <row r="146" spans="1:26" s="1467" customFormat="1" ht="55.5" customHeight="1">
      <c r="A146" s="3717"/>
      <c r="B146" s="1900" t="str">
        <f t="shared" si="4"/>
        <v>2400001256</v>
      </c>
      <c r="C146" s="1941" t="s">
        <v>9393</v>
      </c>
      <c r="D146" s="2793"/>
      <c r="E146" s="1495"/>
      <c r="F146" s="1941" t="s">
        <v>22</v>
      </c>
      <c r="G146" s="1495"/>
      <c r="H146" s="1495"/>
      <c r="I146" s="1543" t="s">
        <v>49</v>
      </c>
      <c r="J146" s="1495" t="s">
        <v>292</v>
      </c>
      <c r="K146" s="1547" t="s">
        <v>9413</v>
      </c>
      <c r="L146" s="2357">
        <v>200</v>
      </c>
      <c r="M146" s="1790" t="s">
        <v>5376</v>
      </c>
      <c r="N146" s="1493"/>
      <c r="O146" s="2576"/>
      <c r="P146" s="1882">
        <v>3</v>
      </c>
      <c r="Q146" s="1882"/>
    </row>
    <row r="147" spans="1:26" s="1467" customFormat="1" ht="55.5" customHeight="1">
      <c r="A147" s="3717"/>
      <c r="B147" s="1900" t="str">
        <f t="shared" si="4"/>
        <v>2400001263</v>
      </c>
      <c r="C147" s="1941" t="s">
        <v>9393</v>
      </c>
      <c r="D147" s="2793"/>
      <c r="E147" s="1495"/>
      <c r="F147" s="1941" t="s">
        <v>22</v>
      </c>
      <c r="G147" s="1495"/>
      <c r="H147" s="1495"/>
      <c r="I147" s="1543" t="s">
        <v>49</v>
      </c>
      <c r="J147" s="1495" t="s">
        <v>292</v>
      </c>
      <c r="K147" s="1547" t="s">
        <v>9414</v>
      </c>
      <c r="L147" s="2357">
        <v>300</v>
      </c>
      <c r="M147" s="1790" t="s">
        <v>9415</v>
      </c>
      <c r="N147" s="1493"/>
      <c r="O147" s="2576"/>
      <c r="P147" s="1882">
        <v>3</v>
      </c>
      <c r="Q147" s="1882"/>
    </row>
    <row r="148" spans="1:26" s="1467" customFormat="1" ht="55.5" customHeight="1">
      <c r="A148" s="3717"/>
      <c r="B148" s="1900" t="str">
        <f t="shared" si="4"/>
        <v>2400001264</v>
      </c>
      <c r="C148" s="1941" t="s">
        <v>9393</v>
      </c>
      <c r="D148" s="2793"/>
      <c r="E148" s="1495"/>
      <c r="F148" s="1941" t="s">
        <v>22</v>
      </c>
      <c r="G148" s="1495"/>
      <c r="H148" s="1495"/>
      <c r="I148" s="1543" t="s">
        <v>49</v>
      </c>
      <c r="J148" s="1495" t="s">
        <v>292</v>
      </c>
      <c r="K148" s="1547" t="s">
        <v>9416</v>
      </c>
      <c r="L148" s="2357">
        <v>200</v>
      </c>
      <c r="M148" s="1790" t="s">
        <v>9417</v>
      </c>
      <c r="N148" s="1493"/>
      <c r="O148" s="2576"/>
      <c r="P148" s="1882">
        <v>3</v>
      </c>
      <c r="Q148" s="1882"/>
    </row>
    <row r="149" spans="1:26" s="1467" customFormat="1" ht="55.5" customHeight="1">
      <c r="A149" s="3717"/>
      <c r="B149" s="1900" t="str">
        <f t="shared" si="4"/>
        <v>2400001257</v>
      </c>
      <c r="C149" s="1941" t="s">
        <v>9393</v>
      </c>
      <c r="D149" s="2793"/>
      <c r="E149" s="1495"/>
      <c r="F149" s="1941" t="s">
        <v>22</v>
      </c>
      <c r="G149" s="1495"/>
      <c r="H149" s="1495"/>
      <c r="I149" s="1543" t="s">
        <v>49</v>
      </c>
      <c r="J149" s="1495" t="s">
        <v>292</v>
      </c>
      <c r="K149" s="1547" t="s">
        <v>9418</v>
      </c>
      <c r="L149" s="2357">
        <v>600</v>
      </c>
      <c r="M149" s="1790" t="s">
        <v>9419</v>
      </c>
      <c r="N149" s="1493"/>
      <c r="O149" s="2576"/>
      <c r="P149" s="1882">
        <v>3</v>
      </c>
      <c r="Q149" s="1882"/>
    </row>
    <row r="150" spans="1:26" s="1467" customFormat="1" ht="55.5" customHeight="1">
      <c r="A150" s="3717"/>
      <c r="B150" s="1900" t="str">
        <f t="shared" si="4"/>
        <v>2400001245</v>
      </c>
      <c r="C150" s="1941" t="s">
        <v>9393</v>
      </c>
      <c r="D150" s="2793"/>
      <c r="E150" s="1495"/>
      <c r="F150" s="1941" t="s">
        <v>22</v>
      </c>
      <c r="G150" s="1495"/>
      <c r="H150" s="1495"/>
      <c r="I150" s="1543" t="s">
        <v>49</v>
      </c>
      <c r="J150" s="1495" t="s">
        <v>292</v>
      </c>
      <c r="K150" s="1600" t="s">
        <v>9420</v>
      </c>
      <c r="L150" s="2357">
        <v>200</v>
      </c>
      <c r="M150" s="1790" t="s">
        <v>9421</v>
      </c>
      <c r="N150" s="1495"/>
      <c r="O150" s="2576"/>
      <c r="P150" s="1882">
        <v>3</v>
      </c>
      <c r="Q150" s="1882"/>
    </row>
    <row r="151" spans="1:26" s="1467" customFormat="1" ht="55.5" customHeight="1">
      <c r="A151" s="3717"/>
      <c r="B151" s="1900" t="str">
        <f t="shared" si="4"/>
        <v>2400001249</v>
      </c>
      <c r="C151" s="1941" t="s">
        <v>9393</v>
      </c>
      <c r="D151" s="2793"/>
      <c r="E151" s="1495"/>
      <c r="F151" s="1941" t="s">
        <v>22</v>
      </c>
      <c r="G151" s="1495"/>
      <c r="H151" s="1495"/>
      <c r="I151" s="1543" t="s">
        <v>49</v>
      </c>
      <c r="J151" s="1495" t="s">
        <v>292</v>
      </c>
      <c r="K151" s="1600" t="s">
        <v>9422</v>
      </c>
      <c r="L151" s="2357">
        <v>200</v>
      </c>
      <c r="M151" s="1790" t="s">
        <v>9423</v>
      </c>
      <c r="N151" s="1495"/>
      <c r="O151" s="2576"/>
      <c r="P151" s="1882">
        <v>3</v>
      </c>
      <c r="Q151" s="1882"/>
    </row>
    <row r="152" spans="1:26" s="1467" customFormat="1" ht="55.5" customHeight="1">
      <c r="A152" s="3717">
        <v>43</v>
      </c>
      <c r="B152" s="1900" t="str">
        <f t="shared" si="4"/>
        <v>2200002112</v>
      </c>
      <c r="C152" s="1902" t="s">
        <v>3522</v>
      </c>
      <c r="D152" s="2899">
        <v>8800</v>
      </c>
      <c r="E152" s="1921" t="s">
        <v>9424</v>
      </c>
      <c r="F152" s="2433" t="s">
        <v>15</v>
      </c>
      <c r="G152" s="1921" t="s">
        <v>9425</v>
      </c>
      <c r="H152" s="1921" t="s">
        <v>9426</v>
      </c>
      <c r="I152" s="2601" t="s">
        <v>49</v>
      </c>
      <c r="J152" s="1561" t="s">
        <v>1163</v>
      </c>
      <c r="K152" s="2900" t="s">
        <v>9427</v>
      </c>
      <c r="L152" s="2583">
        <v>6500</v>
      </c>
      <c r="M152" s="2196" t="s">
        <v>9428</v>
      </c>
      <c r="N152" s="1495"/>
      <c r="O152" s="2576"/>
      <c r="P152" s="1790">
        <v>3</v>
      </c>
      <c r="Q152" s="1790"/>
    </row>
    <row r="153" spans="1:26" s="1467" customFormat="1" ht="55.5" customHeight="1">
      <c r="A153" s="3711"/>
      <c r="B153" s="2013" t="str">
        <f t="shared" si="4"/>
        <v>2200002133</v>
      </c>
      <c r="C153" s="1941" t="s">
        <v>3522</v>
      </c>
      <c r="D153" s="2901"/>
      <c r="E153" s="1495"/>
      <c r="F153" s="1941" t="s">
        <v>15</v>
      </c>
      <c r="G153" s="1495"/>
      <c r="H153" s="1495"/>
      <c r="I153" s="1601" t="s">
        <v>49</v>
      </c>
      <c r="J153" s="1773" t="s">
        <v>1163</v>
      </c>
      <c r="K153" s="2878" t="s">
        <v>9429</v>
      </c>
      <c r="L153" s="2357">
        <v>2300</v>
      </c>
      <c r="M153" s="1495" t="s">
        <v>8324</v>
      </c>
      <c r="N153" s="1495"/>
      <c r="O153" s="2576"/>
      <c r="P153" s="1790">
        <v>3</v>
      </c>
      <c r="Q153" s="1790"/>
    </row>
    <row r="154" spans="1:26" s="2643" customFormat="1" ht="55.5" customHeight="1">
      <c r="A154" s="3717">
        <v>44</v>
      </c>
      <c r="B154" s="2013" t="str">
        <f t="shared" si="4"/>
        <v>2000003202</v>
      </c>
      <c r="C154" s="1902" t="s">
        <v>3652</v>
      </c>
      <c r="D154" s="2624">
        <v>24000</v>
      </c>
      <c r="E154" s="1921" t="s">
        <v>9430</v>
      </c>
      <c r="F154" s="1902" t="s">
        <v>13</v>
      </c>
      <c r="G154" s="1921" t="s">
        <v>9431</v>
      </c>
      <c r="H154" s="1921" t="s">
        <v>9432</v>
      </c>
      <c r="I154" s="1902" t="s">
        <v>49</v>
      </c>
      <c r="J154" s="1921" t="s">
        <v>984</v>
      </c>
      <c r="K154" s="2904" t="s">
        <v>9433</v>
      </c>
      <c r="L154" s="2583">
        <v>3800</v>
      </c>
      <c r="M154" s="2196" t="s">
        <v>5685</v>
      </c>
      <c r="N154" s="1921"/>
      <c r="O154" s="2574"/>
      <c r="P154" s="1790">
        <v>3</v>
      </c>
      <c r="Q154" s="1790"/>
    </row>
    <row r="155" spans="1:26" s="1467" customFormat="1" ht="55.5" customHeight="1">
      <c r="A155" s="3710"/>
      <c r="B155" s="2013" t="str">
        <f t="shared" si="4"/>
        <v>2000003182</v>
      </c>
      <c r="C155" s="1493" t="s">
        <v>3652</v>
      </c>
      <c r="D155" s="1826"/>
      <c r="E155" s="1495"/>
      <c r="F155" s="1493" t="s">
        <v>13</v>
      </c>
      <c r="G155" s="1495"/>
      <c r="H155" s="1495"/>
      <c r="I155" s="1493" t="s">
        <v>49</v>
      </c>
      <c r="J155" s="1495" t="s">
        <v>984</v>
      </c>
      <c r="K155" s="1600" t="s">
        <v>9434</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 customHeight="1">
      <c r="A156" s="3710"/>
      <c r="B156" s="2013" t="str">
        <f t="shared" si="4"/>
        <v>2200002118</v>
      </c>
      <c r="C156" s="1493" t="s">
        <v>3652</v>
      </c>
      <c r="D156" s="2901"/>
      <c r="E156" s="1495"/>
      <c r="F156" s="1493" t="s">
        <v>13</v>
      </c>
      <c r="G156" s="1495"/>
      <c r="H156" s="1495"/>
      <c r="I156" s="1601" t="s">
        <v>49</v>
      </c>
      <c r="J156" s="1495" t="s">
        <v>984</v>
      </c>
      <c r="K156" s="2348" t="s">
        <v>9300</v>
      </c>
      <c r="L156" s="2357">
        <v>2200</v>
      </c>
      <c r="M156" s="2385" t="s">
        <v>9262</v>
      </c>
      <c r="N156" s="1495"/>
      <c r="O156" s="2576"/>
      <c r="P156" s="1790">
        <v>3</v>
      </c>
      <c r="Q156" s="1790"/>
    </row>
    <row r="157" spans="1:26" s="1467" customFormat="1" ht="55.5" customHeight="1">
      <c r="A157" s="3710"/>
      <c r="B157" s="2013" t="str">
        <f t="shared" ref="B157:B188" si="5">TEXT(LEFT(K157,10),"0000000000")</f>
        <v>2200002121</v>
      </c>
      <c r="C157" s="1493" t="s">
        <v>3652</v>
      </c>
      <c r="D157" s="2901"/>
      <c r="E157" s="1495"/>
      <c r="F157" s="1493" t="s">
        <v>13</v>
      </c>
      <c r="G157" s="1495"/>
      <c r="H157" s="1495"/>
      <c r="I157" s="1493" t="s">
        <v>49</v>
      </c>
      <c r="J157" s="1495" t="s">
        <v>984</v>
      </c>
      <c r="K157" s="2905" t="s">
        <v>9435</v>
      </c>
      <c r="L157" s="2357">
        <v>113</v>
      </c>
      <c r="M157" s="2385" t="s">
        <v>7233</v>
      </c>
      <c r="N157" s="1495"/>
      <c r="O157" s="2576"/>
      <c r="P157" s="1790">
        <v>3</v>
      </c>
      <c r="Q157" s="1790"/>
    </row>
    <row r="158" spans="1:26" s="1467" customFormat="1" ht="55.5" customHeight="1">
      <c r="A158" s="3710"/>
      <c r="B158" s="1900" t="str">
        <f t="shared" si="5"/>
        <v>2200002130</v>
      </c>
      <c r="C158" s="1493" t="s">
        <v>3652</v>
      </c>
      <c r="D158" s="2901"/>
      <c r="E158" s="1495"/>
      <c r="F158" s="1493" t="s">
        <v>13</v>
      </c>
      <c r="G158" s="1495"/>
      <c r="H158" s="1495"/>
      <c r="I158" s="1493" t="s">
        <v>49</v>
      </c>
      <c r="J158" s="1495" t="s">
        <v>984</v>
      </c>
      <c r="K158" s="1547" t="s">
        <v>9436</v>
      </c>
      <c r="L158" s="2357">
        <v>1043</v>
      </c>
      <c r="M158" s="2196" t="s">
        <v>9226</v>
      </c>
      <c r="N158" s="1495"/>
      <c r="O158" s="2576"/>
      <c r="P158" s="1790">
        <v>3</v>
      </c>
      <c r="Q158" s="1790"/>
    </row>
    <row r="159" spans="1:26" s="1467" customFormat="1" ht="55.5" customHeight="1">
      <c r="A159" s="3710"/>
      <c r="B159" s="1900" t="str">
        <f t="shared" si="5"/>
        <v>2200002131</v>
      </c>
      <c r="C159" s="1493" t="s">
        <v>3652</v>
      </c>
      <c r="D159" s="2901"/>
      <c r="E159" s="1495"/>
      <c r="F159" s="1493" t="s">
        <v>13</v>
      </c>
      <c r="G159" s="1495"/>
      <c r="H159" s="1495"/>
      <c r="I159" s="1493" t="s">
        <v>49</v>
      </c>
      <c r="J159" s="1495" t="s">
        <v>984</v>
      </c>
      <c r="K159" s="1547" t="s">
        <v>9437</v>
      </c>
      <c r="L159" s="2357">
        <v>2035</v>
      </c>
      <c r="M159" s="1921" t="s">
        <v>8324</v>
      </c>
      <c r="N159" s="1495"/>
      <c r="O159" s="2576"/>
      <c r="P159" s="1790">
        <v>3</v>
      </c>
      <c r="Q159" s="1790"/>
    </row>
    <row r="160" spans="1:26" s="1467" customFormat="1" ht="55.5" customHeight="1">
      <c r="A160" s="3710"/>
      <c r="B160" s="1900" t="str">
        <f t="shared" si="5"/>
        <v>2200002132</v>
      </c>
      <c r="C160" s="1493" t="s">
        <v>3652</v>
      </c>
      <c r="D160" s="2901"/>
      <c r="E160" s="1495"/>
      <c r="F160" s="1493" t="s">
        <v>13</v>
      </c>
      <c r="G160" s="1495"/>
      <c r="H160" s="1495"/>
      <c r="I160" s="1493" t="s">
        <v>49</v>
      </c>
      <c r="J160" s="1495" t="s">
        <v>984</v>
      </c>
      <c r="K160" s="1547" t="s">
        <v>9438</v>
      </c>
      <c r="L160" s="2357">
        <v>236</v>
      </c>
      <c r="M160" s="2196" t="s">
        <v>9226</v>
      </c>
      <c r="N160" s="1495"/>
      <c r="O160" s="2576"/>
      <c r="P160" s="1790">
        <v>3</v>
      </c>
      <c r="Q160" s="1790"/>
    </row>
    <row r="161" spans="1:26" s="1467" customFormat="1" ht="55.5" customHeight="1">
      <c r="A161" s="3710"/>
      <c r="B161" s="1900" t="str">
        <f t="shared" si="5"/>
        <v>2200002127</v>
      </c>
      <c r="C161" s="1493" t="s">
        <v>3652</v>
      </c>
      <c r="D161" s="2901"/>
      <c r="E161" s="1495"/>
      <c r="F161" s="1493" t="s">
        <v>13</v>
      </c>
      <c r="G161" s="1495"/>
      <c r="H161" s="1495"/>
      <c r="I161" s="1601" t="s">
        <v>49</v>
      </c>
      <c r="J161" s="1495" t="s">
        <v>984</v>
      </c>
      <c r="K161" s="1600" t="s">
        <v>9439</v>
      </c>
      <c r="L161" s="2357">
        <v>1578</v>
      </c>
      <c r="M161" s="1495" t="s">
        <v>8324</v>
      </c>
      <c r="N161" s="1495"/>
      <c r="O161" s="2576"/>
      <c r="P161" s="1790">
        <v>3</v>
      </c>
      <c r="Q161" s="1790"/>
    </row>
    <row r="162" spans="1:26" s="1467" customFormat="1" ht="55.5" customHeight="1">
      <c r="A162" s="3710"/>
      <c r="B162" s="1900" t="str">
        <f t="shared" si="5"/>
        <v>2200002126</v>
      </c>
      <c r="C162" s="1493" t="s">
        <v>3652</v>
      </c>
      <c r="D162" s="2901"/>
      <c r="E162" s="1495"/>
      <c r="F162" s="1493" t="s">
        <v>13</v>
      </c>
      <c r="G162" s="1495"/>
      <c r="H162" s="1495"/>
      <c r="I162" s="1601" t="s">
        <v>49</v>
      </c>
      <c r="J162" s="1495" t="s">
        <v>984</v>
      </c>
      <c r="K162" s="1600" t="s">
        <v>9440</v>
      </c>
      <c r="L162" s="2658">
        <v>2300</v>
      </c>
      <c r="M162" s="2196" t="s">
        <v>9226</v>
      </c>
      <c r="N162" s="1495"/>
      <c r="O162" s="2576"/>
      <c r="P162" s="1790">
        <v>3</v>
      </c>
      <c r="Q162" s="1790"/>
    </row>
    <row r="163" spans="1:26" s="1467" customFormat="1" ht="55.5" customHeight="1">
      <c r="A163" s="3710"/>
      <c r="B163" s="1900" t="str">
        <f t="shared" si="5"/>
        <v>2200002084</v>
      </c>
      <c r="C163" s="1493" t="s">
        <v>3652</v>
      </c>
      <c r="D163" s="2901"/>
      <c r="E163" s="1495"/>
      <c r="F163" s="1493" t="s">
        <v>13</v>
      </c>
      <c r="G163" s="1495"/>
      <c r="H163" s="1495"/>
      <c r="I163" s="1601" t="s">
        <v>49</v>
      </c>
      <c r="J163" s="1495" t="s">
        <v>984</v>
      </c>
      <c r="K163" s="1600" t="s">
        <v>9441</v>
      </c>
      <c r="L163" s="2658">
        <v>4800</v>
      </c>
      <c r="M163" s="2196" t="s">
        <v>5685</v>
      </c>
      <c r="N163" s="1495"/>
      <c r="O163" s="2576"/>
      <c r="P163" s="1790">
        <v>3</v>
      </c>
      <c r="Q163" s="1790"/>
    </row>
    <row r="164" spans="1:26" s="1467" customFormat="1" ht="55.5" customHeight="1">
      <c r="A164" s="3710"/>
      <c r="B164" s="1900" t="str">
        <f t="shared" si="5"/>
        <v>2000003206</v>
      </c>
      <c r="C164" s="1493" t="s">
        <v>3652</v>
      </c>
      <c r="D164" s="2901"/>
      <c r="E164" s="1495"/>
      <c r="F164" s="1493" t="s">
        <v>13</v>
      </c>
      <c r="G164" s="1495"/>
      <c r="H164" s="1495"/>
      <c r="I164" s="1493" t="s">
        <v>49</v>
      </c>
      <c r="J164" s="1495" t="s">
        <v>984</v>
      </c>
      <c r="K164" s="1600" t="s">
        <v>9442</v>
      </c>
      <c r="L164" s="2357">
        <v>1000</v>
      </c>
      <c r="M164" s="2385" t="s">
        <v>9443</v>
      </c>
      <c r="N164" s="1495"/>
      <c r="O164" s="2576"/>
      <c r="P164" s="1790">
        <v>3</v>
      </c>
      <c r="Q164" s="1790"/>
    </row>
    <row r="165" spans="1:26" s="1467" customFormat="1" ht="55.5" customHeight="1">
      <c r="A165" s="3711"/>
      <c r="B165" s="1900" t="str">
        <f t="shared" si="5"/>
        <v>2000003211</v>
      </c>
      <c r="C165" s="1493" t="s">
        <v>3652</v>
      </c>
      <c r="D165" s="2901"/>
      <c r="E165" s="1495"/>
      <c r="F165" s="1493" t="s">
        <v>13</v>
      </c>
      <c r="G165" s="1495"/>
      <c r="H165" s="1495"/>
      <c r="I165" s="1493" t="s">
        <v>49</v>
      </c>
      <c r="J165" s="1495" t="s">
        <v>984</v>
      </c>
      <c r="K165" s="2878" t="s">
        <v>9444</v>
      </c>
      <c r="L165" s="2357">
        <v>22</v>
      </c>
      <c r="M165" s="2385" t="s">
        <v>5376</v>
      </c>
      <c r="N165" s="1495"/>
      <c r="O165" s="2576"/>
      <c r="P165" s="1790">
        <v>3</v>
      </c>
      <c r="Q165" s="1790"/>
    </row>
    <row r="166" spans="1:26" s="1467" customFormat="1" ht="55.5" customHeight="1">
      <c r="A166" s="3717">
        <v>43</v>
      </c>
      <c r="B166" s="2013" t="str">
        <f t="shared" si="5"/>
        <v>2200002124</v>
      </c>
      <c r="C166" s="1902" t="s">
        <v>3947</v>
      </c>
      <c r="D166" s="2767">
        <v>7200</v>
      </c>
      <c r="E166" s="1921" t="s">
        <v>9445</v>
      </c>
      <c r="F166" s="1902" t="s">
        <v>15</v>
      </c>
      <c r="G166" s="1921" t="s">
        <v>9446</v>
      </c>
      <c r="H166" s="1921" t="s">
        <v>9447</v>
      </c>
      <c r="I166" s="1902" t="s">
        <v>49</v>
      </c>
      <c r="J166" s="1921" t="s">
        <v>1163</v>
      </c>
      <c r="K166" s="1845" t="s">
        <v>9448</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 customHeight="1">
      <c r="A167" s="3710"/>
      <c r="B167" s="2013" t="str">
        <f t="shared" si="5"/>
        <v>2200002125</v>
      </c>
      <c r="C167" s="1493" t="s">
        <v>3947</v>
      </c>
      <c r="D167" s="1668"/>
      <c r="E167" s="2051"/>
      <c r="F167" s="1493" t="s">
        <v>15</v>
      </c>
      <c r="G167" s="1748" t="s">
        <v>9449</v>
      </c>
      <c r="H167" s="1495"/>
      <c r="I167" s="1493" t="s">
        <v>49</v>
      </c>
      <c r="J167" s="1495" t="s">
        <v>1163</v>
      </c>
      <c r="K167" s="1845" t="s">
        <v>9450</v>
      </c>
      <c r="L167" s="2583">
        <v>3700</v>
      </c>
      <c r="M167" s="2196" t="s">
        <v>9451</v>
      </c>
      <c r="N167" s="1902"/>
      <c r="O167" s="1862"/>
      <c r="P167" s="1790">
        <v>3</v>
      </c>
      <c r="Q167" s="1790"/>
      <c r="R167" s="2643"/>
      <c r="S167" s="2643"/>
      <c r="T167" s="2643"/>
      <c r="U167" s="2643"/>
      <c r="V167" s="2643"/>
      <c r="W167" s="2643"/>
      <c r="X167" s="2643"/>
      <c r="Y167" s="2643"/>
      <c r="Z167" s="2643"/>
    </row>
    <row r="168" spans="1:26" s="1467" customFormat="1" ht="55.5" customHeight="1">
      <c r="A168" s="3711"/>
      <c r="B168" s="2013" t="str">
        <f t="shared" si="5"/>
        <v>2200002085</v>
      </c>
      <c r="C168" s="1493" t="s">
        <v>3947</v>
      </c>
      <c r="D168" s="1668"/>
      <c r="E168" s="1543"/>
      <c r="F168" s="1493" t="s">
        <v>15</v>
      </c>
      <c r="G168" s="1495"/>
      <c r="H168" s="1495"/>
      <c r="I168" s="1493" t="s">
        <v>49</v>
      </c>
      <c r="J168" s="1495" t="s">
        <v>1163</v>
      </c>
      <c r="K168" s="1600" t="s">
        <v>9452</v>
      </c>
      <c r="L168" s="2357">
        <v>415</v>
      </c>
      <c r="M168" s="2385" t="s">
        <v>9453</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6969</v>
      </c>
      <c r="D169" s="2624">
        <v>4250</v>
      </c>
      <c r="E169" s="1921" t="s">
        <v>9445</v>
      </c>
      <c r="F169" s="1902" t="s">
        <v>18</v>
      </c>
      <c r="G169" s="2118" t="s">
        <v>9454</v>
      </c>
      <c r="H169" s="1921"/>
      <c r="I169" s="1902" t="s">
        <v>49</v>
      </c>
      <c r="J169" s="1921" t="s">
        <v>50</v>
      </c>
      <c r="K169" s="1845" t="s">
        <v>9455</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 customHeight="1">
      <c r="A170" s="3694">
        <v>37</v>
      </c>
      <c r="B170" s="1900" t="str">
        <f t="shared" si="5"/>
        <v>2200002142</v>
      </c>
      <c r="C170" s="1902" t="s">
        <v>7894</v>
      </c>
      <c r="D170" s="2624">
        <v>3250</v>
      </c>
      <c r="E170" s="1921" t="s">
        <v>9456</v>
      </c>
      <c r="F170" s="1902" t="s">
        <v>19</v>
      </c>
      <c r="G170" s="1921" t="s">
        <v>9457</v>
      </c>
      <c r="H170" s="1921" t="s">
        <v>9458</v>
      </c>
      <c r="I170" s="1902" t="s">
        <v>49</v>
      </c>
      <c r="J170" s="1921" t="s">
        <v>1163</v>
      </c>
      <c r="K170" s="1845" t="s">
        <v>9459</v>
      </c>
      <c r="L170" s="2583">
        <v>1103</v>
      </c>
      <c r="M170" s="2196" t="s">
        <v>9460</v>
      </c>
      <c r="N170" s="1902"/>
      <c r="O170" s="1775"/>
      <c r="P170" s="1790">
        <v>3</v>
      </c>
      <c r="Q170" s="1790"/>
      <c r="R170" s="2643"/>
      <c r="S170" s="2643"/>
      <c r="T170" s="2643"/>
      <c r="U170" s="2643"/>
      <c r="V170" s="2643"/>
      <c r="W170" s="2643"/>
      <c r="X170" s="2643"/>
      <c r="Y170" s="2643"/>
      <c r="Z170" s="2643"/>
    </row>
    <row r="171" spans="1:26" s="1467" customFormat="1" ht="55.5" customHeight="1">
      <c r="A171" s="3695"/>
      <c r="B171" s="1900" t="str">
        <f t="shared" si="5"/>
        <v>2200002141</v>
      </c>
      <c r="C171" s="1493" t="s">
        <v>7894</v>
      </c>
      <c r="D171" s="1826"/>
      <c r="E171" s="1495"/>
      <c r="F171" s="1493" t="s">
        <v>19</v>
      </c>
      <c r="G171" s="1495"/>
      <c r="H171" s="1495"/>
      <c r="I171" s="1493" t="s">
        <v>49</v>
      </c>
      <c r="J171" s="1495" t="s">
        <v>1163</v>
      </c>
      <c r="K171" s="1600" t="s">
        <v>9461</v>
      </c>
      <c r="L171" s="2357">
        <v>1486</v>
      </c>
      <c r="M171" s="2907" t="s">
        <v>9462</v>
      </c>
      <c r="N171" s="1902"/>
      <c r="O171" s="1775"/>
      <c r="P171" s="1790">
        <v>3</v>
      </c>
      <c r="Q171" s="1790"/>
      <c r="R171" s="2643"/>
      <c r="S171" s="2643"/>
      <c r="T171" s="2643"/>
      <c r="U171" s="2643"/>
      <c r="V171" s="2643"/>
      <c r="W171" s="2643"/>
      <c r="X171" s="2643"/>
      <c r="Y171" s="2643"/>
      <c r="Z171" s="2643"/>
    </row>
    <row r="172" spans="1:26" s="1467" customFormat="1" ht="55.5" customHeight="1">
      <c r="A172" s="3695"/>
      <c r="B172" s="1900" t="str">
        <f t="shared" si="5"/>
        <v>2200002143</v>
      </c>
      <c r="C172" s="1545" t="s">
        <v>7894</v>
      </c>
      <c r="D172" s="1827"/>
      <c r="E172" s="1543"/>
      <c r="F172" s="1545" t="s">
        <v>19</v>
      </c>
      <c r="G172" s="1543"/>
      <c r="H172" s="1543"/>
      <c r="I172" s="1545" t="s">
        <v>49</v>
      </c>
      <c r="J172" s="1543" t="s">
        <v>1163</v>
      </c>
      <c r="K172" s="1605" t="s">
        <v>9463</v>
      </c>
      <c r="L172" s="2543">
        <v>819</v>
      </c>
      <c r="M172" s="2506" t="s">
        <v>9464</v>
      </c>
      <c r="N172" s="1902"/>
      <c r="O172" s="1775"/>
      <c r="P172" s="1790">
        <v>3</v>
      </c>
      <c r="Q172" s="1790"/>
      <c r="R172" s="2643"/>
      <c r="S172" s="2643"/>
      <c r="T172" s="2643"/>
      <c r="U172" s="2643"/>
      <c r="V172" s="2643"/>
      <c r="W172" s="2643"/>
      <c r="X172" s="2643"/>
      <c r="Y172" s="2643"/>
      <c r="Z172" s="2643"/>
    </row>
    <row r="173" spans="1:26" s="1467" customFormat="1" ht="66.75" customHeight="1">
      <c r="A173" s="3702">
        <v>46</v>
      </c>
      <c r="B173" s="1900" t="str">
        <f t="shared" si="5"/>
        <v>2000003162</v>
      </c>
      <c r="C173" s="1902" t="s">
        <v>4086</v>
      </c>
      <c r="D173" s="2624">
        <v>13300</v>
      </c>
      <c r="E173" s="1921" t="s">
        <v>9465</v>
      </c>
      <c r="F173" s="1902" t="s">
        <v>13</v>
      </c>
      <c r="G173" s="1921" t="s">
        <v>9466</v>
      </c>
      <c r="H173" s="1921" t="s">
        <v>9447</v>
      </c>
      <c r="I173" s="1902" t="s">
        <v>49</v>
      </c>
      <c r="J173" s="1921" t="s">
        <v>148</v>
      </c>
      <c r="K173" s="1916" t="s">
        <v>9467</v>
      </c>
      <c r="L173" s="2583">
        <v>3000</v>
      </c>
      <c r="M173" s="2196" t="s">
        <v>5685</v>
      </c>
      <c r="N173" s="1626"/>
      <c r="O173" s="1859"/>
      <c r="P173" s="1790">
        <v>3</v>
      </c>
      <c r="Q173" s="1790"/>
    </row>
    <row r="174" spans="1:26" s="1467" customFormat="1" ht="92.25" customHeight="1">
      <c r="A174" s="3702"/>
      <c r="B174" s="1900" t="str">
        <f t="shared" si="5"/>
        <v>2000003210</v>
      </c>
      <c r="C174" s="1493" t="s">
        <v>4086</v>
      </c>
      <c r="D174" s="2624"/>
      <c r="E174" s="1921"/>
      <c r="F174" s="1493" t="s">
        <v>13</v>
      </c>
      <c r="G174" s="1748" t="s">
        <v>9468</v>
      </c>
      <c r="H174" s="1921"/>
      <c r="I174" s="1495" t="s">
        <v>49</v>
      </c>
      <c r="J174" s="1495" t="s">
        <v>148</v>
      </c>
      <c r="K174" s="1600" t="s">
        <v>9469</v>
      </c>
      <c r="L174" s="2357">
        <v>5540</v>
      </c>
      <c r="M174" s="2907" t="s">
        <v>9470</v>
      </c>
      <c r="N174" s="1626"/>
      <c r="O174" s="1859"/>
      <c r="P174" s="1790">
        <v>3</v>
      </c>
      <c r="Q174" s="1790"/>
    </row>
    <row r="175" spans="1:26" s="1467" customFormat="1" ht="81" customHeight="1">
      <c r="A175" s="3702"/>
      <c r="B175" s="1900" t="str">
        <f t="shared" si="5"/>
        <v>2200002095</v>
      </c>
      <c r="C175" s="1493" t="s">
        <v>4086</v>
      </c>
      <c r="D175" s="1826"/>
      <c r="E175" s="1495"/>
      <c r="F175" s="1493" t="s">
        <v>13</v>
      </c>
      <c r="G175" s="1748"/>
      <c r="H175" s="1495"/>
      <c r="I175" s="1493" t="s">
        <v>49</v>
      </c>
      <c r="J175" s="1495" t="s">
        <v>148</v>
      </c>
      <c r="K175" s="1600" t="s">
        <v>9471</v>
      </c>
      <c r="L175" s="2357">
        <v>1200</v>
      </c>
      <c r="M175" s="2196" t="s">
        <v>5376</v>
      </c>
      <c r="N175" s="1626"/>
      <c r="O175" s="1859"/>
      <c r="P175" s="1790">
        <v>3</v>
      </c>
      <c r="Q175" s="1790"/>
    </row>
    <row r="176" spans="1:26" s="1467" customFormat="1" ht="55.5" customHeight="1">
      <c r="A176" s="3702"/>
      <c r="B176" s="1900" t="str">
        <f t="shared" si="5"/>
        <v>2200002097</v>
      </c>
      <c r="C176" s="1493" t="s">
        <v>4086</v>
      </c>
      <c r="D176" s="1826"/>
      <c r="E176" s="1495"/>
      <c r="F176" s="1493" t="s">
        <v>13</v>
      </c>
      <c r="G176" s="1748"/>
      <c r="H176" s="1495"/>
      <c r="I176" s="1493" t="s">
        <v>49</v>
      </c>
      <c r="J176" s="1495" t="s">
        <v>148</v>
      </c>
      <c r="K176" s="1547" t="s">
        <v>9472</v>
      </c>
      <c r="L176" s="2357">
        <v>3560</v>
      </c>
      <c r="M176" s="1748" t="s">
        <v>9473</v>
      </c>
      <c r="N176" s="1626"/>
      <c r="O176" s="1843" t="s">
        <v>9474</v>
      </c>
      <c r="P176" s="1790">
        <v>3</v>
      </c>
      <c r="Q176" s="1790"/>
    </row>
    <row r="177" spans="1:26" s="2643" customFormat="1" ht="55.5" customHeight="1">
      <c r="A177" s="3710">
        <v>43</v>
      </c>
      <c r="B177" s="1900" t="str">
        <f t="shared" si="5"/>
        <v>2000003202</v>
      </c>
      <c r="C177" s="2118" t="s">
        <v>3980</v>
      </c>
      <c r="D177" s="2920">
        <v>12900</v>
      </c>
      <c r="E177" s="2118" t="s">
        <v>9475</v>
      </c>
      <c r="F177" s="2391" t="s">
        <v>15</v>
      </c>
      <c r="G177" s="2118" t="s">
        <v>9476</v>
      </c>
      <c r="H177" s="2118" t="s">
        <v>9447</v>
      </c>
      <c r="I177" s="2391" t="s">
        <v>49</v>
      </c>
      <c r="J177" s="2120" t="s">
        <v>1163</v>
      </c>
      <c r="K177" s="2921" t="s">
        <v>9433</v>
      </c>
      <c r="L177" s="2922">
        <v>5500</v>
      </c>
      <c r="M177" s="2196" t="s">
        <v>5685</v>
      </c>
      <c r="N177" s="1902"/>
      <c r="O177" s="1862"/>
      <c r="P177" s="1790">
        <v>3</v>
      </c>
      <c r="Q177" s="1790"/>
    </row>
    <row r="178" spans="1:26" s="2643" customFormat="1" ht="55.5" customHeight="1">
      <c r="A178" s="3710"/>
      <c r="B178" s="1900" t="str">
        <f t="shared" si="5"/>
        <v>2000003182</v>
      </c>
      <c r="C178" s="1493" t="s">
        <v>3980</v>
      </c>
      <c r="D178" s="2901"/>
      <c r="E178" s="1495"/>
      <c r="F178" s="1493" t="s">
        <v>15</v>
      </c>
      <c r="G178" s="1851"/>
      <c r="H178" s="1495"/>
      <c r="I178" s="1493" t="s">
        <v>49</v>
      </c>
      <c r="J178" s="1495" t="s">
        <v>1163</v>
      </c>
      <c r="K178" s="1497" t="s">
        <v>9434</v>
      </c>
      <c r="L178" s="2357">
        <v>1440</v>
      </c>
      <c r="M178" s="2196" t="s">
        <v>5685</v>
      </c>
      <c r="N178" s="1493"/>
      <c r="O178" s="1859"/>
      <c r="P178" s="1790">
        <v>3</v>
      </c>
      <c r="Q178" s="1790"/>
    </row>
    <row r="179" spans="1:26" s="2643" customFormat="1" ht="55.5" customHeight="1">
      <c r="A179" s="3710"/>
      <c r="B179" s="1900" t="str">
        <f t="shared" si="5"/>
        <v>2200002133</v>
      </c>
      <c r="C179" s="1493" t="s">
        <v>3980</v>
      </c>
      <c r="D179" s="2901"/>
      <c r="E179" s="1495"/>
      <c r="F179" s="1493" t="s">
        <v>15</v>
      </c>
      <c r="G179" s="1851"/>
      <c r="H179" s="1495"/>
      <c r="I179" s="1601" t="s">
        <v>49</v>
      </c>
      <c r="J179" s="1495" t="s">
        <v>1163</v>
      </c>
      <c r="K179" s="1600" t="s">
        <v>9477</v>
      </c>
      <c r="L179" s="2357">
        <v>1100</v>
      </c>
      <c r="M179" s="2196" t="s">
        <v>8324</v>
      </c>
      <c r="N179" s="1493"/>
      <c r="O179" s="1859"/>
      <c r="P179" s="1790">
        <v>3</v>
      </c>
      <c r="Q179" s="1790"/>
    </row>
    <row r="180" spans="1:26" s="2643" customFormat="1" ht="55.5" customHeight="1">
      <c r="A180" s="3711"/>
      <c r="B180" s="1900" t="str">
        <f t="shared" si="5"/>
        <v>2200002124</v>
      </c>
      <c r="C180" s="1493" t="s">
        <v>3980</v>
      </c>
      <c r="D180" s="2899"/>
      <c r="E180" s="1921"/>
      <c r="F180" s="1493" t="s">
        <v>15</v>
      </c>
      <c r="G180" s="1921"/>
      <c r="H180" s="1921"/>
      <c r="I180" s="1493" t="s">
        <v>49</v>
      </c>
      <c r="J180" s="1495" t="s">
        <v>1163</v>
      </c>
      <c r="K180" s="1600" t="s">
        <v>9448</v>
      </c>
      <c r="L180" s="2357">
        <v>4900</v>
      </c>
      <c r="M180" s="2196" t="s">
        <v>5685</v>
      </c>
      <c r="N180" s="1902"/>
      <c r="O180" s="1775"/>
      <c r="P180" s="1790">
        <v>3</v>
      </c>
      <c r="Q180" s="1790"/>
    </row>
    <row r="181" spans="1:26" s="2643" customFormat="1" ht="65.25" customHeight="1">
      <c r="A181" s="3694">
        <v>45</v>
      </c>
      <c r="B181" s="1900" t="str">
        <f t="shared" si="5"/>
        <v>2000003161</v>
      </c>
      <c r="C181" s="1902" t="s">
        <v>3345</v>
      </c>
      <c r="D181" s="2624">
        <v>8800</v>
      </c>
      <c r="E181" s="2187" t="s">
        <v>9478</v>
      </c>
      <c r="F181" s="1902" t="s">
        <v>13</v>
      </c>
      <c r="G181" s="1921" t="s">
        <v>9479</v>
      </c>
      <c r="H181" s="1921" t="s">
        <v>9447</v>
      </c>
      <c r="I181" s="1902" t="s">
        <v>49</v>
      </c>
      <c r="J181" s="1921" t="s">
        <v>148</v>
      </c>
      <c r="K181" s="1916" t="s">
        <v>9480</v>
      </c>
      <c r="L181" s="2583">
        <v>3700</v>
      </c>
      <c r="M181" s="2196" t="s">
        <v>5685</v>
      </c>
      <c r="N181" s="1902"/>
      <c r="O181" s="1775"/>
      <c r="P181" s="1790">
        <v>3</v>
      </c>
      <c r="Q181" s="1790"/>
    </row>
    <row r="182" spans="1:26" s="2643" customFormat="1" ht="50.25" customHeight="1">
      <c r="A182" s="3695"/>
      <c r="B182" s="1900" t="str">
        <f t="shared" si="5"/>
        <v>2000003168</v>
      </c>
      <c r="C182" s="1493" t="s">
        <v>3345</v>
      </c>
      <c r="D182" s="2919"/>
      <c r="E182" s="2150"/>
      <c r="F182" s="1626" t="s">
        <v>13</v>
      </c>
      <c r="G182" s="1495"/>
      <c r="H182" s="1495"/>
      <c r="I182" s="1493" t="s">
        <v>49</v>
      </c>
      <c r="J182" s="1495" t="s">
        <v>148</v>
      </c>
      <c r="K182" s="1770" t="s">
        <v>9481</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25" customHeight="1">
      <c r="A183" s="3695"/>
      <c r="B183" s="1900" t="str">
        <f t="shared" si="5"/>
        <v>2000003249</v>
      </c>
      <c r="C183" s="1493" t="s">
        <v>3345</v>
      </c>
      <c r="D183" s="1826"/>
      <c r="E183" s="1851"/>
      <c r="F183" s="1493" t="s">
        <v>13</v>
      </c>
      <c r="G183" s="1921"/>
      <c r="H183" s="1921"/>
      <c r="I183" s="1493" t="s">
        <v>49</v>
      </c>
      <c r="J183" s="1495" t="s">
        <v>148</v>
      </c>
      <c r="K183" s="1547" t="s">
        <v>9482</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25" customHeight="1">
      <c r="A184" s="3695"/>
      <c r="B184" s="1900" t="str">
        <f t="shared" si="5"/>
        <v>2000003280</v>
      </c>
      <c r="C184" s="1493" t="s">
        <v>3345</v>
      </c>
      <c r="D184" s="1826"/>
      <c r="E184" s="1495"/>
      <c r="F184" s="1493" t="s">
        <v>13</v>
      </c>
      <c r="G184" s="1921"/>
      <c r="H184" s="1921"/>
      <c r="I184" s="1493" t="s">
        <v>49</v>
      </c>
      <c r="J184" s="1495" t="s">
        <v>90</v>
      </c>
      <c r="K184" s="1547" t="s">
        <v>9483</v>
      </c>
      <c r="L184" s="2357">
        <v>1000</v>
      </c>
      <c r="M184" s="2385" t="s">
        <v>5376</v>
      </c>
      <c r="N184" s="1902"/>
      <c r="O184" s="1775"/>
      <c r="P184" s="1790">
        <v>3</v>
      </c>
      <c r="Q184" s="1790"/>
    </row>
    <row r="185" spans="1:26" s="2643" customFormat="1" ht="50.25" customHeight="1">
      <c r="A185" s="3695"/>
      <c r="B185" s="1900" t="str">
        <f t="shared" si="5"/>
        <v>2200002144</v>
      </c>
      <c r="C185" s="1493" t="s">
        <v>3345</v>
      </c>
      <c r="D185" s="1826"/>
      <c r="E185" s="1495"/>
      <c r="F185" s="1493" t="s">
        <v>13</v>
      </c>
      <c r="G185" s="1495"/>
      <c r="H185" s="1495"/>
      <c r="I185" s="1493" t="s">
        <v>49</v>
      </c>
      <c r="J185" s="1495" t="s">
        <v>90</v>
      </c>
      <c r="K185" s="1770" t="s">
        <v>9484</v>
      </c>
      <c r="L185" s="2357">
        <v>1903</v>
      </c>
      <c r="M185" s="2196" t="s">
        <v>8324</v>
      </c>
      <c r="N185" s="1493"/>
      <c r="O185" s="1843" t="s">
        <v>9485</v>
      </c>
      <c r="P185" s="1790">
        <v>3</v>
      </c>
      <c r="Q185" s="1790"/>
      <c r="R185" s="1467"/>
      <c r="S185" s="1467"/>
      <c r="T185" s="1467"/>
      <c r="U185" s="1467"/>
      <c r="V185" s="1467"/>
      <c r="W185" s="1467"/>
      <c r="X185" s="1467"/>
      <c r="Y185" s="1467"/>
      <c r="Z185" s="1467"/>
    </row>
    <row r="186" spans="1:26" s="2643" customFormat="1" ht="50.25" customHeight="1">
      <c r="A186" s="3695"/>
      <c r="B186" s="1900" t="str">
        <f t="shared" si="5"/>
        <v>2200002140</v>
      </c>
      <c r="C186" s="1493" t="s">
        <v>3345</v>
      </c>
      <c r="D186" s="1826"/>
      <c r="E186" s="1495"/>
      <c r="F186" s="1493" t="s">
        <v>13</v>
      </c>
      <c r="G186" s="1495"/>
      <c r="H186" s="1495"/>
      <c r="I186" s="1493" t="s">
        <v>49</v>
      </c>
      <c r="J186" s="1495" t="s">
        <v>90</v>
      </c>
      <c r="K186" s="1770" t="s">
        <v>9486</v>
      </c>
      <c r="L186" s="2357">
        <v>724</v>
      </c>
      <c r="M186" s="2196" t="s">
        <v>9226</v>
      </c>
      <c r="N186" s="1493"/>
      <c r="O186" s="1843"/>
      <c r="P186" s="1790">
        <v>3</v>
      </c>
      <c r="Q186" s="1790"/>
      <c r="R186" s="1467"/>
      <c r="S186" s="1467"/>
      <c r="T186" s="1467"/>
      <c r="U186" s="1467"/>
      <c r="V186" s="1467"/>
      <c r="W186" s="1467"/>
      <c r="X186" s="1467"/>
      <c r="Y186" s="1467"/>
      <c r="Z186" s="1467"/>
    </row>
    <row r="187" spans="1:26" s="2643" customFormat="1" ht="57" customHeight="1">
      <c r="A187" s="3696"/>
      <c r="B187" s="1900" t="str">
        <f t="shared" si="5"/>
        <v>2000003178</v>
      </c>
      <c r="C187" s="1493" t="s">
        <v>3345</v>
      </c>
      <c r="D187" s="1826"/>
      <c r="E187" s="1495"/>
      <c r="F187" s="1493" t="s">
        <v>13</v>
      </c>
      <c r="G187" s="1495"/>
      <c r="H187" s="1495"/>
      <c r="I187" s="1493" t="s">
        <v>49</v>
      </c>
      <c r="J187" s="1495" t="s">
        <v>90</v>
      </c>
      <c r="K187" s="2878" t="s">
        <v>9487</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5" customHeight="1">
      <c r="A188" s="3697">
        <v>35</v>
      </c>
      <c r="B188" s="1900" t="str">
        <f t="shared" si="5"/>
        <v>2000003254</v>
      </c>
      <c r="C188" s="2391" t="s">
        <v>3530</v>
      </c>
      <c r="D188" s="2656">
        <v>4400</v>
      </c>
      <c r="E188" s="2118" t="s">
        <v>9488</v>
      </c>
      <c r="F188" s="2391" t="s">
        <v>20</v>
      </c>
      <c r="G188" s="2118" t="s">
        <v>9489</v>
      </c>
      <c r="H188" s="1921" t="s">
        <v>9447</v>
      </c>
      <c r="I188" s="2433" t="s">
        <v>49</v>
      </c>
      <c r="J188" s="2118" t="s">
        <v>5384</v>
      </c>
      <c r="K188" s="2402" t="s">
        <v>9490</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5" customHeight="1">
      <c r="A189" s="3699"/>
      <c r="B189" s="1900" t="str">
        <f t="shared" ref="B189:B212" si="6">TEXT(LEFT(K189,10),"0000000000")</f>
        <v>2000003281</v>
      </c>
      <c r="C189" s="1630" t="s">
        <v>3530</v>
      </c>
      <c r="D189" s="1826"/>
      <c r="E189" s="1748"/>
      <c r="F189" s="1630" t="s">
        <v>20</v>
      </c>
      <c r="G189" s="1495"/>
      <c r="H189" s="1495"/>
      <c r="I189" s="1493" t="s">
        <v>49</v>
      </c>
      <c r="J189" s="1495" t="s">
        <v>90</v>
      </c>
      <c r="K189" s="2878" t="s">
        <v>9491</v>
      </c>
      <c r="L189" s="2357">
        <v>4000</v>
      </c>
      <c r="M189" s="2584" t="s">
        <v>9492</v>
      </c>
      <c r="N189" s="1902"/>
      <c r="O189" s="1775"/>
      <c r="P189" s="1790">
        <v>3</v>
      </c>
      <c r="Q189" s="1790"/>
      <c r="R189" s="2643"/>
      <c r="S189" s="2643"/>
      <c r="T189" s="2643"/>
      <c r="U189" s="2643"/>
      <c r="V189" s="2643"/>
      <c r="W189" s="2643"/>
      <c r="X189" s="2643"/>
      <c r="Y189" s="2643"/>
      <c r="Z189" s="2643"/>
    </row>
    <row r="190" spans="1:26" s="1467" customFormat="1" ht="58.5" customHeight="1">
      <c r="A190" s="3702">
        <v>38</v>
      </c>
      <c r="B190" s="1900" t="str">
        <f t="shared" si="6"/>
        <v>2000003225</v>
      </c>
      <c r="C190" s="1902" t="s">
        <v>4852</v>
      </c>
      <c r="D190" s="2624">
        <v>4350</v>
      </c>
      <c r="E190" s="1921" t="s">
        <v>9493</v>
      </c>
      <c r="F190" s="1902" t="s">
        <v>16</v>
      </c>
      <c r="G190" s="1921" t="s">
        <v>9494</v>
      </c>
      <c r="H190" s="1921" t="s">
        <v>9447</v>
      </c>
      <c r="I190" s="1902" t="s">
        <v>49</v>
      </c>
      <c r="J190" s="1921" t="s">
        <v>1163</v>
      </c>
      <c r="K190" s="1911" t="s">
        <v>9495</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5" customHeight="1">
      <c r="A191" s="3702"/>
      <c r="B191" s="1900" t="str">
        <f t="shared" si="6"/>
        <v>2000003259</v>
      </c>
      <c r="C191" s="1493" t="s">
        <v>4852</v>
      </c>
      <c r="D191" s="1826"/>
      <c r="E191" s="1495"/>
      <c r="F191" s="1493" t="s">
        <v>16</v>
      </c>
      <c r="G191" s="1495" t="s">
        <v>9496</v>
      </c>
      <c r="H191" s="1495"/>
      <c r="I191" s="1493" t="s">
        <v>49</v>
      </c>
      <c r="J191" s="1495" t="s">
        <v>1163</v>
      </c>
      <c r="K191" s="1600" t="s">
        <v>9497</v>
      </c>
      <c r="L191" s="2357">
        <v>485</v>
      </c>
      <c r="M191" s="2918" t="s">
        <v>9498</v>
      </c>
      <c r="N191" s="1626"/>
      <c r="O191" s="1859"/>
      <c r="P191" s="1790">
        <v>3</v>
      </c>
      <c r="Q191" s="1790"/>
    </row>
    <row r="192" spans="1:26" s="1467" customFormat="1" ht="58.5" customHeight="1">
      <c r="A192" s="3702"/>
      <c r="B192" s="1900" t="str">
        <f t="shared" si="6"/>
        <v>2000003260</v>
      </c>
      <c r="C192" s="1493" t="s">
        <v>4852</v>
      </c>
      <c r="D192" s="1826"/>
      <c r="E192" s="1495"/>
      <c r="F192" s="1493" t="s">
        <v>16</v>
      </c>
      <c r="G192" s="1495"/>
      <c r="H192" s="1495"/>
      <c r="I192" s="1493" t="s">
        <v>49</v>
      </c>
      <c r="J192" s="1495" t="s">
        <v>1163</v>
      </c>
      <c r="K192" s="1600" t="s">
        <v>9499</v>
      </c>
      <c r="L192" s="2357">
        <v>105</v>
      </c>
      <c r="M192" s="2196" t="s">
        <v>9500</v>
      </c>
      <c r="N192" s="1626"/>
      <c r="O192" s="1859"/>
      <c r="P192" s="1790">
        <v>3</v>
      </c>
      <c r="Q192" s="1790"/>
    </row>
    <row r="193" spans="1:26" s="1467" customFormat="1" ht="58.5" customHeight="1">
      <c r="A193" s="3702"/>
      <c r="B193" s="1900" t="str">
        <f t="shared" si="6"/>
        <v>2000003182</v>
      </c>
      <c r="C193" s="1493" t="s">
        <v>4852</v>
      </c>
      <c r="D193" s="1826"/>
      <c r="E193" s="1495"/>
      <c r="F193" s="1493" t="s">
        <v>16</v>
      </c>
      <c r="G193" s="1495"/>
      <c r="H193" s="1495"/>
      <c r="I193" s="1493" t="s">
        <v>49</v>
      </c>
      <c r="J193" s="1495" t="s">
        <v>1163</v>
      </c>
      <c r="K193" s="1600" t="s">
        <v>9501</v>
      </c>
      <c r="L193" s="2357">
        <v>3560</v>
      </c>
      <c r="M193" s="2196" t="s">
        <v>5685</v>
      </c>
      <c r="N193" s="1626"/>
      <c r="O193" s="1859"/>
      <c r="P193" s="1790">
        <v>3</v>
      </c>
      <c r="Q193" s="1790"/>
    </row>
    <row r="194" spans="1:26" s="1467" customFormat="1" ht="58.5" customHeight="1">
      <c r="A194" s="3824">
        <v>35</v>
      </c>
      <c r="B194" s="1900" t="str">
        <f t="shared" si="6"/>
        <v>2000003261</v>
      </c>
      <c r="C194" s="2563" t="s">
        <v>5262</v>
      </c>
      <c r="D194" s="2899">
        <v>4330</v>
      </c>
      <c r="E194" s="1921" t="s">
        <v>9502</v>
      </c>
      <c r="F194" s="2439" t="s">
        <v>16</v>
      </c>
      <c r="G194" s="1921" t="s">
        <v>9503</v>
      </c>
      <c r="H194" s="1921" t="s">
        <v>9447</v>
      </c>
      <c r="I194" s="2433" t="s">
        <v>49</v>
      </c>
      <c r="J194" s="2118" t="s">
        <v>101</v>
      </c>
      <c r="K194" s="2402" t="s">
        <v>9504</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5" customHeight="1">
      <c r="A195" s="3699"/>
      <c r="B195" s="1900" t="str">
        <f t="shared" si="6"/>
        <v>2000003287</v>
      </c>
      <c r="C195" s="1941" t="s">
        <v>5262</v>
      </c>
      <c r="D195" s="2901"/>
      <c r="E195" s="1495"/>
      <c r="F195" s="1941" t="s">
        <v>16</v>
      </c>
      <c r="G195" s="1851"/>
      <c r="H195" s="1495"/>
      <c r="I195" s="1493" t="s">
        <v>49</v>
      </c>
      <c r="J195" s="1495" t="s">
        <v>101</v>
      </c>
      <c r="K195" s="1600" t="s">
        <v>9505</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5" customHeight="1">
      <c r="A196" s="3694">
        <v>36</v>
      </c>
      <c r="B196" s="1900" t="str">
        <f t="shared" si="6"/>
        <v>2200002125</v>
      </c>
      <c r="C196" s="1902" t="s">
        <v>123</v>
      </c>
      <c r="D196" s="2624">
        <v>4400</v>
      </c>
      <c r="E196" s="1921" t="s">
        <v>9506</v>
      </c>
      <c r="F196" s="1902" t="s">
        <v>16</v>
      </c>
      <c r="G196" s="1921" t="s">
        <v>9507</v>
      </c>
      <c r="H196" s="1921" t="s">
        <v>9447</v>
      </c>
      <c r="I196" s="1902" t="s">
        <v>49</v>
      </c>
      <c r="J196" s="1921" t="s">
        <v>1163</v>
      </c>
      <c r="K196" s="1845" t="s">
        <v>9508</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5" customHeight="1">
      <c r="A197" s="3696"/>
      <c r="B197" s="1900" t="str">
        <f t="shared" si="6"/>
        <v>2000003202</v>
      </c>
      <c r="C197" s="1493" t="s">
        <v>123</v>
      </c>
      <c r="D197" s="1826"/>
      <c r="E197" s="1495"/>
      <c r="F197" s="1493" t="s">
        <v>16</v>
      </c>
      <c r="G197" s="1495"/>
      <c r="H197" s="1495"/>
      <c r="I197" s="1493" t="s">
        <v>49</v>
      </c>
      <c r="J197" s="1495" t="s">
        <v>1163</v>
      </c>
      <c r="K197" s="2878" t="s">
        <v>9509</v>
      </c>
      <c r="L197" s="2357">
        <v>3800</v>
      </c>
      <c r="M197" s="2196" t="s">
        <v>5685</v>
      </c>
      <c r="N197" s="1902"/>
      <c r="O197" s="1862"/>
      <c r="P197" s="1790">
        <v>3</v>
      </c>
      <c r="Q197" s="1790"/>
    </row>
    <row r="198" spans="1:26" s="2643" customFormat="1" ht="58.5" customHeight="1">
      <c r="A198" s="3694">
        <v>38</v>
      </c>
      <c r="B198" s="1900" t="str">
        <f t="shared" si="6"/>
        <v>2200002135</v>
      </c>
      <c r="C198" s="1921" t="s">
        <v>4919</v>
      </c>
      <c r="D198" s="2624">
        <v>3600</v>
      </c>
      <c r="E198" s="1921" t="s">
        <v>9510</v>
      </c>
      <c r="F198" s="1902" t="s">
        <v>18</v>
      </c>
      <c r="G198" s="1921" t="s">
        <v>9511</v>
      </c>
      <c r="H198" s="2187" t="s">
        <v>9447</v>
      </c>
      <c r="I198" s="2563" t="s">
        <v>49</v>
      </c>
      <c r="J198" s="1921" t="s">
        <v>1163</v>
      </c>
      <c r="K198" s="1845" t="s">
        <v>8393</v>
      </c>
      <c r="L198" s="2583">
        <v>800</v>
      </c>
      <c r="M198" s="2496" t="s">
        <v>5376</v>
      </c>
      <c r="N198" s="2127"/>
      <c r="O198" s="1775"/>
      <c r="P198" s="2429">
        <v>3</v>
      </c>
      <c r="Q198" s="2429"/>
    </row>
    <row r="199" spans="1:26" s="2643" customFormat="1" ht="58.5" customHeight="1">
      <c r="A199" s="3696"/>
      <c r="B199" s="1900" t="str">
        <f t="shared" si="6"/>
        <v>2200002136</v>
      </c>
      <c r="C199" s="1495" t="s">
        <v>4919</v>
      </c>
      <c r="D199" s="1826"/>
      <c r="E199" s="1495"/>
      <c r="F199" s="1493" t="s">
        <v>18</v>
      </c>
      <c r="G199" s="1899"/>
      <c r="H199" s="1495"/>
      <c r="I199" s="1626" t="s">
        <v>49</v>
      </c>
      <c r="J199" s="1921" t="s">
        <v>1163</v>
      </c>
      <c r="K199" s="1600" t="s">
        <v>9512</v>
      </c>
      <c r="L199" s="2357">
        <v>2800</v>
      </c>
      <c r="M199" s="2496" t="s">
        <v>5685</v>
      </c>
      <c r="N199" s="2150"/>
      <c r="O199" s="2675"/>
      <c r="P199" s="1790">
        <v>3</v>
      </c>
      <c r="Q199" s="2429"/>
    </row>
    <row r="200" spans="1:26" s="2643" customFormat="1" ht="58.5" customHeight="1">
      <c r="A200" s="3694">
        <v>40</v>
      </c>
      <c r="B200" s="1900" t="str">
        <f t="shared" si="6"/>
        <v>2000003254</v>
      </c>
      <c r="C200" s="1902" t="s">
        <v>98</v>
      </c>
      <c r="D200" s="2624">
        <v>3700</v>
      </c>
      <c r="E200" s="1921" t="s">
        <v>9513</v>
      </c>
      <c r="F200" s="2823" t="s">
        <v>18</v>
      </c>
      <c r="G200" s="1921" t="s">
        <v>9514</v>
      </c>
      <c r="H200" s="2159" t="s">
        <v>9515</v>
      </c>
      <c r="I200" s="1902" t="s">
        <v>49</v>
      </c>
      <c r="J200" s="2118" t="s">
        <v>5384</v>
      </c>
      <c r="K200" s="2194" t="s">
        <v>9516</v>
      </c>
      <c r="L200" s="2583">
        <v>700</v>
      </c>
      <c r="M200" s="2496" t="s">
        <v>5376</v>
      </c>
      <c r="N200" s="2150"/>
      <c r="O200" s="2675"/>
      <c r="P200" s="1790">
        <v>3</v>
      </c>
      <c r="Q200" s="2429"/>
    </row>
    <row r="201" spans="1:26" s="2643" customFormat="1" ht="58.5" customHeight="1">
      <c r="A201" s="3696"/>
      <c r="B201" s="1900" t="str">
        <f t="shared" si="6"/>
        <v>2000003294</v>
      </c>
      <c r="C201" s="1493" t="s">
        <v>98</v>
      </c>
      <c r="D201" s="1826"/>
      <c r="E201" s="1495"/>
      <c r="F201" s="1769" t="s">
        <v>18</v>
      </c>
      <c r="G201" s="1495"/>
      <c r="H201" s="1947"/>
      <c r="I201" s="1493" t="s">
        <v>49</v>
      </c>
      <c r="J201" s="1495" t="s">
        <v>90</v>
      </c>
      <c r="K201" s="1496" t="s">
        <v>9517</v>
      </c>
      <c r="L201" s="2357">
        <v>3000</v>
      </c>
      <c r="M201" s="2496" t="s">
        <v>5376</v>
      </c>
      <c r="N201" s="2150"/>
      <c r="O201" s="2675"/>
      <c r="P201" s="1790">
        <v>3</v>
      </c>
      <c r="Q201" s="2429"/>
    </row>
    <row r="202" spans="1:26" s="2643" customFormat="1" ht="67.5" customHeight="1">
      <c r="A202" s="3724">
        <v>41</v>
      </c>
      <c r="B202" s="1900" t="str">
        <f t="shared" si="6"/>
        <v>2000003209</v>
      </c>
      <c r="C202" s="1902" t="s">
        <v>6877</v>
      </c>
      <c r="D202" s="2624">
        <v>4150</v>
      </c>
      <c r="E202" s="1921" t="s">
        <v>9518</v>
      </c>
      <c r="F202" s="1902" t="s">
        <v>19</v>
      </c>
      <c r="G202" s="1921"/>
      <c r="H202" s="1921"/>
      <c r="I202" s="1902" t="s">
        <v>49</v>
      </c>
      <c r="J202" s="1921" t="s">
        <v>101</v>
      </c>
      <c r="K202" s="2923" t="s">
        <v>9519</v>
      </c>
      <c r="L202" s="2583">
        <v>766</v>
      </c>
      <c r="M202" s="2496" t="s">
        <v>5376</v>
      </c>
      <c r="N202" s="2391"/>
      <c r="O202" s="1775" t="s">
        <v>9520</v>
      </c>
      <c r="P202" s="1790">
        <v>3</v>
      </c>
      <c r="Q202" s="1790"/>
    </row>
    <row r="203" spans="1:26" s="2643" customFormat="1" ht="58.5" customHeight="1">
      <c r="A203" s="3724"/>
      <c r="B203" s="1900" t="str">
        <f t="shared" si="6"/>
        <v>2200002113</v>
      </c>
      <c r="C203" s="1493" t="s">
        <v>6877</v>
      </c>
      <c r="D203" s="1826"/>
      <c r="E203" s="1495"/>
      <c r="F203" s="1493" t="s">
        <v>19</v>
      </c>
      <c r="G203" s="1495"/>
      <c r="H203" s="1495"/>
      <c r="I203" s="1493" t="s">
        <v>49</v>
      </c>
      <c r="J203" s="1493" t="s">
        <v>126</v>
      </c>
      <c r="K203" s="1600" t="s">
        <v>9521</v>
      </c>
      <c r="L203" s="2357">
        <v>3800</v>
      </c>
      <c r="M203" s="2749" t="s">
        <v>9522</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2493</v>
      </c>
      <c r="D204" s="2911">
        <v>100</v>
      </c>
      <c r="E204" s="2735" t="s">
        <v>9523</v>
      </c>
      <c r="F204" s="2733" t="s">
        <v>19</v>
      </c>
      <c r="G204" s="2735"/>
      <c r="H204" s="2735" t="s">
        <v>276</v>
      </c>
      <c r="I204" s="2735" t="s">
        <v>49</v>
      </c>
      <c r="J204" s="2733" t="s">
        <v>1637</v>
      </c>
      <c r="K204" s="2736" t="s">
        <v>9524</v>
      </c>
      <c r="L204" s="2737">
        <v>100</v>
      </c>
      <c r="M204" s="2817" t="s">
        <v>5376</v>
      </c>
      <c r="N204" s="2733"/>
      <c r="O204" s="2738"/>
      <c r="P204" s="2739">
        <v>3</v>
      </c>
      <c r="Q204" s="2739"/>
    </row>
    <row r="205" spans="1:26" s="2912" customFormat="1" ht="58.5" customHeight="1">
      <c r="A205" s="2913"/>
      <c r="B205" s="2910" t="str">
        <f t="shared" si="6"/>
        <v>2000003170</v>
      </c>
      <c r="C205" s="2733" t="s">
        <v>2493</v>
      </c>
      <c r="D205" s="2911">
        <v>550</v>
      </c>
      <c r="E205" s="2735" t="s">
        <v>9523</v>
      </c>
      <c r="F205" s="2733" t="s">
        <v>19</v>
      </c>
      <c r="G205" s="2735"/>
      <c r="H205" s="2735" t="s">
        <v>276</v>
      </c>
      <c r="I205" s="2735" t="s">
        <v>49</v>
      </c>
      <c r="J205" s="2733" t="s">
        <v>1637</v>
      </c>
      <c r="K205" s="2740" t="s">
        <v>9525</v>
      </c>
      <c r="L205" s="2740">
        <v>550</v>
      </c>
      <c r="M205" s="2817" t="s">
        <v>5376</v>
      </c>
      <c r="N205" s="2733"/>
      <c r="O205" s="2738"/>
      <c r="P205" s="2739">
        <v>3</v>
      </c>
      <c r="Q205" s="2739"/>
    </row>
    <row r="206" spans="1:26" s="2916" customFormat="1" ht="58.5" customHeight="1">
      <c r="A206" s="2914"/>
      <c r="B206" s="2910" t="str">
        <f t="shared" si="6"/>
        <v>2000003022</v>
      </c>
      <c r="C206" s="2733" t="s">
        <v>2493</v>
      </c>
      <c r="D206" s="2911">
        <v>300</v>
      </c>
      <c r="E206" s="2735" t="s">
        <v>9526</v>
      </c>
      <c r="F206" s="2733" t="s">
        <v>19</v>
      </c>
      <c r="G206" s="2735"/>
      <c r="H206" s="2735" t="s">
        <v>276</v>
      </c>
      <c r="I206" s="2735" t="s">
        <v>49</v>
      </c>
      <c r="J206" s="2733" t="s">
        <v>1637</v>
      </c>
      <c r="K206" s="2736" t="s">
        <v>9527</v>
      </c>
      <c r="L206" s="2737">
        <v>300</v>
      </c>
      <c r="M206" s="2817" t="s">
        <v>5376</v>
      </c>
      <c r="N206" s="2733"/>
      <c r="O206" s="2915"/>
      <c r="P206" s="2739">
        <v>1</v>
      </c>
      <c r="Q206" s="2739"/>
    </row>
    <row r="207" spans="1:26" s="2916" customFormat="1" ht="58.5" customHeight="1">
      <c r="A207" s="2914"/>
      <c r="B207" s="2910" t="str">
        <f t="shared" si="6"/>
        <v>2200002102</v>
      </c>
      <c r="C207" s="2733" t="s">
        <v>2493</v>
      </c>
      <c r="D207" s="2737">
        <v>1038</v>
      </c>
      <c r="E207" s="2735" t="s">
        <v>9528</v>
      </c>
      <c r="F207" s="2733" t="s">
        <v>19</v>
      </c>
      <c r="G207" s="2735"/>
      <c r="H207" s="2735" t="s">
        <v>276</v>
      </c>
      <c r="I207" s="2735" t="s">
        <v>49</v>
      </c>
      <c r="J207" s="2733" t="s">
        <v>259</v>
      </c>
      <c r="K207" s="2736" t="s">
        <v>9529</v>
      </c>
      <c r="L207" s="2737">
        <v>1038</v>
      </c>
      <c r="M207" s="2817" t="s">
        <v>9226</v>
      </c>
      <c r="N207" s="2733"/>
      <c r="O207" s="2915"/>
      <c r="P207" s="2739">
        <v>1</v>
      </c>
      <c r="Q207" s="2739"/>
    </row>
    <row r="208" spans="1:26" s="2916" customFormat="1" ht="58.5" customHeight="1">
      <c r="A208" s="2914"/>
      <c r="B208" s="2910" t="str">
        <f t="shared" si="6"/>
        <v>2200002103</v>
      </c>
      <c r="C208" s="2733" t="s">
        <v>2493</v>
      </c>
      <c r="D208" s="2737">
        <v>1093</v>
      </c>
      <c r="E208" s="2735" t="s">
        <v>9530</v>
      </c>
      <c r="F208" s="2733" t="s">
        <v>19</v>
      </c>
      <c r="G208" s="2735"/>
      <c r="H208" s="2735" t="s">
        <v>276</v>
      </c>
      <c r="I208" s="2735" t="s">
        <v>49</v>
      </c>
      <c r="J208" s="2733" t="s">
        <v>259</v>
      </c>
      <c r="K208" s="2736" t="s">
        <v>9531</v>
      </c>
      <c r="L208" s="2737">
        <v>1093</v>
      </c>
      <c r="M208" s="2817" t="s">
        <v>5376</v>
      </c>
      <c r="N208" s="2733"/>
      <c r="O208" s="2915"/>
      <c r="P208" s="2739">
        <v>1</v>
      </c>
      <c r="Q208" s="2739"/>
    </row>
    <row r="209" spans="1:26" s="2916" customFormat="1" ht="58.5" customHeight="1">
      <c r="A209" s="2914"/>
      <c r="B209" s="2910" t="str">
        <f t="shared" si="6"/>
        <v>2000003236</v>
      </c>
      <c r="C209" s="2733" t="s">
        <v>2493</v>
      </c>
      <c r="D209" s="2737">
        <v>400</v>
      </c>
      <c r="E209" s="2735" t="s">
        <v>9532</v>
      </c>
      <c r="F209" s="2733" t="s">
        <v>19</v>
      </c>
      <c r="G209" s="2735"/>
      <c r="H209" s="2735"/>
      <c r="I209" s="2735" t="s">
        <v>49</v>
      </c>
      <c r="J209" s="2733" t="s">
        <v>259</v>
      </c>
      <c r="K209" s="2736" t="s">
        <v>8506</v>
      </c>
      <c r="L209" s="2737">
        <v>400</v>
      </c>
      <c r="M209" s="2817" t="s">
        <v>5376</v>
      </c>
      <c r="N209" s="2733"/>
      <c r="O209" s="2915"/>
      <c r="P209" s="2739">
        <v>3</v>
      </c>
      <c r="Q209" s="2739"/>
    </row>
    <row r="210" spans="1:26" s="2916" customFormat="1" ht="58.5" customHeight="1">
      <c r="A210" s="2914"/>
      <c r="B210" s="2910" t="str">
        <f t="shared" si="6"/>
        <v>2200002128</v>
      </c>
      <c r="C210" s="2733" t="s">
        <v>2493</v>
      </c>
      <c r="D210" s="2737">
        <v>1400</v>
      </c>
      <c r="E210" s="2735" t="s">
        <v>9533</v>
      </c>
      <c r="F210" s="2733" t="s">
        <v>19</v>
      </c>
      <c r="G210" s="2735"/>
      <c r="H210" s="2735" t="s">
        <v>276</v>
      </c>
      <c r="I210" s="2735" t="s">
        <v>49</v>
      </c>
      <c r="J210" s="2733" t="s">
        <v>259</v>
      </c>
      <c r="K210" s="2736" t="s">
        <v>9534</v>
      </c>
      <c r="L210" s="2737">
        <v>1400</v>
      </c>
      <c r="M210" s="2817" t="s">
        <v>9226</v>
      </c>
      <c r="N210" s="2733"/>
      <c r="O210" s="2915"/>
      <c r="P210" s="2739">
        <v>3</v>
      </c>
      <c r="Q210" s="2739"/>
    </row>
    <row r="211" spans="1:26" s="2916" customFormat="1" ht="58.5" customHeight="1">
      <c r="A211" s="2914"/>
      <c r="B211" s="2910" t="str">
        <f t="shared" si="6"/>
        <v>2200002129</v>
      </c>
      <c r="C211" s="2733" t="s">
        <v>2493</v>
      </c>
      <c r="D211" s="2737">
        <v>815</v>
      </c>
      <c r="E211" s="2735" t="s">
        <v>9533</v>
      </c>
      <c r="F211" s="2733" t="s">
        <v>19</v>
      </c>
      <c r="G211" s="2735"/>
      <c r="H211" s="2735" t="s">
        <v>276</v>
      </c>
      <c r="I211" s="2735" t="s">
        <v>49</v>
      </c>
      <c r="J211" s="2733" t="s">
        <v>259</v>
      </c>
      <c r="K211" s="2736" t="s">
        <v>9535</v>
      </c>
      <c r="L211" s="2737">
        <v>815</v>
      </c>
      <c r="M211" s="2817" t="s">
        <v>9226</v>
      </c>
      <c r="N211" s="2733"/>
      <c r="O211" s="2915"/>
      <c r="P211" s="2739">
        <v>3</v>
      </c>
      <c r="Q211" s="2739"/>
    </row>
    <row r="212" spans="1:26" s="2916" customFormat="1" ht="58.5" customHeight="1">
      <c r="A212" s="2914"/>
      <c r="B212" s="2910" t="str">
        <f t="shared" si="6"/>
        <v>2000003248</v>
      </c>
      <c r="C212" s="2733" t="s">
        <v>2493</v>
      </c>
      <c r="D212" s="2737">
        <v>100</v>
      </c>
      <c r="E212" s="2735" t="s">
        <v>9536</v>
      </c>
      <c r="F212" s="2733" t="s">
        <v>19</v>
      </c>
      <c r="G212" s="2735"/>
      <c r="H212" s="2735" t="s">
        <v>276</v>
      </c>
      <c r="I212" s="2735" t="s">
        <v>49</v>
      </c>
      <c r="J212" s="2733" t="s">
        <v>259</v>
      </c>
      <c r="K212" s="2736" t="s">
        <v>8504</v>
      </c>
      <c r="L212" s="2737">
        <v>100</v>
      </c>
      <c r="M212" s="2817" t="s">
        <v>5376</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5207</v>
      </c>
      <c r="B1" s="3051" t="s">
        <v>9537</v>
      </c>
      <c r="C1" s="3051" t="s">
        <v>9538</v>
      </c>
      <c r="D1" s="3051" t="s">
        <v>9539</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0DF71EB2-EE0F-4F25-9588-FDD6BB362601}"/>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Guest User</cp:lastModifiedBy>
  <cp:revision/>
  <dcterms:created xsi:type="dcterms:W3CDTF">2021-03-20T05:37:20Z</dcterms:created>
  <dcterms:modified xsi:type="dcterms:W3CDTF">2025-11-21T03:51:45Z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