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2.xml" ContentType="application/vnd.ms-excel.namedsheetviews+xml"/>
  <Override PartName="/xl/namedSheetViews/namedSheetView43.xml" ContentType="application/vnd.ms-excel.namedsheetview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20057DB1-5BCC-4ED0-AB9C-E30D4D07CD79}" xr6:coauthVersionLast="47" xr6:coauthVersionMax="47" xr10:uidLastSave="{00000000-0000-0000-0000-000000000000}"/>
  <bookViews>
    <workbookView xWindow="-120" yWindow="-120" windowWidth="27465" windowHeight="16440" firstSheet="52" activeTab="52"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04.2025" sheetId="56" state="hidden" r:id="rId48"/>
    <sheet name="LỊCH TÀU - 03.2025" sheetId="55" state="hidden" r:id="rId49"/>
    <sheet name="LỊCH TÀU - 02.2025 " sheetId="54" state="hidden" r:id="rId50"/>
    <sheet name="LỊCH TÀU - 01.2025" sheetId="52" state="hidden" r:id="rId51"/>
    <sheet name="LỊCH TÀU - 05.2025" sheetId="58" state="hidden" r:id="rId52"/>
    <sheet name="LỊCH TÀU - 10.2025 " sheetId="65" r:id="rId53"/>
    <sheet name="LỊCH TÀU - 09.2025 " sheetId="64" r:id="rId54"/>
    <sheet name="LỊCH TÀU - 08.2025" sheetId="63" r:id="rId55"/>
    <sheet name="PKH UPDATE" sheetId="66" r:id="rId56"/>
    <sheet name="LỊCH TÀU - 07.2025" sheetId="62" r:id="rId57"/>
  </sheets>
  <definedNames>
    <definedName name="_xlnm._FilterDatabase" localSheetId="25" hidden="1">'LỊCH TÀU - 01.2023'!$A$4:$O$12</definedName>
    <definedName name="_xlnm._FilterDatabase" localSheetId="38" hidden="1">'LỊCH TÀU - 01.2024'!$A$5:$N$45</definedName>
    <definedName name="_xlnm._FilterDatabase" localSheetId="50"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49"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8"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7"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1"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6"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4"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3" hidden="1">'LỊCH TÀU - 09.2025 '!$A$3:$AJ$3</definedName>
    <definedName name="_xlnm._FilterDatabase" localSheetId="44" hidden="1">'LỊCH TÀU - 11.2025'!$A$3:$V$10</definedName>
    <definedName name="_xlnm._FilterDatabase" localSheetId="52" hidden="1">'LỊCH TÀU - 10.2025 '!$A$3:$V$285</definedName>
    <definedName name="_xlnm.Print_Area" localSheetId="25">'LỊCH TÀU - 01.2023'!$A$4:$I$4</definedName>
    <definedName name="_xlnm.Print_Area" localSheetId="38">'LỊCH TÀU - 01.2024'!$A$5:$J$5</definedName>
    <definedName name="_xlnm.Print_Area" localSheetId="50">'LỊCH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49">'LỊCH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8">'LỊCH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7">'LỊCH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1">'LỊCH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6">'LỊCH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4">'LỊCH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3">'LỊCH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52">'LỊCH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0" i="65" l="1"/>
  <c r="M43" i="68"/>
  <c r="B43" i="68"/>
  <c r="B255" i="65"/>
  <c r="B197" i="65"/>
  <c r="B191" i="65"/>
  <c r="B22" i="68"/>
  <c r="B239" i="65"/>
  <c r="P26" i="61"/>
  <c r="P25" i="61"/>
  <c r="P24" i="61"/>
  <c r="P23" i="61"/>
  <c r="P22" i="61"/>
  <c r="P21" i="61"/>
  <c r="P20" i="61"/>
  <c r="L26" i="61"/>
  <c r="L25" i="61"/>
  <c r="L24" i="61"/>
  <c r="L23" i="61"/>
  <c r="L22" i="61"/>
  <c r="L21" i="61"/>
  <c r="L20" i="61"/>
  <c r="B195" i="65"/>
  <c r="B196" i="65"/>
  <c r="B182" i="65"/>
  <c r="B183" i="65"/>
  <c r="B53" i="68"/>
  <c r="B58" i="68"/>
  <c r="B54" i="68"/>
  <c r="B28" i="68"/>
  <c r="B29" i="68"/>
  <c r="B30" i="68"/>
  <c r="B31" i="68"/>
  <c r="M31" i="68"/>
  <c r="B45" i="68"/>
  <c r="B34" i="68"/>
  <c r="B38" i="68"/>
  <c r="B37" i="68"/>
  <c r="B284" i="65"/>
  <c r="M282" i="65"/>
  <c r="B264" i="65"/>
  <c r="B268" i="65"/>
  <c r="B24" i="68"/>
  <c r="B275" i="65"/>
  <c r="B276" i="65"/>
  <c r="B52" i="68"/>
  <c r="B51" i="68"/>
  <c r="B50" i="68"/>
  <c r="B49" i="68"/>
  <c r="B240" i="65"/>
  <c r="B241" i="65"/>
  <c r="B242" i="65"/>
  <c r="B243" i="65"/>
  <c r="B244" i="65"/>
  <c r="B245" i="65"/>
  <c r="B247" i="65"/>
  <c r="B246" i="65"/>
  <c r="B248" i="65"/>
  <c r="B249" i="65"/>
  <c r="B20" i="68"/>
  <c r="B21" i="68"/>
  <c r="B23" i="68"/>
  <c r="B238" i="65"/>
  <c r="B233" i="65"/>
  <c r="B234" i="65"/>
  <c r="B235" i="65"/>
  <c r="B236" i="65"/>
  <c r="B237" i="65"/>
  <c r="B5" i="68"/>
  <c r="B6" i="68"/>
  <c r="B273" i="65"/>
  <c r="B175" i="65"/>
  <c r="B231" i="65"/>
  <c r="B189" i="65"/>
  <c r="B194" i="65"/>
  <c r="B204" i="65"/>
  <c r="B202" i="65"/>
  <c r="B130" i="65"/>
  <c r="B229" i="65"/>
  <c r="B230" i="65"/>
  <c r="B199" i="65"/>
  <c r="B209" i="65"/>
  <c r="B203" i="65"/>
  <c r="B205" i="65"/>
  <c r="B206" i="65"/>
  <c r="B39" i="68"/>
  <c r="B129" i="65"/>
  <c r="B128" i="65"/>
  <c r="B188" i="65"/>
  <c r="B187" i="65"/>
  <c r="B201" i="65"/>
  <c r="B172" i="65"/>
  <c r="B171" i="65"/>
  <c r="B232" i="65"/>
  <c r="B44" i="68"/>
  <c r="B42" i="68"/>
  <c r="B41" i="68"/>
  <c r="B57" i="68"/>
  <c r="B223" i="65"/>
  <c r="B176" i="65"/>
  <c r="B177" i="65"/>
  <c r="B56" i="68"/>
  <c r="B40" i="68"/>
  <c r="B36" i="68"/>
  <c r="B35" i="68"/>
  <c r="B33" i="68"/>
  <c r="B32" i="68"/>
  <c r="B260" i="65"/>
  <c r="B27" i="68"/>
  <c r="B25" i="68"/>
  <c r="B165" i="65"/>
  <c r="B285" i="65"/>
  <c r="B7" i="68"/>
  <c r="B8" i="68"/>
  <c r="B9" i="68"/>
  <c r="B10" i="68"/>
  <c r="B11" i="68"/>
  <c r="B12" i="68"/>
  <c r="B13" i="68"/>
  <c r="B14" i="68"/>
  <c r="B15" i="68"/>
  <c r="B16" i="68"/>
  <c r="B17" i="68"/>
  <c r="B18" i="68"/>
  <c r="B19" i="68"/>
  <c r="B55" i="68"/>
  <c r="B46" i="68"/>
  <c r="B47" i="68"/>
  <c r="B48" i="68"/>
  <c r="B26" i="68"/>
  <c r="B59" i="68"/>
  <c r="B60" i="68"/>
  <c r="B61" i="68"/>
  <c r="B62" i="68"/>
  <c r="B63" i="68"/>
  <c r="B64" i="68"/>
  <c r="B65" i="68"/>
  <c r="B66" i="68"/>
  <c r="B67" i="68"/>
  <c r="B68" i="68"/>
  <c r="B69" i="68"/>
  <c r="B70" i="68"/>
  <c r="B71" i="68"/>
  <c r="B72" i="68"/>
  <c r="B73" i="68"/>
  <c r="B74" i="68"/>
  <c r="B75" i="68"/>
  <c r="B76" i="68"/>
  <c r="B77" i="68"/>
  <c r="B78" i="68"/>
  <c r="B79" i="68"/>
  <c r="B80" i="68"/>
  <c r="B81" i="68"/>
  <c r="B82" i="68"/>
  <c r="B83" i="68"/>
  <c r="B84" i="68"/>
  <c r="B85" i="68"/>
  <c r="B86" i="68"/>
  <c r="B87" i="68"/>
  <c r="B88" i="68"/>
  <c r="B89" i="68"/>
  <c r="B90" i="68"/>
  <c r="B91" i="68"/>
  <c r="B92" i="68"/>
  <c r="B93" i="68"/>
  <c r="B94" i="68"/>
  <c r="B95" i="68"/>
  <c r="B96" i="68"/>
  <c r="B97" i="68"/>
  <c r="B98" i="68"/>
  <c r="B99" i="68"/>
  <c r="B100" i="68"/>
  <c r="B101" i="68"/>
  <c r="B102" i="68"/>
  <c r="B103" i="68"/>
  <c r="B104" i="68"/>
  <c r="B105" i="68"/>
  <c r="B106" i="68"/>
  <c r="B107" i="68"/>
  <c r="B108" i="68"/>
  <c r="B109" i="68"/>
  <c r="B110" i="68"/>
  <c r="B111" i="68"/>
  <c r="B112" i="68"/>
  <c r="B113" i="68"/>
  <c r="B114" i="68"/>
  <c r="B115" i="68"/>
  <c r="B116" i="68"/>
  <c r="B117" i="68"/>
  <c r="B118" i="68"/>
  <c r="B119" i="68"/>
  <c r="B120" i="68"/>
  <c r="B121" i="68"/>
  <c r="B122" i="68"/>
  <c r="B123" i="68"/>
  <c r="B124" i="68"/>
  <c r="B125" i="68"/>
  <c r="B126" i="68"/>
  <c r="B127" i="68"/>
  <c r="B128" i="68"/>
  <c r="B129" i="68"/>
  <c r="B130" i="68"/>
  <c r="B131" i="68"/>
  <c r="B132" i="68"/>
  <c r="B133" i="68"/>
  <c r="B134" i="68"/>
  <c r="B135" i="68"/>
  <c r="B136" i="68"/>
  <c r="B137" i="68"/>
  <c r="B138" i="68"/>
  <c r="B139" i="68"/>
  <c r="B140" i="68"/>
  <c r="B141" i="68"/>
  <c r="B142" i="68"/>
  <c r="B143" i="68"/>
  <c r="B144" i="68"/>
  <c r="B145" i="68"/>
  <c r="B146" i="68"/>
  <c r="B147" i="68"/>
  <c r="B148" i="68"/>
  <c r="B149" i="68"/>
  <c r="B150" i="68"/>
  <c r="B151" i="68"/>
  <c r="B152" i="68"/>
  <c r="B153" i="68"/>
  <c r="B154" i="68"/>
  <c r="B155" i="68"/>
  <c r="B156" i="68"/>
  <c r="B157" i="68"/>
  <c r="B158" i="68"/>
  <c r="B159" i="68"/>
  <c r="B160" i="68"/>
  <c r="B161" i="68"/>
  <c r="B162" i="68"/>
  <c r="B163" i="68"/>
  <c r="B164" i="68"/>
  <c r="B165" i="68"/>
  <c r="B166" i="68"/>
  <c r="B167" i="68"/>
  <c r="B168" i="68"/>
  <c r="B169" i="68"/>
  <c r="B170" i="68"/>
  <c r="B171" i="68"/>
  <c r="B172" i="68"/>
  <c r="B173" i="68"/>
  <c r="B174" i="68"/>
  <c r="B175" i="68"/>
  <c r="B176" i="68"/>
  <c r="B177" i="68"/>
  <c r="B178" i="68"/>
  <c r="B179" i="68"/>
  <c r="B180" i="68"/>
  <c r="B181" i="68"/>
  <c r="B182" i="68"/>
  <c r="B183" i="68"/>
  <c r="B184" i="68"/>
  <c r="B185" i="68"/>
  <c r="B186" i="68"/>
  <c r="B187" i="68"/>
  <c r="B188" i="68"/>
  <c r="B189" i="68"/>
  <c r="B190" i="68"/>
  <c r="B191" i="68"/>
  <c r="B192"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L2" i="68"/>
  <c r="B4" i="68"/>
  <c r="B181" i="65"/>
  <c r="B167" i="65"/>
  <c r="B227" i="65"/>
  <c r="B228" i="65"/>
  <c r="B164" i="65"/>
  <c r="B179" i="65"/>
  <c r="B138" i="65"/>
  <c r="B139" i="65"/>
  <c r="B140" i="65"/>
  <c r="B141" i="65"/>
  <c r="B142" i="65"/>
  <c r="B143" i="65"/>
  <c r="B144" i="65"/>
  <c r="B145" i="65"/>
  <c r="B146" i="65"/>
  <c r="B147" i="65"/>
  <c r="B148" i="65"/>
  <c r="B149" i="65"/>
  <c r="B150" i="65"/>
  <c r="B257" i="65"/>
  <c r="B253" i="65"/>
  <c r="B174" i="65"/>
  <c r="B251" i="65"/>
  <c r="B178" i="65"/>
  <c r="B252" i="65"/>
  <c r="B161" i="65"/>
  <c r="B156" i="65"/>
  <c r="B157" i="65"/>
  <c r="B158" i="65"/>
  <c r="B159" i="65"/>
  <c r="B127" i="65"/>
  <c r="M121" i="65"/>
  <c r="B162" i="65"/>
  <c r="B210" i="65"/>
  <c r="B207" i="65"/>
  <c r="B208" i="65"/>
  <c r="B133" i="65"/>
  <c r="B186" i="65"/>
  <c r="B160" i="65"/>
  <c r="B155" i="65"/>
  <c r="B152" i="65"/>
  <c r="B153" i="65"/>
  <c r="B151" i="65"/>
  <c r="B263" i="65"/>
  <c r="B154" i="65"/>
  <c r="B180" i="65"/>
  <c r="B185" i="65"/>
  <c r="B217" i="65"/>
  <c r="B226" i="65"/>
  <c r="B119" i="65"/>
  <c r="B120" i="65"/>
  <c r="B121" i="65"/>
  <c r="B122" i="65"/>
  <c r="B123" i="65"/>
  <c r="B124" i="65"/>
  <c r="B125" i="65"/>
  <c r="B126" i="65"/>
  <c r="B131" i="65"/>
  <c r="B132" i="65"/>
  <c r="B134" i="65"/>
  <c r="B135" i="65"/>
  <c r="B166" i="65"/>
  <c r="B137" i="65"/>
  <c r="B192" i="65"/>
  <c r="B193" i="65"/>
  <c r="B136" i="65"/>
  <c r="B184" i="65"/>
  <c r="B190" i="65"/>
  <c r="B168" i="65"/>
  <c r="B198" i="65"/>
  <c r="B163" i="65"/>
  <c r="B110" i="65"/>
  <c r="B109" i="65"/>
  <c r="M7" i="61"/>
  <c r="B224" i="65"/>
  <c r="B225"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1" i="65"/>
  <c r="B212" i="65"/>
  <c r="B213" i="65"/>
  <c r="B214" i="65"/>
  <c r="B215" i="65"/>
  <c r="B216" i="65"/>
  <c r="B218" i="65"/>
  <c r="B219" i="65"/>
  <c r="B220" i="65"/>
  <c r="B221" i="65"/>
  <c r="B222" i="65"/>
  <c r="B169" i="65"/>
  <c r="B170" i="65"/>
  <c r="B173" i="65"/>
  <c r="B259" i="65"/>
  <c r="B269" i="65"/>
  <c r="B270" i="65"/>
  <c r="B271" i="65"/>
  <c r="B272" i="65"/>
  <c r="B274" i="65"/>
  <c r="B277" i="65"/>
  <c r="B278" i="65"/>
  <c r="B279" i="65"/>
  <c r="B280" i="65"/>
  <c r="B281" i="65"/>
  <c r="B254" i="65"/>
  <c r="B265" i="65"/>
  <c r="B266" i="65"/>
  <c r="B283" i="65"/>
  <c r="B282" i="65"/>
  <c r="B261" i="65"/>
  <c r="B262" i="65"/>
  <c r="B267" i="65"/>
  <c r="B256" i="65"/>
  <c r="B258" i="65"/>
  <c r="J26" i="61"/>
  <c r="J25" i="61"/>
  <c r="J24" i="61"/>
  <c r="J23" i="61"/>
  <c r="J22" i="61"/>
  <c r="D7" i="61"/>
  <c r="B7" i="61"/>
  <c r="J20" i="61"/>
  <c r="M111" i="65"/>
  <c r="K4" i="61"/>
  <c r="B4" i="62"/>
  <c r="B121" i="64"/>
  <c r="B246" i="64"/>
  <c r="B248" i="64"/>
  <c r="B200" i="64"/>
  <c r="B260" i="64"/>
  <c r="B251" i="64"/>
  <c r="D269" i="65"/>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4"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O22" i="61"/>
  <c r="O23" i="61"/>
  <c r="O24" i="6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M20" i="61" l="1"/>
  <c r="M21" i="61"/>
  <c r="M22" i="61"/>
  <c r="M23" i="61"/>
  <c r="M24" i="61"/>
  <c r="M25" i="61"/>
  <c r="M26" i="61"/>
  <c r="C7" i="61"/>
  <c r="E7" i="61" s="1"/>
  <c r="M2" i="65"/>
  <c r="D2" i="68"/>
  <c r="M2" i="68"/>
  <c r="J21" i="61"/>
  <c r="H5" i="61"/>
  <c r="O27" i="61"/>
  <c r="D2" i="65"/>
  <c r="J27" i="61" l="1"/>
  <c r="K20" i="6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<sst xmlns="http://schemas.openxmlformats.org/spreadsheetml/2006/main" count="29029" uniqueCount="9062">
  <si>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</si>
  <si>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</si>
  <si>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</si>
  <si>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</si>
  <si>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</si>
  <si>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</si>
  <si>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</si>
  <si>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</si>
  <si>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</si>
  <si>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</si>
  <si>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</si>
  <si>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</si>
  <si>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</si>
  <si>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</si>
  <si>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</si>
  <si>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</si>
  <si>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</si>
  <si>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</si>
  <si>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</si>
  <si>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</si>
  <si>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</si>
  <si>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</si>
  <si>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</si>
  <si>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</si>
  <si>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</si>
  <si>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</si>
  <si>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</si>
  <si>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</si>
  <si>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</si>
  <si>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</si>
  <si>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</si>
  <si>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</si>
  <si>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</si>
  <si>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</si>
  <si>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</si>
  <si>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</si>
  <si>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</si>
  <si>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</si>
  <si>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</si>
  <si>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</si>
  <si>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</si>
  <si>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</si>
  <si>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</si>
  <si>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</si>
  <si>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</si>
  <si>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</si>
  <si>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</si>
  <si>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</si>
  <si>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</si>
  <si>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</si>
  <si>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</si>
  <si>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</si>
  <si>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</si>
  <si>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</si>
  <si>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</si>
  <si>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</si>
  <si>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</si>
  <si>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</si>
  <si>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</si>
  <si>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</si>
  <si>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</si>
  <si>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</si>
  <si>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</si>
  <si>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</si>
  <si>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</si>
  <si>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</si>
  <si>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</si>
  <si>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</si>
  <si>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</si>
  <si>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</si>
  <si>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</si>
  <si>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</si>
  <si>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</si>
  <si>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</si>
  <si>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</si>
  <si>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</si>
  <si>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</si>
  <si>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</si>
  <si>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</si>
  <si>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</si>
  <si>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</si>
  <si>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</si>
  <si>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</si>
  <si>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</si>
  <si>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</si>
  <si>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</si>
  <si>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</si>
  <si>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</si>
  <si>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</si>
  <si>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</si>
  <si>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</si>
  <si>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</si>
  <si>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</si>
  <si>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</si>
  <si>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</si>
  <si>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</si>
  <si>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</si>
  <si>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</si>
  <si>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</si>
  <si>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</si>
  <si>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</si>
  <si>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</si>
  <si>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</si>
  <si>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</si>
  <si>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</si>
  <si>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</si>
  <si>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</si>
  <si>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</si>
  <si>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</si>
  <si>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</si>
  <si>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</si>
  <si>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</si>
  <si>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</si>
  <si>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</si>
  <si>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</si>
  <si>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</si>
  <si>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</si>
  <si>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</si>
  <si>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</si>
  <si>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</si>
  <si>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</si>
  <si>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</si>
  <si>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</si>
  <si>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</si>
  <si>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</si>
  <si>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</si>
  <si>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</si>
  <si>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</si>
  <si>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</si>
  <si>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</si>
  <si>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</si>
  <si>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</si>
  <si>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</si>
  <si>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</si>
  <si>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</si>
  <si>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</si>
  <si>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</si>
  <si>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</si>
  <si>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</si>
  <si>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</si>
  <si>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</si>
  <si>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</si>
  <si>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</si>
  <si>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</si>
  <si>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</si>
  <si>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</si>
  <si>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</si>
  <si>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</si>
  <si>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</si>
  <si>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</si>
  <si>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</si>
  <si>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</si>
  <si>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</si>
  <si>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</si>
  <si>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</si>
  <si>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</si>
  <si>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</si>
  <si>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</si>
  <si>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</si>
  <si>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</si>
  <si>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</si>
  <si>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</si>
  <si>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</si>
  <si>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</si>
  <si>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</si>
  <si>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</si>
  <si>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</si>
  <si>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</si>
  <si>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</si>
  <si>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</si>
  <si>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</si>
  <si>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</si>
  <si>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</si>
  <si>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</si>
  <si>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</si>
  <si>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</si>
  <si>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</si>
  <si>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</si>
  <si>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</si>
  <si>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</si>
  <si>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</si>
  <si>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</si>
  <si>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</si>
  <si>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</si>
  <si>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</si>
  <si>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</si>
  <si>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</si>
  <si>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</si>
  <si>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</si>
  <si>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</si>
  <si>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</si>
  <si>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</si>
  <si>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</si>
  <si>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</si>
  <si>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</si>
  <si>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</si>
  <si>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</si>
  <si>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</si>
  <si>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</si>
  <si>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</si>
  <si>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</si>
  <si>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</si>
  <si>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</si>
  <si>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</si>
  <si>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</si>
  <si>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</si>
  <si>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</si>
  <si>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</si>
  <si>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</si>
  <si>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</si>
  <si>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</si>
  <si>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</si>
  <si>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</si>
  <si>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</si>
  <si>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</si>
  <si>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</si>
  <si>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</si>
  <si>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</si>
  <si>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</si>
  <si>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</si>
  <si>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</si>
  <si>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</si>
  <si>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</si>
  <si>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</si>
  <si>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</si>
  <si>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</si>
  <si>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</si>
  <si>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</si>
  <si>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</si>
  <si>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</si>
  <si>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</si>
  <si>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</si>
  <si>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</si>
  <si>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</si>
  <si>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</si>
  <si>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</si>
  <si>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</si>
  <si>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</si>
  <si>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</si>
  <si>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</si>
  <si>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</si>
  <si>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</si>
  <si>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</si>
  <si>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</si>
  <si>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</si>
  <si>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</si>
  <si>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</si>
  <si>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</si>
  <si>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</si>
  <si>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</si>
  <si>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</si>
  <si>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</si>
  <si>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</si>
  <si>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</si>
  <si>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</si>
  <si>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</si>
  <si>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</si>
  <si>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</si>
  <si>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</si>
  <si>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</si>
  <si>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</si>
  <si>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</si>
  <si>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</si>
  <si>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</si>
  <si>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</si>
  <si>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</si>
  <si>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</si>
  <si>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</si>
  <si>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</si>
  <si>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</si>
  <si>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</si>
  <si>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</si>
  <si>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</si>
  <si>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</si>
  <si>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</si>
  <si>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</si>
  <si>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</si>
  <si>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</si>
  <si>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</si>
  <si>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</si>
  <si>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</si>
  <si>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</si>
  <si>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</si>
  <si>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</si>
  <si>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</si>
  <si>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</si>
  <si>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</si>
  <si>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</si>
  <si>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</si>
  <si>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</si>
  <si>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</si>
  <si>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</si>
  <si>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</si>
  <si>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</si>
  <si>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</si>
  <si>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</si>
  <si>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</si>
  <si>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</si>
  <si>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</si>
  <si>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</si>
  <si>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</si>
  <si>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</si>
  <si>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</si>
  <si>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</si>
  <si>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</si>
  <si>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</si>
  <si>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</si>
  <si>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</si>
  <si>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</si>
  <si>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</si>
  <si>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</si>
  <si>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</si>
  <si>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</si>
  <si>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</si>
  <si>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</si>
  <si>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</si>
  <si>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</si>
  <si>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</si>
  <si>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</si>
  <si>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</si>
  <si>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</si>
  <si>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</si>
  <si>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</si>
  <si>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</si>
  <si>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</si>
  <si>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</si>
  <si>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</si>
  <si>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</si>
  <si>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</si>
  <si>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</si>
  <si>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</si>
  <si>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</si>
  <si>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</si>
  <si>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</si>
  <si>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</si>
  <si>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</si>
  <si>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</si>
  <si>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</si>
  <si>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</si>
  <si>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</si>
  <si>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</si>
  <si>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</si>
  <si>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</si>
  <si>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</si>
  <si>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</si>
  <si>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</si>
  <si>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</si>
  <si>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</si>
  <si>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</si>
  <si>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</si>
  <si>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</si>
  <si>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</si>
  <si>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</si>
  <si>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</si>
  <si>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</si>
  <si>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</si>
  <si>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</si>
  <si>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</si>
  <si>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</si>
  <si>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</si>
  <si>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</si>
  <si>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</si>
  <si>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</si>
  <si>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</si>
  <si>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</si>
  <si>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</si>
  <si>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</si>
  <si>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</si>
  <si>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</si>
  <si>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</si>
  <si>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</si>
  <si>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</si>
  <si>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</si>
  <si>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</si>
  <si>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</si>
  <si>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</si>
  <si>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</si>
  <si>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</si>
  <si>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</si>
  <si>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</si>
  <si>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</si>
  <si>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</si>
  <si>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</si>
  <si>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</si>
  <si>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</si>
  <si>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</si>
  <si>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</si>
  <si>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</si>
  <si>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</si>
  <si>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</si>
  <si>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</si>
  <si>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</si>
  <si>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</si>
  <si>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</si>
  <si>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</si>
  <si>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</si>
  <si>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</si>
  <si>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</si>
  <si>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</si>
  <si>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</si>
  <si>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</si>
  <si>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</si>
  <si>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</si>
  <si>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</si>
  <si>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</si>
  <si>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</si>
  <si>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</si>
  <si>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</si>
  <si>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</si>
  <si>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</si>
  <si>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</si>
  <si>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</si>
  <si>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</si>
  <si>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</si>
  <si>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</si>
  <si>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</si>
  <si>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</si>
  <si>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</si>
  <si>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</si>
  <si>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</si>
  <si>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</si>
  <si>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</si>
  <si>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</si>
  <si>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</si>
  <si>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</si>
  <si>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</si>
  <si>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</si>
  <si>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</si>
  <si>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</si>
  <si>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</si>
  <si>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</si>
  <si>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</si>
  <si>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</si>
  <si>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</si>
  <si>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</si>
  <si>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</si>
  <si>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</si>
  <si>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</si>
  <si>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</si>
  <si>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</si>
  <si>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</si>
  <si>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</si>
  <si>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</si>
  <si>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</si>
  <si>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</si>
  <si>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</si>
  <si>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</si>
  <si>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</si>
  <si>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</si>
  <si>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</si>
  <si>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</si>
  <si>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</si>
  <si>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</si>
  <si>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</si>
  <si>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</si>
  <si>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</si>
  <si>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</si>
  <si>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</si>
  <si>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</si>
  <si>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</si>
  <si>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</si>
  <si>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</si>
  <si>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</si>
  <si>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</si>
  <si>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</si>
  <si>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</si>
  <si>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</si>
  <si>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</si>
  <si>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</si>
  <si>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</si>
  <si>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</si>
  <si>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</si>
  <si>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</si>
  <si>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</si>
  <si>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</si>
  <si>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</si>
  <si>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</si>
  <si>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</si>
  <si>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</si>
  <si>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</si>
  <si>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</si>
  <si>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</si>
  <si>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</si>
  <si>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</si>
  <si>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</si>
  <si>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</si>
  <si>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</si>
  <si>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</si>
  <si>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</si>
  <si>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</si>
  <si>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</si>
  <si>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</si>
  <si>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</si>
  <si>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</si>
  <si>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</si>
  <si>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</si>
  <si>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</si>
  <si>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</si>
  <si>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</si>
  <si>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</si>
  <si>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</si>
  <si>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</si>
  <si>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</si>
  <si>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</si>
  <si>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</si>
  <si>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</si>
  <si>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</si>
  <si>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</si>
  <si>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</si>
  <si>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</si>
  <si>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</si>
  <si>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</si>
  <si>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</si>
  <si>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</si>
  <si>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</si>
  <si>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</si>
  <si>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</si>
  <si>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</si>
  <si>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</si>
  <si>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</si>
  <si>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</si>
  <si>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</si>
  <si>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</si>
  <si>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</si>
  <si>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</si>
  <si>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</si>
  <si>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</si>
  <si>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</si>
  <si>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</si>
  <si>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</si>
  <si>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</si>
  <si>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</si>
  <si>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</si>
  <si>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</si>
  <si>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</si>
  <si>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</si>
  <si>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</si>
  <si>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</si>
  <si>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</si>
  <si>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</si>
  <si>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</si>
  <si>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</si>
  <si>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</si>
  <si>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</si>
  <si>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</si>
  <si>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</si>
  <si>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</si>
  <si>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</si>
  <si>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</si>
  <si>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</si>
  <si>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</si>
  <si>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</si>
  <si>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</si>
  <si>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</si>
  <si>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</si>
  <si>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</si>
  <si>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</si>
  <si>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</si>
  <si>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</si>
  <si>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</si>
  <si>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</si>
  <si>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</si>
  <si>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</si>
  <si>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</si>
  <si>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</si>
  <si>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</si>
  <si>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</si>
  <si>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</si>
  <si>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</si>
  <si>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</si>
  <si>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</si>
  <si>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</si>
  <si>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</si>
  <si>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</si>
  <si>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</si>
  <si>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</si>
  <si>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</si>
  <si>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</si>
  <si>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</si>
  <si>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</si>
  <si>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</si>
  <si>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</si>
  <si>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</si>
  <si>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</si>
  <si>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</si>
  <si>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</si>
  <si>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</si>
  <si>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</si>
  <si>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</si>
  <si>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</si>
  <si>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</si>
  <si>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</si>
  <si>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</si>
  <si>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</si>
  <si>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</si>
  <si>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</si>
  <si>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</si>
  <si>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</si>
  <si>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</si>
  <si>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</si>
  <si>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</si>
  <si>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</si>
  <si>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</si>
  <si>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</si>
  <si>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</si>
  <si>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</si>
  <si>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</si>
  <si>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</si>
  <si>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</si>
  <si>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</si>
  <si>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</si>
  <si>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</si>
  <si>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</si>
  <si>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</si>
  <si>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</si>
  <si>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</si>
  <si>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</si>
  <si>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</si>
  <si>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</si>
  <si>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</si>
  <si>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</si>
  <si>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</si>
  <si>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</si>
  <si>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</si>
  <si>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</si>
  <si>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</si>
  <si>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</si>
  <si>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</si>
  <si>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</si>
  <si>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</si>
  <si>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</si>
  <si>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</si>
  <si>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</si>
  <si>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</si>
  <si>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</si>
  <si>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</si>
  <si>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</si>
  <si>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</si>
  <si>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</si>
  <si>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</si>
  <si>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</si>
  <si>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</si>
  <si>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</si>
  <si>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</si>
  <si>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</si>
  <si>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</si>
  <si>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</si>
  <si>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</si>
  <si>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</si>
  <si>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</si>
  <si>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</si>
  <si>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</si>
  <si>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</si>
  <si>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</si>
  <si>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</si>
  <si>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</si>
  <si>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</si>
  <si>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</si>
  <si>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</si>
  <si>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</si>
  <si>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</si>
  <si>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</si>
  <si>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</si>
  <si>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</si>
  <si>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</si>
  <si>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</si>
  <si>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</si>
  <si>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</si>
  <si>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</si>
  <si>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</si>
  <si>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</si>
  <si>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</si>
  <si>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</si>
  <si>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</si>
  <si>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</si>
  <si>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</si>
  <si>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</si>
  <si>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</si>
  <si>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</si>
  <si>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</si>
  <si>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</si>
  <si>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</si>
  <si>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</si>
  <si>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</si>
  <si>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</si>
  <si>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</si>
  <si>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</si>
  <si>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</si>
  <si>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</si>
  <si>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</si>
  <si>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</si>
  <si>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</si>
  <si>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</si>
  <si>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</si>
  <si>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</si>
  <si>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</si>
  <si>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</si>
  <si>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</si>
  <si>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</si>
  <si>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</si>
  <si>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</si>
  <si>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</si>
  <si>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</si>
  <si>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</si>
  <si>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</si>
  <si>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</si>
  <si>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</si>
  <si>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</si>
  <si>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</si>
  <si>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</si>
  <si>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</si>
  <si>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</si>
  <si>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</si>
  <si>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</si>
  <si>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</si>
  <si>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</si>
  <si>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</si>
  <si>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</si>
  <si>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</si>
  <si>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</si>
  <si>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</si>
  <si>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</si>
  <si>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</si>
  <si>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</si>
  <si>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</si>
  <si>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</si>
  <si>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</si>
  <si>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</si>
  <si>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</si>
  <si>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</si>
  <si>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</si>
  <si>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</si>
  <si>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</si>
  <si>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</si>
  <si>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</si>
  <si>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</si>
  <si>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</si>
  <si>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</si>
  <si>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</si>
  <si>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</si>
  <si>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</si>
  <si>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</si>
  <si>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</si>
  <si>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</si>
  <si>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</si>
  <si>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</si>
  <si>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</si>
  <si>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</si>
  <si>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</si>
  <si>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</si>
  <si>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</si>
  <si>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</si>
  <si>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</si>
  <si>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</si>
  <si>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</si>
  <si>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</si>
  <si>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</si>
  <si>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</si>
  <si>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</si>
  <si>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</si>
  <si>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</si>
  <si>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</si>
  <si>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</si>
  <si>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</si>
  <si>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</si>
  <si>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</si>
  <si>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</si>
  <si>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</si>
  <si>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</si>
  <si>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</si>
  <si>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</si>
  <si>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</si>
  <si>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</si>
  <si>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</si>
  <si>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</si>
  <si>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</si>
  <si>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</si>
  <si>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</si>
  <si>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</si>
  <si>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</si>
  <si>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</si>
  <si>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</si>
  <si>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</si>
  <si>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</si>
  <si>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</si>
  <si>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</si>
  <si>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</si>
  <si>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</si>
  <si>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</si>
  <si>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</si>
  <si>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</si>
  <si>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</si>
  <si>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</si>
  <si>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</si>
  <si>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</si>
  <si>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</si>
  <si>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</si>
  <si>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</si>
  <si>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</si>
  <si>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</si>
  <si>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</si>
  <si>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</si>
  <si>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</si>
  <si>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</si>
  <si>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</si>
  <si>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</si>
  <si>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</si>
  <si>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</si>
  <si>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</si>
  <si>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</si>
  <si>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</si>
  <si>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</si>
  <si>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</si>
  <si>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</si>
  <si>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</si>
  <si>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</si>
  <si>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</si>
  <si>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</si>
  <si>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</si>
  <si>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</si>
  <si>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</si>
  <si>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</si>
  <si>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</si>
  <si>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</si>
  <si>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</si>
  <si>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</si>
  <si>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</si>
  <si>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</si>
  <si>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</si>
  <si>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</si>
  <si>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</si>
  <si>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</si>
  <si>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</si>
  <si>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</si>
  <si>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</si>
  <si>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</si>
  <si>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</si>
  <si>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</si>
  <si>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</si>
  <si>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</si>
  <si>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</si>
  <si>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</si>
  <si>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</si>
  <si>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</si>
  <si>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</si>
  <si>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</si>
  <si>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</si>
  <si>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</si>
  <si>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</si>
  <si>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</si>
  <si>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</si>
  <si>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</si>
  <si>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</si>
  <si>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</si>
  <si>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</si>
  <si>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</si>
  <si>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</si>
  <si>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</si>
  <si>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</si>
  <si>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</si>
  <si>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</si>
  <si>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</si>
  <si>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</si>
  <si>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</si>
  <si>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</si>
  <si>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</si>
  <si>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</si>
  <si>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</si>
  <si>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</si>
  <si>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</si>
  <si>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</si>
  <si>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</si>
  <si>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</si>
  <si>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</si>
  <si>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</si>
  <si>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</si>
  <si>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</si>
  <si>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</si>
  <si>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</si>
  <si>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</si>
  <si>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</si>
  <si>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</si>
  <si>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</si>
  <si>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</si>
  <si>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</si>
  <si>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</si>
  <si>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</si>
  <si>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</si>
  <si>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</si>
  <si>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</si>
  <si>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</si>
  <si>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</si>
  <si>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</si>
  <si>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</si>
  <si>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</si>
  <si>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</si>
  <si>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</si>
  <si>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</si>
  <si>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</si>
  <si>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</si>
  <si>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</si>
  <si>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</si>
  <si>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</si>
  <si>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</si>
  <si>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</si>
  <si>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</si>
  <si>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</si>
  <si>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</si>
  <si>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</si>
  <si>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</si>
  <si>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</si>
  <si>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</si>
  <si>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</si>
  <si>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</si>
  <si>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</si>
  <si>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</si>
  <si>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</si>
  <si>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</si>
  <si>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</si>
  <si>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</si>
  <si>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</si>
  <si>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</si>
  <si>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</si>
  <si>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</si>
  <si>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</si>
  <si>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</si>
  <si>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</si>
  <si>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</si>
  <si>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</si>
  <si>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</si>
  <si>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</si>
  <si>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</si>
  <si>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</si>
  <si>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</si>
  <si>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</si>
  <si>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</si>
  <si>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</si>
  <si>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</si>
  <si>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</si>
  <si>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</si>
  <si>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</si>
  <si>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</si>
  <si>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</si>
  <si>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</si>
  <si>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</si>
  <si>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</si>
  <si>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</si>
  <si>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</si>
  <si>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</si>
  <si>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</si>
  <si>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</si>
  <si>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</si>
  <si>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</si>
  <si>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</si>
  <si>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</si>
  <si>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</si>
  <si>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</si>
  <si>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</si>
  <si>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</si>
  <si>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</si>
  <si>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</si>
  <si>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</si>
  <si>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</si>
  <si>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</si>
  <si>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</si>
  <si>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</si>
  <si>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</si>
  <si>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</si>
  <si>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</si>
  <si>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</si>
  <si>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</si>
  <si>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</si>
  <si>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</si>
  <si>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</si>
  <si>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</si>
  <si>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</si>
  <si>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</si>
  <si>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</si>
  <si>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</si>
  <si>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</si>
  <si>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</si>
  <si>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</si>
  <si>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</si>
  <si>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</si>
  <si>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</si>
  <si>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</si>
  <si>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</si>
  <si>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</si>
  <si>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</si>
  <si>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</si>
  <si>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</si>
  <si>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</si>
  <si>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</si>
  <si>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</si>
  <si>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</si>
  <si>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</si>
  <si>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</si>
  <si>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</si>
  <si>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</si>
  <si>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</si>
  <si>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</si>
  <si>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</si>
  <si>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</si>
  <si>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</si>
  <si>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</si>
  <si>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</si>
  <si>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</si>
  <si>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</si>
  <si>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</si>
  <si>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</si>
  <si>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</si>
  <si>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</si>
  <si>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</si>
  <si>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</si>
  <si>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</si>
  <si>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</si>
  <si>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</si>
  <si>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</si>
  <si>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</si>
  <si>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</si>
  <si>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</si>
  <si>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</si>
  <si>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</si>
  <si>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</si>
  <si>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</si>
  <si>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</si>
  <si>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</si>
  <si>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</si>
  <si>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</si>
  <si>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</si>
  <si>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</si>
  <si>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</si>
  <si>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</si>
  <si>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</si>
  <si>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</si>
  <si>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</si>
  <si>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</si>
  <si>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</si>
  <si>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</si>
  <si>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</si>
  <si>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</si>
  <si>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</si>
  <si>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</si>
  <si>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</si>
  <si>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</si>
  <si>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</si>
  <si>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</si>
  <si>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</si>
  <si>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</si>
  <si>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</si>
  <si>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</si>
  <si>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</si>
  <si>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</si>
  <si>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</si>
  <si>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</si>
  <si>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</si>
  <si>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</si>
  <si>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</si>
  <si>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</si>
  <si>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</si>
  <si>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</si>
  <si>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</si>
  <si>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</si>
  <si>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</si>
  <si>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</si>
  <si>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</si>
  <si>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</si>
  <si>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</si>
  <si>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</si>
  <si>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</si>
  <si>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</si>
  <si>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</si>
  <si>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</si>
  <si>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</si>
  <si>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</si>
  <si>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</si>
  <si>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</si>
  <si>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</si>
  <si>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</si>
  <si>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</si>
  <si>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</si>
  <si>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</si>
  <si>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</si>
  <si>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</si>
  <si>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</si>
  <si>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</si>
  <si>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</si>
  <si>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</si>
  <si>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</si>
  <si>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</si>
  <si>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</si>
  <si>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</si>
  <si>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</si>
  <si>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</si>
  <si>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</si>
  <si>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</si>
  <si>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</si>
  <si>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</si>
  <si>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</si>
  <si>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</si>
  <si>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</si>
  <si>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</si>
  <si>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</si>
  <si>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</si>
  <si>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</si>
  <si>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</si>
  <si>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</si>
  <si>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</si>
  <si>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</si>
  <si>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</si>
  <si>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</si>
  <si>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</si>
  <si>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</si>
  <si>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</si>
  <si>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</si>
  <si>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</si>
  <si>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</si>
  <si>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</si>
  <si>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</si>
  <si>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</si>
  <si>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</si>
  <si>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</si>
  <si>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</si>
  <si>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</si>
  <si>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</si>
  <si>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</si>
  <si>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</si>
  <si>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</si>
  <si>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</si>
  <si>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</si>
  <si>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</si>
  <si>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</si>
  <si>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</si>
  <si>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</si>
  <si>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</si>
  <si>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</si>
  <si>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</si>
  <si>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</si>
  <si>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</si>
  <si>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</si>
  <si>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</si>
  <si>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</si>
  <si>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</si>
  <si>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</si>
  <si>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</si>
  <si>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</si>
  <si>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</si>
  <si>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</si>
  <si>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</si>
  <si>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</si>
  <si>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</si>
  <si>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</si>
  <si>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</si>
  <si>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</si>
  <si>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</si>
  <si>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</si>
  <si>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</si>
  <si>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</si>
  <si>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</si>
  <si>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</si>
  <si>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</si>
  <si>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</si>
  <si>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</si>
  <si>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</si>
  <si>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</si>
  <si>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</si>
  <si>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</si>
  <si>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</si>
  <si>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</si>
  <si>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</si>
  <si>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</si>
  <si>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</si>
  <si>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</si>
  <si>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</si>
  <si>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</si>
  <si>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</si>
  <si>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</si>
  <si>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</si>
  <si>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</si>
  <si>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</si>
  <si>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</si>
  <si>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</si>
  <si>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</si>
  <si>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</si>
  <si>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</si>
  <si>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</si>
  <si>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</si>
  <si>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</si>
  <si>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</si>
  <si>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</si>
  <si>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</si>
  <si>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</si>
  <si>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</si>
  <si>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</si>
  <si>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</si>
  <si>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</si>
  <si>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</si>
  <si>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</si>
  <si>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</si>
  <si>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</si>
  <si>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</si>
  <si>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</si>
  <si>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</si>
  <si>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</si>
  <si>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</si>
  <si>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</si>
  <si>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</si>
  <si>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</si>
  <si>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</si>
  <si>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</si>
  <si>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</si>
  <si>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</si>
  <si>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</si>
  <si>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</si>
  <si>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</si>
  <si>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</si>
  <si>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</si>
  <si>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</si>
  <si>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</si>
  <si>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</si>
  <si>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</si>
  <si>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</si>
  <si>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</si>
  <si>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</si>
  <si>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</si>
  <si>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</si>
  <si>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</si>
  <si>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</si>
  <si>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</si>
  <si>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</si>
  <si>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</si>
  <si>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</si>
  <si>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</si>
  <si>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</si>
  <si>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</si>
  <si>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</si>
  <si>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</si>
  <si>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</si>
  <si>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</si>
  <si>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</si>
  <si>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</si>
  <si>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</si>
  <si>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</si>
  <si>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</si>
  <si>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</si>
  <si>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</si>
  <si>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</si>
  <si>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</si>
  <si>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</si>
  <si>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</si>
  <si>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</si>
  <si>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</si>
  <si>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</si>
  <si>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</si>
  <si>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</si>
  <si>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</si>
  <si>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</si>
  <si>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</si>
  <si>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</si>
  <si>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</si>
  <si>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</si>
  <si>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</si>
  <si>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</si>
  <si>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</si>
  <si>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</si>
  <si>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</si>
  <si>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</si>
  <si>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</si>
  <si>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</si>
  <si>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</si>
  <si>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</si>
  <si>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</si>
  <si>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</si>
  <si>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</si>
  <si>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</si>
  <si>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</si>
  <si>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</si>
  <si>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</si>
  <si>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</si>
  <si>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</si>
  <si>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</si>
  <si>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</si>
  <si>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</si>
  <si>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</si>
  <si>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</si>
  <si>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</si>
  <si>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</si>
  <si>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</si>
  <si>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</si>
  <si>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</si>
  <si>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</si>
  <si>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</si>
  <si>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</si>
  <si>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</si>
  <si>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</si>
  <si>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</si>
  <si>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</si>
  <si>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</si>
  <si>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</si>
  <si>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</si>
  <si>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</si>
  <si>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</si>
  <si>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</si>
  <si>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</si>
  <si>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</si>
  <si>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</si>
  <si>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</si>
  <si>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</si>
  <si>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</si>
  <si>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</si>
  <si>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</si>
  <si>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</si>
  <si>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</si>
  <si>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</si>
  <si>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</si>
  <si>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</si>
  <si>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</si>
  <si>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</si>
  <si>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</si>
  <si>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</si>
  <si>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</si>
  <si>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</si>
  <si>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</si>
  <si>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</si>
  <si>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</si>
  <si>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</si>
  <si>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</si>
  <si>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</si>
  <si>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</si>
  <si>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</si>
  <si>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</si>
  <si>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</si>
  <si>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</si>
  <si>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</si>
  <si>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</si>
  <si>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</si>
  <si>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</si>
  <si>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</si>
  <si>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</si>
  <si>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</si>
  <si>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</si>
  <si>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</si>
  <si>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</si>
  <si>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</si>
  <si>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</si>
  <si>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</si>
  <si>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</si>
  <si>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</si>
  <si>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</si>
  <si>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</si>
  <si>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</si>
  <si>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</si>
  <si>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</si>
  <si>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</si>
  <si>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</si>
  <si>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</si>
  <si>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</si>
  <si>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</si>
  <si>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</si>
  <si>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</si>
  <si>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</si>
  <si>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</si>
  <si>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</si>
  <si>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</si>
  <si>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</si>
  <si>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</si>
  <si>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</si>
  <si>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</si>
  <si>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</si>
  <si>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</si>
  <si>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</si>
  <si>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</si>
  <si>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</si>
  <si>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</si>
  <si>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</si>
  <si>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</si>
  <si>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</si>
  <si>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</si>
  <si>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</si>
  <si>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</si>
  <si>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</si>
  <si>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</si>
  <si>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</si>
  <si>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</si>
  <si>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</si>
  <si>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</si>
  <si>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</si>
  <si>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</si>
  <si>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</si>
  <si>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</si>
  <si>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</si>
  <si>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</si>
  <si>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</si>
  <si>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</si>
  <si>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</si>
  <si>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</si>
  <si>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</si>
  <si>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</si>
  <si>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</si>
  <si>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</si>
  <si>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</si>
  <si>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</si>
  <si>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</si>
  <si>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</si>
  <si>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</si>
  <si>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</si>
  <si>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</si>
  <si>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</si>
  <si>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</si>
  <si>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</si>
  <si>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</si>
  <si>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</si>
  <si>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</si>
  <si>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</si>
  <si>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</si>
  <si>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</si>
  <si>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</si>
  <si>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</si>
  <si>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</si>
  <si>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</si>
  <si>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</si>
  <si>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</si>
  <si>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</si>
  <si>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</si>
  <si>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</si>
  <si>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</si>
  <si>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</si>
  <si>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</si>
  <si>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</si>
  <si>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</si>
  <si>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</si>
  <si>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</si>
  <si>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</si>
  <si>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</si>
  <si>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</si>
  <si>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</si>
  <si>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</si>
  <si>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</si>
  <si>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</si>
  <si>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</si>
  <si>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</si>
  <si>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</si>
  <si>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</si>
  <si>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</si>
  <si>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</si>
  <si>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</si>
  <si>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</si>
  <si>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</si>
  <si>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</si>
  <si>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</si>
  <si>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</si>
  <si>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</si>
  <si>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</si>
  <si>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</si>
  <si>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</si>
  <si>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</si>
  <si>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</si>
  <si>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</si>
  <si>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</si>
  <si>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</si>
  <si>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</si>
  <si>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</si>
  <si>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</si>
  <si>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</si>
  <si>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</si>
  <si>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</si>
  <si>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</si>
  <si>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</si>
  <si>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</si>
  <si>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</si>
  <si>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</si>
  <si>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</si>
  <si>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</si>
  <si>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</si>
  <si>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</si>
  <si>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</si>
  <si>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</si>
  <si>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</si>
  <si>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</si>
  <si>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</si>
  <si>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</si>
  <si>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</si>
  <si>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</si>
  <si>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</si>
  <si>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</si>
  <si>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</si>
  <si>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</si>
  <si>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</si>
  <si>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</si>
  <si>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</si>
  <si>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</si>
  <si>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</si>
  <si>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</si>
  <si>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</si>
  <si>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</si>
  <si>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</si>
  <si>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</si>
  <si>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</si>
  <si>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</si>
  <si>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</si>
  <si>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</si>
  <si>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</si>
  <si>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</si>
  <si>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</si>
  <si>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</si>
  <si>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</si>
  <si>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</si>
  <si>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</si>
  <si>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</si>
  <si>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</si>
  <si>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</si>
  <si>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</si>
  <si>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</si>
  <si>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</si>
  <si>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</si>
  <si>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</si>
  <si>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</si>
  <si>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</si>
  <si>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</si>
  <si>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</si>
  <si>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</si>
  <si>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</si>
  <si>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</si>
  <si>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</si>
  <si>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</si>
  <si>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</si>
  <si>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</si>
  <si>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</si>
  <si>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</si>
  <si>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</si>
  <si>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</si>
  <si>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</si>
  <si>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</si>
  <si>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</si>
  <si>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</si>
  <si>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</si>
  <si>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</si>
  <si>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</si>
  <si>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</si>
  <si>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</si>
  <si>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</si>
  <si>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</si>
  <si>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</si>
  <si>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</si>
  <si>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</si>
  <si>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</si>
  <si>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</si>
  <si>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</si>
  <si>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</si>
  <si>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</si>
  <si>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</si>
  <si>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</si>
  <si>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</si>
  <si>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</si>
  <si>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</si>
  <si>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</si>
  <si>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</si>
  <si>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</si>
  <si>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</si>
  <si>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</si>
  <si>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</si>
  <si>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</si>
  <si>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</si>
  <si>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</si>
  <si>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</si>
  <si>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</si>
  <si>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</si>
  <si>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</si>
  <si>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</si>
  <si>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</si>
  <si>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</si>
  <si>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</si>
  <si>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</si>
  <si>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</si>
  <si>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</si>
  <si>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</si>
  <si>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</si>
  <si>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</si>
  <si>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</si>
  <si>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</si>
  <si>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</si>
  <si>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</si>
  <si>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</si>
  <si>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</si>
  <si>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</si>
  <si>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</si>
  <si>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</si>
  <si>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</si>
  <si>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</si>
  <si>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</si>
  <si>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</si>
  <si>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</si>
  <si>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</si>
  <si>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</si>
  <si>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</si>
  <si>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</si>
  <si>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</si>
  <si>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</si>
  <si>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</si>
  <si>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</si>
  <si>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</si>
  <si>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</si>
  <si>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</si>
  <si>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</si>
  <si>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</si>
  <si>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</si>
  <si>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</si>
  <si>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</si>
  <si>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</si>
  <si>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</si>
  <si>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</si>
  <si>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</si>
  <si>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</si>
  <si>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</si>
  <si>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</si>
  <si>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</si>
  <si>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</si>
  <si>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</si>
  <si>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</si>
  <si>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</si>
  <si>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</si>
  <si>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</si>
  <si>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</si>
  <si>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</si>
  <si>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</si>
  <si>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</si>
  <si>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</si>
  <si>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</si>
  <si>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</si>
  <si>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</si>
  <si>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</si>
  <si>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</si>
  <si>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</si>
  <si>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</si>
  <si>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</si>
  <si>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</si>
  <si>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</si>
  <si>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</si>
  <si>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</si>
  <si>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</si>
  <si>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</si>
  <si>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</si>
  <si>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</si>
  <si>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</si>
  <si>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</si>
  <si>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</si>
  <si>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</si>
  <si>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</si>
  <si>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</si>
  <si>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</si>
  <si>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</si>
  <si>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</si>
  <si>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</si>
  <si>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</si>
  <si>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</si>
  <si>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</si>
  <si>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</si>
  <si>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</si>
  <si>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</si>
  <si>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</si>
  <si>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</si>
  <si>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</si>
  <si>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</si>
  <si>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</si>
  <si>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</si>
  <si>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</si>
  <si>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</si>
  <si>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</si>
  <si>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</si>
  <si>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</si>
  <si>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</si>
  <si>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</si>
  <si>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</si>
  <si>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</si>
  <si>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</si>
  <si>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</si>
  <si>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</si>
  <si>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</si>
  <si>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</si>
  <si>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</si>
  <si>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</si>
  <si>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</si>
  <si>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</si>
  <si>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</si>
  <si>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</si>
  <si>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</si>
  <si>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</si>
  <si>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</si>
  <si>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</si>
  <si>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</si>
  <si>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</si>
  <si>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</si>
  <si>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</si>
  <si>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</si>
  <si>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</si>
  <si>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</si>
  <si>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</si>
  <si>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</si>
  <si>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</si>
  <si>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</si>
  <si>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</si>
  <si>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</si>
  <si>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</si>
  <si>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</si>
  <si>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</si>
  <si>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</si>
  <si>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</si>
  <si>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</si>
  <si>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</si>
  <si>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</si>
  <si>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</si>
  <si>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</si>
  <si>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</si>
  <si>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</si>
  <si>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</si>
  <si>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</si>
  <si>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</si>
  <si>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</si>
  <si>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</si>
  <si>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</si>
  <si>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</si>
  <si>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</si>
  <si>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</si>
  <si>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</si>
  <si>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</si>
  <si>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</si>
  <si>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</si>
  <si>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</si>
  <si>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</si>
  <si>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</si>
  <si>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</si>
  <si>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</si>
  <si>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</si>
  <si>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</si>
  <si>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</si>
  <si>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</si>
  <si>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</si>
  <si>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</si>
  <si>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</si>
  <si>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</si>
  <si>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</si>
  <si>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</si>
  <si>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</si>
  <si>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</si>
  <si>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</si>
  <si>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</si>
  <si>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</si>
  <si>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</si>
  <si>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</si>
  <si>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</si>
  <si>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</si>
  <si>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</si>
  <si>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</si>
  <si>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</si>
  <si>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</si>
  <si>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</si>
  <si>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</si>
  <si>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</si>
  <si>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</si>
  <si>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</si>
  <si>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</si>
  <si>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</si>
  <si>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</si>
  <si>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</si>
  <si>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</si>
  <si>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</si>
  <si>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</si>
  <si>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</si>
  <si>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</si>
  <si>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</si>
  <si>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</si>
  <si>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</si>
  <si>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</si>
  <si>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</si>
  <si>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</si>
  <si>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</si>
  <si>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</si>
  <si>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</si>
  <si>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</si>
  <si>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</si>
  <si>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</si>
  <si>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</si>
  <si>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</si>
  <si>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</si>
  <si>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</si>
  <si>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</si>
  <si>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</si>
  <si>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</si>
  <si>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</si>
  <si>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</si>
  <si>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</si>
  <si>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</si>
  <si>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</si>
  <si>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</si>
  <si>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</si>
  <si>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</si>
  <si>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</si>
  <si>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</si>
  <si>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</si>
  <si>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</si>
  <si>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</si>
  <si>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</si>
  <si>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</si>
  <si>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</si>
  <si>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</si>
  <si>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</si>
  <si>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</si>
  <si>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</si>
  <si>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</si>
  <si>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</si>
  <si>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</si>
  <si>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</si>
  <si>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</si>
  <si>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</si>
  <si>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</si>
  <si>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</si>
  <si>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</si>
  <si>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</si>
  <si>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</si>
  <si>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</si>
  <si>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</si>
  <si>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</si>
  <si>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</si>
  <si>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</si>
  <si>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</si>
  <si>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</si>
  <si>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</si>
  <si>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</si>
  <si>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</si>
  <si>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</si>
  <si>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</si>
  <si>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</si>
  <si>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</si>
  <si>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</si>
  <si>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</si>
  <si>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</si>
  <si>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</si>
  <si>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</si>
  <si>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</si>
  <si>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</si>
  <si>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</si>
  <si>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</si>
  <si>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</si>
  <si>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</si>
  <si>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</si>
  <si>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</si>
  <si>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</si>
  <si>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</si>
  <si>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</si>
  <si>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</si>
  <si>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</si>
  <si>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</si>
  <si>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</si>
  <si>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</si>
  <si>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</si>
  <si>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</si>
  <si>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</si>
  <si>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</si>
  <si>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</si>
  <si>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</si>
  <si>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</si>
  <si>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</si>
  <si>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</si>
  <si>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</si>
  <si>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</si>
  <si>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</si>
  <si>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</si>
  <si>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</si>
  <si>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</si>
  <si>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</si>
  <si>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</si>
  <si>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</si>
  <si>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</si>
  <si>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</si>
  <si>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</si>
  <si>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</si>
  <si>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</si>
  <si>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</si>
  <si>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</si>
  <si>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</si>
  <si>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</si>
  <si>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</si>
  <si>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</si>
  <si>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</si>
  <si>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</si>
  <si>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</si>
  <si>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</si>
  <si>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</si>
  <si>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</si>
  <si>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</si>
  <si>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</si>
  <si>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</si>
  <si>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</si>
  <si>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</si>
  <si>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</si>
  <si>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</si>
  <si>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</si>
  <si>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</si>
  <si>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</si>
  <si>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</si>
  <si>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</si>
  <si>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</si>
  <si>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</si>
  <si>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</si>
  <si>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</si>
  <si>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</si>
  <si>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</si>
  <si>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</si>
  <si>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</si>
  <si>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</si>
  <si>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</si>
  <si>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</si>
  <si>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</si>
  <si>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</si>
  <si>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</si>
  <si>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</si>
  <si>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</si>
  <si>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</si>
  <si>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</si>
  <si>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</si>
  <si>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</si>
  <si>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</si>
  <si>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</si>
  <si>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</si>
  <si>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</si>
  <si>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</si>
  <si>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</si>
  <si>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</si>
  <si>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</si>
  <si>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</si>
  <si>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</si>
  <si>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</si>
  <si>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</si>
  <si>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</si>
  <si>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</si>
  <si>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</si>
  <si>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</si>
  <si>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</si>
  <si>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</si>
  <si>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</si>
  <si>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</si>
  <si>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</si>
  <si>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</si>
  <si>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</si>
  <si>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</si>
  <si>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</si>
  <si>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</si>
  <si>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</si>
  <si>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</si>
  <si>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</si>
  <si>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</si>
  <si>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</si>
  <si>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</si>
  <si>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</si>
  <si>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</si>
  <si>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</si>
  <si>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</si>
  <si>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</si>
  <si>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</si>
  <si>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</si>
  <si>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</si>
  <si>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</si>
  <si>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</si>
  <si>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</si>
  <si>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</si>
  <si>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</si>
  <si>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</si>
  <si>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</si>
  <si>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</si>
  <si>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</si>
  <si>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</si>
  <si>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</si>
  <si>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</si>
  <si>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</si>
  <si>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</si>
  <si>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</si>
  <si>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</si>
  <si>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</si>
  <si>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</si>
  <si>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</si>
  <si>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</si>
  <si>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</si>
  <si>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</si>
  <si>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</si>
  <si>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</si>
  <si>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</si>
  <si>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</si>
  <si>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</si>
  <si>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</si>
  <si>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</si>
  <si>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</si>
  <si>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</si>
  <si>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</si>
  <si>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</si>
  <si>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</si>
  <si>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</si>
  <si>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</si>
  <si>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</si>
  <si>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</si>
  <si>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</si>
  <si>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</si>
  <si>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</si>
  <si>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</si>
  <si>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</si>
  <si>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</si>
  <si>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</si>
  <si>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</si>
  <si>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</si>
  <si>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</si>
  <si>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</si>
  <si>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</si>
  <si>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</si>
  <si>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</si>
  <si>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</si>
  <si>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</si>
  <si>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</si>
  <si>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</si>
  <si>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</si>
  <si>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</si>
  <si>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</si>
  <si>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</si>
  <si>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</si>
  <si>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</si>
  <si>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</si>
  <si>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</si>
  <si>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</si>
  <si>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</si>
  <si>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</si>
  <si>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</si>
  <si>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</si>
  <si>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</si>
  <si>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</si>
  <si>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</si>
  <si>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</si>
  <si>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</si>
  <si>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</si>
  <si>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</si>
  <si>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</si>
  <si>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</si>
  <si>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</si>
  <si>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</si>
  <si>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</si>
  <si>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</si>
  <si>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</si>
  <si>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</si>
  <si>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</si>
  <si>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</si>
  <si>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</si>
  <si>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</si>
  <si>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</si>
  <si>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</si>
  <si>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</si>
  <si>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</si>
  <si>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</si>
  <si>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</si>
  <si>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</si>
  <si>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</si>
  <si>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</si>
  <si>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</si>
  <si>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</si>
  <si>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</si>
  <si>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</si>
  <si>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</si>
  <si>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</si>
  <si>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</si>
  <si>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</si>
  <si>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</si>
  <si>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</si>
  <si>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</si>
  <si>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</si>
  <si>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</si>
  <si>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</si>
  <si>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</si>
  <si>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</si>
  <si>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</si>
  <si>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</si>
  <si>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</si>
  <si>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</si>
  <si>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</si>
  <si>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</si>
  <si>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</si>
  <si>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</si>
  <si>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</si>
  <si>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</si>
  <si>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</si>
  <si>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</si>
  <si>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</si>
  <si>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</si>
  <si>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</si>
  <si>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</si>
  <si>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</si>
  <si>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</si>
  <si>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</si>
  <si>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</si>
  <si>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</si>
  <si>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</si>
  <si>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</si>
  <si>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</si>
  <si>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</si>
  <si>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</si>
  <si>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</si>
  <si>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</si>
  <si>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</si>
  <si>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</si>
  <si>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</si>
  <si>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</si>
  <si>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</si>
  <si>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</si>
  <si>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</si>
  <si>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</si>
  <si>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</si>
  <si>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</si>
  <si>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</si>
  <si>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</si>
  <si>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</si>
  <si>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</si>
  <si>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</si>
  <si>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</si>
  <si>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</si>
  <si>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</si>
  <si>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</si>
  <si>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</si>
  <si>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</si>
  <si>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</si>
  <si>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</si>
  <si>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</si>
  <si>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</si>
  <si>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</si>
  <si>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</si>
  <si>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</si>
  <si>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</si>
  <si>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</si>
  <si>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</si>
  <si>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</si>
  <si>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</si>
  <si>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</si>
  <si>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</si>
  <si>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</si>
  <si>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</si>
  <si>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</si>
  <si>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</si>
  <si>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</si>
  <si>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</si>
  <si>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</si>
  <si>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</si>
  <si>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</si>
  <si>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</si>
  <si>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</si>
  <si>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</si>
  <si>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</si>
  <si>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</si>
  <si>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</si>
  <si>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</si>
  <si>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</si>
  <si>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</si>
  <si>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</si>
  <si>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</si>
  <si>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</si>
  <si>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</si>
  <si>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</si>
  <si>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</si>
  <si>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</si>
  <si>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</si>
  <si>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</si>
  <si>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</si>
  <si>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</si>
  <si>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</si>
  <si>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</si>
  <si>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</si>
  <si>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</si>
  <si>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</si>
  <si>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</si>
  <si>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</si>
  <si>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</si>
  <si>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</si>
  <si>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</si>
  <si>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</si>
  <si>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</si>
  <si>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</si>
  <si>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</si>
  <si>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</si>
  <si>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</si>
  <si>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</si>
  <si>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</si>
  <si>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</si>
  <si>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</si>
  <si>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</si>
  <si>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</si>
  <si>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</si>
  <si>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</si>
  <si>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</si>
  <si>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</si>
  <si>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</si>
  <si>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</si>
  <si>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</si>
  <si>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</si>
  <si>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</si>
  <si>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</si>
  <si>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</si>
  <si>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</si>
  <si>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</si>
  <si>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</si>
  <si>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</si>
  <si>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</si>
  <si>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</si>
  <si>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</si>
  <si>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</si>
  <si>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</si>
  <si>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</si>
  <si>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</si>
  <si>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</si>
  <si>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</si>
  <si>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</si>
  <si>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</si>
  <si>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</si>
  <si>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</si>
  <si>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</si>
  <si>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</si>
  <si>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</si>
  <si>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</si>
  <si>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</si>
  <si>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</si>
  <si>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</si>
  <si>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</si>
  <si>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</si>
  <si>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</si>
  <si>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</si>
  <si>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</si>
  <si>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</si>
  <si>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</si>
  <si>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</si>
  <si>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</si>
  <si>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</si>
  <si>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</si>
  <si>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</si>
  <si>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</si>
  <si>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</si>
  <si>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</si>
  <si>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</si>
  <si>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</si>
  <si>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</si>
  <si>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</si>
  <si>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</si>
  <si>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</si>
  <si>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</si>
  <si>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</si>
  <si>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</si>
  <si>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</si>
  <si>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</si>
  <si>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</si>
  <si>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</si>
  <si>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</si>
  <si>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</si>
  <si>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</si>
  <si>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</si>
  <si>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</si>
  <si>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</si>
  <si>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</si>
  <si>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</si>
  <si>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</si>
  <si>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</si>
  <si>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</si>
  <si>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</si>
  <si>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</si>
  <si>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</si>
  <si>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</si>
  <si>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</si>
  <si>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</si>
  <si>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</si>
  <si>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</si>
  <si>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</si>
  <si>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</si>
  <si>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</si>
  <si>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</si>
  <si>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</si>
  <si>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</si>
  <si>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</si>
  <si>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</si>
  <si>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</si>
  <si>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</si>
  <si>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</si>
  <si>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</si>
  <si>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</si>
  <si>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</si>
  <si>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</si>
  <si>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</si>
  <si>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</si>
  <si>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</si>
  <si>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</si>
  <si>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</si>
  <si>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</si>
  <si>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</si>
  <si>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</si>
  <si>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</si>
  <si>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</si>
  <si>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</si>
  <si>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</si>
  <si>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</si>
  <si>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</si>
  <si>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</si>
  <si>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</si>
  <si>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</si>
  <si>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</si>
  <si>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</si>
  <si>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</si>
  <si>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</si>
  <si>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</si>
  <si>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</si>
  <si>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</si>
  <si>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</si>
  <si>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</si>
  <si>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</si>
  <si>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</si>
  <si>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</si>
  <si>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</si>
  <si>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</si>
  <si>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</si>
  <si>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</si>
  <si>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</si>
  <si>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</si>
  <si>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</si>
  <si>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</si>
  <si>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</si>
  <si>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</si>
  <si>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</si>
  <si>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</si>
  <si>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</si>
  <si>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</si>
  <si>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</si>
  <si>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</si>
  <si>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</si>
  <si>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</si>
  <si>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</si>
  <si>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</si>
  <si>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</si>
  <si>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</si>
  <si>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</si>
  <si>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</si>
  <si>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</si>
  <si>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</si>
  <si>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</si>
  <si>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</si>
  <si>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</si>
  <si>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</si>
  <si>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</si>
  <si>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</si>
  <si>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</si>
  <si>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</si>
  <si>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</si>
  <si>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</si>
  <si>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</si>
  <si>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</si>
  <si>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</si>
  <si>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</si>
  <si>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</si>
  <si>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</si>
  <si>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</si>
  <si>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</si>
  <si>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</si>
  <si>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</si>
  <si>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</si>
  <si>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</si>
  <si>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</si>
  <si>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</si>
  <si>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</si>
  <si>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</si>
  <si>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</si>
  <si>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</si>
  <si>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</si>
  <si>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</si>
  <si>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</si>
  <si>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</si>
  <si>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</si>
  <si>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</si>
  <si>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</si>
  <si>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</si>
  <si>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</si>
  <si>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</si>
  <si>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</si>
  <si>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</si>
  <si>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</si>
  <si>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</si>
  <si>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</si>
  <si>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</si>
  <si>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</si>
  <si>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</si>
  <si>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</si>
  <si>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</si>
  <si>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</si>
  <si>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</si>
  <si>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</si>
  <si>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</si>
  <si>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</si>
  <si>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</si>
  <si>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</si>
  <si>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</si>
  <si>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</si>
  <si>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</si>
  <si>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</si>
  <si>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</si>
  <si>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</si>
  <si>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</si>
  <si>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</si>
  <si>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</si>
  <si>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</si>
  <si>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</si>
  <si>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</si>
  <si>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</si>
  <si>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</si>
  <si>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</si>
  <si>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</si>
  <si>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</si>
  <si>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</si>
  <si>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</si>
  <si>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</si>
  <si>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</si>
  <si>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</si>
  <si>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</si>
  <si>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</si>
  <si>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</si>
  <si>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</si>
  <si>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</si>
  <si>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</si>
  <si>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</si>
  <si>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</si>
  <si>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</si>
  <si>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</si>
  <si>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</si>
  <si>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</si>
  <si>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</si>
  <si>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</si>
  <si>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</si>
  <si>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</si>
  <si>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</si>
  <si>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</si>
  <si>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</si>
  <si>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</si>
  <si>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</si>
  <si>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</si>
  <si>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</si>
  <si>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</si>
  <si>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</si>
  <si>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</si>
  <si>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</si>
  <si>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</si>
  <si>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</si>
  <si>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</si>
  <si>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</si>
  <si>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</si>
  <si>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</si>
  <si>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</si>
  <si>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</si>
  <si>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</si>
  <si>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</si>
  <si>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</si>
  <si>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</si>
  <si>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</si>
  <si>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</si>
  <si>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</si>
  <si>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</si>
  <si>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</si>
  <si>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</si>
  <si>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</si>
  <si>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</si>
  <si>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</si>
  <si>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</si>
  <si>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</si>
  <si>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</si>
  <si>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</si>
  <si>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</si>
  <si>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</si>
  <si>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</si>
  <si>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</si>
  <si>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</si>
  <si>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</si>
  <si>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</si>
  <si>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</si>
  <si>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</si>
  <si>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</si>
  <si>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</si>
  <si>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</si>
  <si>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</si>
  <si>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</si>
  <si>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</si>
  <si>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</si>
  <si>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</si>
  <si>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</si>
  <si>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</si>
  <si>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</si>
  <si>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</si>
  <si>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</si>
  <si>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</si>
  <si>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</si>
  <si>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</si>
  <si>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</si>
  <si>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</si>
  <si>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</si>
  <si>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</si>
  <si>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</si>
  <si>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</si>
  <si>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</si>
  <si>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</si>
  <si>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</si>
  <si>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</si>
  <si>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</si>
  <si>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</si>
  <si>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</si>
  <si>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</si>
  <si>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</si>
  <si>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</si>
  <si>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</si>
  <si>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</si>
  <si>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</si>
  <si>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</si>
  <si>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</si>
  <si>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</si>
  <si>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</si>
  <si>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</si>
  <si>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</si>
  <si>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</si>
  <si>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</si>
  <si>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</si>
  <si>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</si>
  <si>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</si>
  <si>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</si>
  <si>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</si>
  <si>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</si>
  <si>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</si>
  <si>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</si>
  <si>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</si>
  <si>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</si>
  <si>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</si>
  <si>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</si>
  <si>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</si>
  <si>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</si>
  <si>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</si>
  <si>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</si>
  <si>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</si>
  <si>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</si>
  <si>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</si>
  <si>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</si>
  <si>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</si>
  <si>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</si>
  <si>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</si>
  <si>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</si>
  <si>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</si>
  <si>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</si>
  <si>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</si>
  <si>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</si>
  <si>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</si>
  <si>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</si>
  <si>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</si>
  <si>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</si>
  <si>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</si>
  <si>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</si>
  <si>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</si>
  <si>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</si>
  <si>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</si>
  <si>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</si>
  <si>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</si>
  <si>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</si>
  <si>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</si>
  <si>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</si>
  <si>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</si>
  <si>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</si>
  <si>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</si>
  <si>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</si>
  <si>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</si>
  <si>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</si>
  <si>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</si>
  <si>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</si>
  <si>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</si>
  <si>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</si>
  <si>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</si>
  <si>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</si>
  <si>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</si>
  <si>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</si>
  <si>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</si>
  <si>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</si>
  <si>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</si>
  <si>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</si>
  <si>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</si>
  <si>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</si>
  <si>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</si>
  <si>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</si>
  <si>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</si>
  <si>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</si>
  <si>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</si>
  <si>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</si>
  <si>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</si>
  <si>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</si>
  <si>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</si>
  <si>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</si>
  <si>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</si>
  <si>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</si>
  <si>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</si>
  <si>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</si>
  <si>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</si>
  <si>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</si>
  <si>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</si>
  <si>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</si>
  <si>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</si>
  <si>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</si>
  <si>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</si>
  <si>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</si>
  <si>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</si>
  <si>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</si>
  <si>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</si>
  <si>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</si>
  <si>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</si>
  <si>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</si>
  <si>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</si>
  <si>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</si>
  <si>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</si>
  <si>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</si>
  <si>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</si>
  <si>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</si>
  <si>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</si>
  <si>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</si>
  <si>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</si>
  <si>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</si>
  <si>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</si>
  <si>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</si>
  <si>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</si>
  <si>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</si>
  <si>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</si>
  <si>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</si>
  <si>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</si>
  <si>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</si>
  <si>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</si>
  <si>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</si>
  <si>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</si>
  <si>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</si>
  <si>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</si>
  <si>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</si>
  <si>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</si>
  <si>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</si>
  <si>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</si>
  <si>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</si>
  <si>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</si>
  <si>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</si>
  <si>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</si>
  <si>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</si>
  <si>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</si>
  <si>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</si>
  <si>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</si>
  <si>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</si>
  <si>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</si>
  <si>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</si>
  <si>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</si>
  <si>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</si>
  <si>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</si>
  <si>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</si>
  <si>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</si>
  <si>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</si>
  <si>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</si>
  <si>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</si>
  <si>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</si>
  <si>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</si>
  <si>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</si>
  <si>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</si>
  <si>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</si>
  <si>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</si>
  <si>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</si>
  <si>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</si>
  <si>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</si>
  <si>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</si>
  <si>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</si>
  <si>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</si>
  <si>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</si>
  <si>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</si>
  <si>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</si>
  <si>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</si>
  <si>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</si>
  <si>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</si>
  <si>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</si>
  <si>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</si>
  <si>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</si>
  <si>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</si>
  <si>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</si>
  <si>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</si>
  <si>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</si>
  <si>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</si>
  <si>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</si>
  <si>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</si>
  <si>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</si>
  <si>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</si>
  <si>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</si>
  <si>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</si>
  <si>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</si>
  <si>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</si>
  <si>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</si>
  <si>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</si>
  <si>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</si>
  <si>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</si>
  <si>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</si>
  <si>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</si>
  <si>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</si>
  <si>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</si>
  <si>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</si>
  <si>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</si>
  <si>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</si>
  <si>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</si>
  <si>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</si>
  <si>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</si>
  <si>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</si>
  <si>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</si>
  <si>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</si>
  <si>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</si>
  <si>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</si>
  <si>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</si>
  <si>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</si>
  <si>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</si>
  <si>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</si>
  <si>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</si>
  <si>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</si>
  <si>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</si>
  <si>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</si>
  <si>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</si>
  <si>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</si>
  <si>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</si>
  <si>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</si>
  <si>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</si>
  <si>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</si>
  <si>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</si>
  <si>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</si>
  <si>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</si>
  <si>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</si>
  <si>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</si>
  <si>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</si>
  <si>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</si>
  <si>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</si>
  <si>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</si>
  <si>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</si>
  <si>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</si>
  <si>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</si>
  <si>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</si>
  <si>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</si>
  <si>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</si>
  <si>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</si>
  <si>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</si>
  <si>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</si>
  <si>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</si>
  <si>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</si>
  <si>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</si>
  <si>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</si>
  <si>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</si>
  <si>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</si>
  <si>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</si>
  <si>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</si>
  <si>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</si>
  <si>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</si>
  <si>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</si>
  <si>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</si>
  <si>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</si>
  <si>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</si>
  <si>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</si>
  <si>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</si>
  <si>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</si>
  <si>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</si>
  <si>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</si>
  <si>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</si>
  <si>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</si>
  <si>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</si>
  <si>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</si>
  <si>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</si>
  <si>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</si>
  <si>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</si>
  <si>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</si>
  <si>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</si>
  <si>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</si>
  <si>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</si>
  <si>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</si>
  <si>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</si>
  <si>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</si>
  <si>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</si>
  <si>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</si>
  <si>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</si>
  <si>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</si>
  <si>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</si>
  <si>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</si>
  <si>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</si>
  <si>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</si>
  <si>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</si>
  <si>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</si>
  <si>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</si>
  <si>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</si>
  <si>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</si>
  <si>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</si>
  <si>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</si>
  <si>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</si>
  <si>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</si>
  <si>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</si>
  <si>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</si>
  <si>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</si>
  <si>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</si>
  <si>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</si>
  <si>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</si>
  <si>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</si>
  <si>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</si>
  <si>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</si>
  <si>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</si>
  <si>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</si>
  <si>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</si>
  <si>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</si>
  <si>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</si>
  <si>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</si>
  <si>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</si>
  <si>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</si>
  <si>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</si>
  <si>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</si>
  <si>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</si>
  <si>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</si>
  <si>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</si>
  <si>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</si>
  <si>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</si>
  <si>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</si>
  <si>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</si>
  <si>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</si>
  <si>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</si>
  <si>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</si>
  <si>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</si>
  <si>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</si>
  <si>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</si>
  <si>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</si>
  <si>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</si>
  <si>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</si>
  <si>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</si>
  <si>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</si>
  <si>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</si>
  <si>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</si>
  <si>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</si>
  <si>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</si>
  <si>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</si>
  <si>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</si>
  <si>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</si>
  <si>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</si>
  <si>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</si>
  <si>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</si>
  <si>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</si>
  <si>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</si>
  <si>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</si>
  <si>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</si>
  <si>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</si>
  <si>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</si>
  <si>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</si>
  <si>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</si>
  <si>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</si>
  <si>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</si>
  <si>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</si>
  <si>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</si>
  <si>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</si>
  <si>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</si>
  <si>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</si>
  <si>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</si>
  <si>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</si>
  <si>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</si>
  <si>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</si>
  <si>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</si>
  <si>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</si>
  <si>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</si>
  <si>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</si>
  <si>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</si>
  <si>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</si>
  <si>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</si>
  <si>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</si>
  <si>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</si>
  <si>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</si>
  <si>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</si>
  <si>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</si>
  <si>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</si>
  <si>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</si>
  <si>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</si>
  <si>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</si>
  <si>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</si>
  <si>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</si>
  <si>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</si>
  <si>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</si>
  <si>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</si>
  <si>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</si>
  <si>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</si>
  <si>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</si>
  <si>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</si>
  <si>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</si>
  <si>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</si>
  <si>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</si>
  <si>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</si>
  <si>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</si>
  <si>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</si>
  <si>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</si>
  <si>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</si>
  <si>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</si>
  <si>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</si>
  <si>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</si>
  <si>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</si>
  <si>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</si>
  <si>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</si>
  <si>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</si>
  <si>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</si>
  <si>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</si>
  <si>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</si>
  <si>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</si>
  <si>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</si>
  <si>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</si>
  <si>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</si>
  <si>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</si>
  <si>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</si>
  <si>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</si>
  <si>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</si>
  <si>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</si>
  <si>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</si>
  <si>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</si>
  <si>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</si>
  <si>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</si>
  <si>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</si>
  <si>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</si>
  <si>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</si>
  <si>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</si>
  <si>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</si>
  <si>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</si>
  <si>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</si>
  <si>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</si>
  <si>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</si>
  <si>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</si>
  <si>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</si>
  <si>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</si>
  <si>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</si>
  <si>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</si>
  <si>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</si>
  <si>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</si>
  <si>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</si>
  <si>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</si>
  <si>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</si>
  <si>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</si>
  <si>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</si>
  <si>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</si>
  <si>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</si>
  <si>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</si>
  <si>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</si>
  <si>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</si>
  <si>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</si>
  <si>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</si>
  <si>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</si>
  <si>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</si>
  <si>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</si>
  <si>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</si>
  <si>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</si>
  <si>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</si>
  <si>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</si>
  <si>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</si>
  <si>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</si>
  <si>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</si>
  <si>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</si>
  <si>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</si>
  <si>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</si>
  <si>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</si>
  <si>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</si>
  <si>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</si>
  <si>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</si>
  <si>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</si>
  <si>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</si>
  <si>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</si>
  <si>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</si>
  <si>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</si>
  <si>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</si>
  <si>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</si>
  <si>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</si>
  <si>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</si>
  <si>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</si>
  <si>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</si>
  <si>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</si>
  <si>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</si>
  <si>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</si>
  <si>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</si>
  <si>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</si>
  <si>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</si>
  <si>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</si>
  <si>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</si>
  <si>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</si>
  <si>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</si>
  <si>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</si>
  <si>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</si>
  <si>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</si>
  <si>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</si>
  <si>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</si>
  <si>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</si>
  <si>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</si>
  <si>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</si>
  <si>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</si>
  <si>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</si>
  <si>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</si>
  <si>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</si>
  <si>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</si>
  <si>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</si>
  <si>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</si>
  <si>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</si>
  <si>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</si>
  <si>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</si>
  <si>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</si>
  <si>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</si>
  <si>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</si>
  <si>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</si>
  <si>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</si>
  <si>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</si>
  <si>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</si>
  <si>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</si>
  <si>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</si>
  <si>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</si>
  <si>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</si>
  <si>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</si>
  <si>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</si>
  <si>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</si>
  <si>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</si>
  <si>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</si>
  <si>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</si>
  <si>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</si>
  <si>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</si>
  <si>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</si>
  <si>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</si>
  <si>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</si>
  <si>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</si>
  <si>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</si>
  <si>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</si>
  <si>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</si>
  <si>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</si>
  <si>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</si>
  <si>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</si>
  <si>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</si>
  <si>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</si>
  <si>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</si>
  <si>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</si>
  <si>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</si>
  <si>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</si>
  <si>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</si>
  <si>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</si>
  <si>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</si>
  <si>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</si>
  <si>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</si>
  <si>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</si>
  <si>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</si>
  <si>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</si>
  <si>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</si>
  <si>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</si>
  <si>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</si>
  <si>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</si>
  <si>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</si>
  <si>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</si>
  <si>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</si>
  <si>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</si>
  <si>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</si>
  <si>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</si>
  <si>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</si>
  <si>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</si>
  <si>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</si>
  <si>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</si>
  <si>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</si>
  <si>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</si>
  <si>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</si>
  <si>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</si>
  <si>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</si>
  <si>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</si>
  <si>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</si>
  <si>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</si>
  <si>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</si>
  <si>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</si>
  <si>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</si>
  <si>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</si>
  <si>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</si>
  <si>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</si>
  <si>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</si>
  <si>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</si>
  <si>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</si>
  <si>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</si>
  <si>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</si>
  <si>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</si>
  <si>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</si>
  <si>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</si>
  <si>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</si>
  <si>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</si>
  <si>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</si>
  <si>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</si>
  <si>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</si>
  <si>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</si>
  <si>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</si>
  <si>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</si>
  <si>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</si>
  <si>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</si>
  <si>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</si>
  <si>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</si>
  <si>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</si>
  <si>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</si>
  <si>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</si>
  <si>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</si>
  <si>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</si>
  <si>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</si>
  <si>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</si>
  <si>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</si>
  <si>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</si>
  <si>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</si>
  <si>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</si>
  <si>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</si>
  <si>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</si>
  <si>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</si>
  <si>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</si>
  <si>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</si>
  <si>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</si>
  <si>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</si>
  <si>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</si>
  <si>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</si>
  <si>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</si>
  <si>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</si>
  <si>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</si>
  <si>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</si>
  <si>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</si>
  <si>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</si>
  <si>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</si>
  <si>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</si>
  <si>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</si>
  <si>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</si>
  <si>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</si>
  <si>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</si>
  <si>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</si>
  <si>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</si>
  <si>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</si>
  <si>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</si>
  <si>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</si>
  <si>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</si>
  <si>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</si>
  <si>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</si>
  <si>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</si>
  <si>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</si>
  <si>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</si>
  <si>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</si>
  <si>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</si>
  <si>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</si>
  <si>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</si>
  <si>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</si>
  <si>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</si>
  <si>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</si>
  <si>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</si>
  <si>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</si>
  <si>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</si>
  <si>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</si>
  <si>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</si>
  <si>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</si>
  <si>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</si>
  <si>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</si>
  <si>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</si>
  <si>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</si>
  <si>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</si>
  <si>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</si>
  <si>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</si>
  <si>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</si>
  <si>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</si>
  <si>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</si>
  <si>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</si>
  <si>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</si>
  <si>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</si>
  <si>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</si>
  <si>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</si>
  <si>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</si>
  <si>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</si>
  <si>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</si>
  <si>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</si>
  <si>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</si>
  <si>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</si>
  <si>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</si>
  <si>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</si>
  <si>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</si>
  <si>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</si>
  <si>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</si>
  <si>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</si>
  <si>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</si>
  <si>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</si>
  <si>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</si>
  <si>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</si>
  <si>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</si>
  <si>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</si>
  <si>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</si>
  <si>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</si>
  <si>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</si>
  <si>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</si>
  <si>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</si>
  <si>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</si>
  <si>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</si>
  <si>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</si>
  <si>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</si>
  <si>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</si>
  <si>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</si>
  <si>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</si>
  <si>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</si>
  <si>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</si>
  <si>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</si>
  <si>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</si>
  <si>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</si>
  <si>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</si>
  <si>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</si>
  <si>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</si>
  <si>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</si>
  <si>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</si>
  <si>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</si>
  <si>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</si>
  <si>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</si>
  <si>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</si>
  <si>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</si>
  <si>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</si>
  <si>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</si>
  <si>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</si>
  <si>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</si>
  <si>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</si>
  <si>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</si>
  <si>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</si>
  <si>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</si>
  <si>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</si>
  <si>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</si>
  <si>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</si>
  <si>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</si>
  <si>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</si>
  <si>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</si>
  <si>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</si>
  <si>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</si>
  <si>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</si>
  <si>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</si>
  <si>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</si>
  <si>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</si>
  <si>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</si>
  <si>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</si>
  <si>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</si>
  <si>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</si>
  <si>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</si>
  <si>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</si>
  <si>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</si>
  <si>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</si>
  <si>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</si>
  <si>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</si>
  <si>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</si>
  <si>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</si>
  <si>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</si>
  <si>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</si>
  <si>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</si>
  <si>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</si>
  <si>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</si>
  <si>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</si>
  <si>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</si>
  <si>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</si>
  <si>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</si>
  <si>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</si>
  <si>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</si>
  <si>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</si>
  <si>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</si>
  <si>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</si>
  <si>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</si>
  <si>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</si>
  <si>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</si>
  <si>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</si>
  <si>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</si>
  <si>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</si>
  <si>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</si>
  <si>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</si>
  <si>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</si>
  <si>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</si>
  <si>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</si>
  <si>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</si>
  <si>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</si>
  <si>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</si>
  <si>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</si>
  <si>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</si>
  <si>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</si>
  <si>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</si>
  <si>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</si>
  <si>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</si>
  <si>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</si>
  <si>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</si>
  <si>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</si>
  <si>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</si>
  <si>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</si>
  <si>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</si>
  <si>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</si>
  <si>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</si>
  <si>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</si>
  <si>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</si>
  <si>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</si>
  <si>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</si>
  <si>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</si>
  <si>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</si>
  <si>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</si>
  <si>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</si>
  <si>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</si>
  <si>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</si>
  <si>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</si>
  <si>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</si>
  <si>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</si>
  <si>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</si>
  <si>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</si>
  <si>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</si>
  <si>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</si>
  <si>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</si>
  <si>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</si>
  <si>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</si>
  <si>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</si>
  <si>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</si>
  <si>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</si>
  <si>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</si>
  <si>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</si>
  <si>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</si>
  <si>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</si>
  <si>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</si>
  <si>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</si>
  <si>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</si>
  <si>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</si>
  <si>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</si>
  <si>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</si>
  <si>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</si>
  <si>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</si>
  <si>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</si>
  <si>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</si>
  <si>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</si>
  <si>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</si>
  <si>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</si>
  <si>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</si>
  <si>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</si>
  <si>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</si>
  <si>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</si>
  <si>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</si>
  <si>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</si>
  <si>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</si>
  <si>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</si>
  <si>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</si>
  <si>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</si>
  <si>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</si>
  <si>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</si>
  <si>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</si>
  <si>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</si>
  <si>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</si>
  <si>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</si>
  <si>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</si>
  <si>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</si>
  <si>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</si>
  <si>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</si>
  <si>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</si>
  <si>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</si>
  <si>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</si>
  <si>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</si>
  <si>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</si>
  <si>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</si>
  <si>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</si>
  <si>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</si>
  <si>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</si>
  <si>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</si>
  <si>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</si>
  <si>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</si>
  <si>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</si>
  <si>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</si>
  <si>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</si>
  <si>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</si>
  <si>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</si>
  <si>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</si>
  <si>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</si>
  <si>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</si>
  <si>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</si>
  <si>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</si>
  <si>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</si>
  <si>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</si>
  <si>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</si>
  <si>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</si>
  <si>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</si>
  <si>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</si>
  <si>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</si>
  <si>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</si>
  <si>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</si>
  <si>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</si>
  <si>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</si>
  <si>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</si>
  <si>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</si>
  <si>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</si>
  <si>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</si>
  <si>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</si>
  <si>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</si>
  <si>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</si>
  <si>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</si>
  <si>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</si>
  <si>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</si>
  <si>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</si>
  <si>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</si>
  <si>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</si>
  <si>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</si>
  <si>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</si>
  <si>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</si>
  <si>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</si>
  <si>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</si>
  <si>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</si>
  <si>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</si>
  <si>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</si>
  <si>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</si>
  <si>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</si>
  <si>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</si>
  <si>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</si>
  <si>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</si>
  <si>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</si>
  <si>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</si>
  <si>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</si>
  <si>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</si>
  <si>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</si>
  <si>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</si>
  <si>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</si>
  <si>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</si>
  <si>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</si>
  <si>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</si>
  <si>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</si>
  <si>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</si>
  <si>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</si>
  <si>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</si>
  <si>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</si>
  <si>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</si>
  <si>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</si>
  <si>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</si>
  <si>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</si>
  <si>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</si>
  <si>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</si>
  <si>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</si>
  <si>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</si>
  <si>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</si>
  <si>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</si>
  <si>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</si>
  <si>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</si>
  <si>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</si>
  <si>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</si>
  <si>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</si>
  <si>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</si>
  <si>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</si>
  <si>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</si>
  <si>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</si>
  <si>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</si>
  <si>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</si>
  <si>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</si>
  <si>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</si>
  <si>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</si>
  <si>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</si>
  <si>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</si>
  <si>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</si>
  <si>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</si>
  <si>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</si>
  <si>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</si>
  <si>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</si>
  <si>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</si>
  <si>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</si>
  <si>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</si>
  <si>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</si>
  <si>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</si>
  <si>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</si>
  <si>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</si>
  <si>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</si>
  <si>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</si>
  <si>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</si>
  <si>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</si>
  <si>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</si>
  <si>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</si>
  <si>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</si>
  <si>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</si>
  <si>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</si>
  <si>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</si>
  <si>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</si>
  <si>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</si>
  <si>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</si>
  <si>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</si>
  <si>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</si>
  <si>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</si>
  <si>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</si>
  <si>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</si>
  <si>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</si>
  <si>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</si>
  <si>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</si>
  <si>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</si>
  <si>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</si>
  <si>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</si>
  <si>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</si>
  <si>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</si>
  <si>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</si>
  <si>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</si>
  <si>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</si>
  <si>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</si>
  <si>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</si>
  <si>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</si>
  <si>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</si>
  <si>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</si>
  <si>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</si>
  <si>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</si>
  <si>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</si>
  <si>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</si>
  <si>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</si>
  <si>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</si>
  <si>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</si>
  <si>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</si>
  <si>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</si>
  <si>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</si>
  <si>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</si>
  <si>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</si>
  <si>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</si>
  <si>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</si>
  <si>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</si>
  <si>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</si>
  <si>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</si>
  <si>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</si>
  <si>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</si>
  <si>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</si>
  <si>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</si>
  <si>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</si>
  <si>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</si>
  <si>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</si>
  <si>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</si>
  <si>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</si>
  <si>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</si>
  <si>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</si>
  <si>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</si>
  <si>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</si>
  <si>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</si>
  <si>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</si>
  <si>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</si>
  <si>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</si>
  <si>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</si>
  <si>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</si>
  <si>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</si>
  <si>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</si>
  <si>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</si>
  <si>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</si>
  <si>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</si>
  <si>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</si>
  <si>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</si>
  <si>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</si>
  <si>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</si>
  <si>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</si>
  <si>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</si>
  <si>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</si>
  <si>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</si>
  <si>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</si>
  <si>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</si>
  <si>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</si>
  <si>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</si>
  <si>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</si>
  <si>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</si>
  <si>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</si>
  <si>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</si>
  <si>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</si>
  <si>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</si>
  <si>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</si>
  <si>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</si>
  <si>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</si>
  <si>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</si>
  <si>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</si>
  <si>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</si>
  <si>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</si>
  <si>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</si>
  <si>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</si>
  <si>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</si>
  <si>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</si>
  <si>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</si>
  <si>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</si>
  <si>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</si>
  <si>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</si>
  <si>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</si>
  <si>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</si>
  <si>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</si>
  <si>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</si>
  <si>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</si>
  <si>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</si>
  <si>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</si>
  <si>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</si>
  <si>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</si>
  <si>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</si>
  <si>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</si>
  <si>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</si>
  <si>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</si>
  <si>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</si>
  <si>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</si>
  <si>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</si>
  <si>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</si>
  <si>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</si>
  <si>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</si>
  <si>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</si>
  <si>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</si>
  <si>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</si>
  <si>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</si>
  <si>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</si>
  <si>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</si>
  <si>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</si>
  <si>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</si>
  <si>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</si>
  <si>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</si>
  <si>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</si>
  <si>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</si>
  <si>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</si>
  <si>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</si>
  <si>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</si>
  <si>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</si>
  <si>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</si>
  <si>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</si>
  <si>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</si>
  <si>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</si>
  <si>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</si>
  <si>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</si>
  <si>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</si>
  <si>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</si>
  <si>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</si>
  <si>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</si>
  <si>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</si>
  <si>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</si>
  <si>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</si>
  <si>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</si>
  <si>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</si>
  <si>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</si>
  <si>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</si>
  <si>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</si>
  <si>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</si>
  <si>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</si>
  <si>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</si>
  <si>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</si>
  <si>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</si>
  <si>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</si>
  <si>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</si>
  <si>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</si>
  <si>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</si>
  <si>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</si>
  <si>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</si>
  <si>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</si>
  <si>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</si>
  <si>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</si>
  <si>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</si>
  <si>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</si>
  <si>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</si>
  <si>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</si>
  <si>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</si>
  <si>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</si>
  <si>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</si>
  <si>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</si>
  <si>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</si>
  <si>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</si>
  <si>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</si>
  <si>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</si>
  <si>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</si>
  <si>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</si>
  <si>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</si>
  <si>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</si>
  <si>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</si>
  <si>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</si>
  <si>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</si>
  <si>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</si>
  <si>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</si>
  <si>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</si>
  <si>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</si>
  <si>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</si>
  <si>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</si>
  <si>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</si>
  <si>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</si>
  <si>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</si>
  <si>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</si>
  <si>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</si>
  <si>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</si>
  <si>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</si>
  <si>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</si>
  <si>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</si>
  <si>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</si>
  <si>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</si>
  <si>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</si>
  <si>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</si>
  <si>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</si>
  <si>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</si>
  <si>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</si>
  <si>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</si>
  <si>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</si>
  <si>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</si>
  <si>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</si>
  <si>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</si>
  <si>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</si>
  <si>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</si>
  <si>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</si>
  <si>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</si>
  <si>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</si>
  <si>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</si>
  <si>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</si>
  <si>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</si>
  <si>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</si>
  <si>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</si>
  <si>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</si>
  <si>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</si>
  <si>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</si>
  <si>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</si>
  <si>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</si>
  <si>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</si>
  <si>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</si>
  <si>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</si>
  <si>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</si>
  <si>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</si>
  <si>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</si>
  <si>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</si>
  <si>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</si>
  <si>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</si>
  <si>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</si>
  <si>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</si>
  <si>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</si>
  <si>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</si>
  <si>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</si>
  <si>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</si>
  <si>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</si>
  <si>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</si>
  <si>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</si>
  <si>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</si>
  <si>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</si>
  <si>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</si>
  <si>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</si>
  <si>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</si>
  <si>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</si>
  <si>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</si>
  <si>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</si>
  <si>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</si>
  <si>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</si>
  <si>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</si>
  <si>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</si>
  <si>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</si>
  <si>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</si>
  <si>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</si>
  <si>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</si>
  <si>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</si>
  <si>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</si>
  <si>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</si>
  <si>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</si>
  <si>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</si>
  <si>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</si>
  <si>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</si>
  <si>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</si>
  <si>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</si>
  <si>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</si>
  <si>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</si>
  <si>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</si>
  <si>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</si>
  <si>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</si>
  <si>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</si>
  <si>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</si>
  <si>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</si>
  <si>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</si>
  <si>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</si>
  <si>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</si>
  <si>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</si>
  <si>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</si>
  <si>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</si>
  <si>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</si>
  <si>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</si>
  <si>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</si>
  <si>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</si>
  <si>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</si>
  <si>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</si>
  <si>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</si>
  <si>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</si>
  <si>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</si>
  <si>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</si>
  <si>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</si>
  <si>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</si>
  <si>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</si>
  <si>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</si>
  <si>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</si>
  <si>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</si>
  <si>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</si>
  <si>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</si>
  <si>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</si>
  <si>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</si>
  <si>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</si>
  <si>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</si>
  <si>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</si>
  <si>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</si>
  <si>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</si>
  <si>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</si>
  <si>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</si>
  <si>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</si>
  <si>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</si>
  <si>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</si>
  <si>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</si>
  <si>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</si>
  <si>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</si>
  <si>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</si>
  <si>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</si>
  <si>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</si>
  <si>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</si>
  <si>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</si>
  <si>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</si>
  <si>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</si>
  <si>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</si>
  <si>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</si>
  <si>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</si>
  <si>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</si>
  <si>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</si>
  <si>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</si>
  <si>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</si>
  <si>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</si>
  <si>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</si>
  <si>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</si>
  <si>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</si>
  <si>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</si>
  <si>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</si>
  <si>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</si>
  <si>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</si>
  <si>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</si>
  <si>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</si>
  <si>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</si>
  <si>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</si>
  <si>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</si>
  <si>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</si>
  <si>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</si>
  <si>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</si>
  <si>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</si>
  <si>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</si>
  <si>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</si>
  <si>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</si>
  <si>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</si>
  <si>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</si>
  <si>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</si>
  <si>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</si>
  <si>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</si>
  <si>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</si>
  <si>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</si>
  <si>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</si>
  <si>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</si>
  <si>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</si>
  <si>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</si>
  <si>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</si>
  <si>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</si>
  <si>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</si>
  <si>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</si>
  <si>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</si>
  <si>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</si>
  <si>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</si>
  <si>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</si>
  <si>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</si>
  <si>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</si>
  <si>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</si>
  <si>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</si>
  <si>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</si>
  <si>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</si>
  <si>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</si>
  <si>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</si>
  <si>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</si>
  <si>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</si>
  <si>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</si>
  <si>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</si>
  <si>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</si>
  <si>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</si>
  <si>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</si>
  <si>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</si>
  <si>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</si>
  <si>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</si>
  <si>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</si>
  <si>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</si>
  <si>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</si>
  <si>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</si>
  <si>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</si>
  <si>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</si>
  <si>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</si>
  <si>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</si>
  <si>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</si>
  <si>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</si>
  <si>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</si>
  <si>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</si>
  <si>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</si>
  <si>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</si>
  <si>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</si>
  <si>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</si>
  <si>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</si>
  <si>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</si>
  <si>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</si>
  <si>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</si>
  <si>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</si>
  <si>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</si>
  <si>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</si>
  <si>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</si>
  <si>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</si>
  <si>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</si>
  <si>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</si>
  <si>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</si>
  <si>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</si>
  <si>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</si>
  <si>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</si>
  <si>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</si>
  <si>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</si>
  <si>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</si>
  <si>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</si>
  <si>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</si>
  <si>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</si>
  <si>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</si>
  <si>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</si>
  <si>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</si>
  <si>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</si>
  <si>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</si>
  <si>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</si>
  <si>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</si>
  <si>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</si>
  <si>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</si>
  <si>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</si>
  <si>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</si>
  <si>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</si>
  <si>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</si>
  <si>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</si>
  <si>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</si>
  <si>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</si>
  <si>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</si>
  <si>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</si>
  <si>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</si>
  <si>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</si>
  <si>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</si>
  <si>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</si>
  <si>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</si>
  <si>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</si>
  <si>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</si>
  <si>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</si>
  <si>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</si>
  <si>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</si>
  <si>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</si>
  <si>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</si>
  <si>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</si>
  <si>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</si>
  <si>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</si>
  <si>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</si>
  <si>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</si>
  <si>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</si>
  <si>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</si>
  <si>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</si>
  <si>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</si>
  <si>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</si>
  <si>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</si>
  <si>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</si>
  <si>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</si>
  <si>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</si>
  <si>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</si>
  <si>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</si>
  <si>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</si>
  <si>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</si>
  <si>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</si>
  <si>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</si>
  <si>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</si>
  <si>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</si>
  <si>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</si>
  <si>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</si>
  <si>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</si>
  <si>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</si>
  <si>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</si>
  <si>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</si>
  <si>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</si>
  <si>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</si>
  <si>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</si>
  <si>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</si>
  <si>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</si>
  <si>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</si>
  <si>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</si>
  <si>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</si>
  <si>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</si>
  <si>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</si>
  <si>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</si>
  <si>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</si>
  <si>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</si>
  <si>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</si>
  <si>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</si>
  <si>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</si>
  <si>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</si>
  <si>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</si>
  <si>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</si>
  <si>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</si>
  <si>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</si>
  <si>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</si>
  <si>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</si>
  <si>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</si>
  <si>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</si>
  <si>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</si>
  <si>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</si>
  <si>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</si>
  <si>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</si>
  <si>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</si>
  <si>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</si>
  <si>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</si>
  <si>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</si>
  <si>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</si>
  <si>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</si>
  <si>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</si>
  <si>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</si>
  <si>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</si>
  <si>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</si>
  <si>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</si>
  <si>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</si>
  <si>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</si>
  <si>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</si>
  <si>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</si>
  <si>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</si>
  <si>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</si>
  <si>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</si>
  <si>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</si>
  <si>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</si>
  <si>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</si>
  <si>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</si>
  <si>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</si>
  <si>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</si>
  <si>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</si>
  <si>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</si>
  <si>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</si>
  <si>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</si>
  <si>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</si>
  <si>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</si>
  <si>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</si>
  <si>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</si>
  <si>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</si>
  <si>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</si>
  <si>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</si>
  <si>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</si>
  <si>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</si>
  <si>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</si>
  <si>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</si>
  <si>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</si>
  <si>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</si>
  <si>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</si>
  <si>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</si>
  <si>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</si>
  <si>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</si>
  <si>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</si>
  <si>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</si>
  <si>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</si>
  <si>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</si>
  <si>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</si>
  <si>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</si>
  <si>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</si>
  <si>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</si>
  <si>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</si>
  <si>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</si>
  <si>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</si>
  <si>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</si>
  <si>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</si>
  <si>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</si>
  <si>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</si>
  <si>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</si>
  <si>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</si>
  <si>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</si>
  <si>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</si>
  <si>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</si>
  <si>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</si>
  <si>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</si>
  <si>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</si>
  <si>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</si>
  <si>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</si>
  <si>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</si>
  <si>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</si>
  <si>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</si>
  <si>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</si>
  <si>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</si>
  <si>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</si>
  <si>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</si>
  <si>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</si>
  <si>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</si>
  <si>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</si>
  <si>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</si>
  <si>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</si>
  <si>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</si>
  <si>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</si>
  <si>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</si>
  <si>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</si>
  <si>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</si>
  <si>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</si>
  <si>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</si>
  <si>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</si>
  <si>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</si>
  <si>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</si>
  <si>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</si>
  <si>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</si>
  <si>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</si>
  <si>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</si>
  <si>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</si>
  <si>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</si>
  <si>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</si>
  <si>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</si>
  <si>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</si>
  <si>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</si>
  <si>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</si>
  <si>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</si>
  <si>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</si>
  <si>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</si>
  <si>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</si>
  <si>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</si>
  <si>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</si>
  <si>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</si>
  <si>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</si>
  <si>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</si>
  <si>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</si>
  <si>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</si>
  <si>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</si>
  <si>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</si>
  <si>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</si>
  <si>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</si>
  <si>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</si>
  <si>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</si>
  <si>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</si>
  <si>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</si>
  <si>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</si>
  <si>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</si>
  <si>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</si>
  <si>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</si>
  <si>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</si>
  <si>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</si>
  <si>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</si>
  <si>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</si>
  <si>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</si>
  <si>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</si>
  <si>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</si>
  <si>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</si>
  <si>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</si>
  <si>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</si>
  <si>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</si>
  <si>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</si>
  <si>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</si>
  <si>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</si>
  <si>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</si>
  <si>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</si>
  <si>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</si>
  <si>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</si>
  <si>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</si>
  <si>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</si>
  <si>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</si>
  <si>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</si>
  <si>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</si>
  <si>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</si>
  <si>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</si>
  <si>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</si>
  <si>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</si>
  <si>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</si>
  <si>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</si>
  <si>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</si>
  <si>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</si>
  <si>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</si>
  <si>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</si>
  <si>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</si>
  <si>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</si>
  <si>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</si>
  <si>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</si>
  <si>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</si>
  <si>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</si>
  <si>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</si>
  <si>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</si>
  <si>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</si>
  <si>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</si>
  <si>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</si>
  <si>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</si>
  <si>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</si>
  <si>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</si>
  <si>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</si>
  <si>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</si>
  <si>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</si>
  <si>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</si>
  <si>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</si>
  <si>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</si>
  <si>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</si>
  <si>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</si>
  <si>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</si>
  <si>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</si>
  <si>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</si>
  <si>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</si>
  <si>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</si>
  <si>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</si>
  <si>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</si>
  <si>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</si>
  <si>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</si>
  <si>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</si>
  <si>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</si>
  <si>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</si>
  <si>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</si>
  <si>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</si>
  <si>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</si>
  <si>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</si>
  <si>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</si>
  <si>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</si>
  <si>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</si>
  <si>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</si>
  <si>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</si>
  <si>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</si>
  <si>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</si>
  <si>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</si>
  <si>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</si>
  <si>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</si>
  <si>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</si>
  <si>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</si>
  <si>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</si>
  <si>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</si>
  <si>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</si>
  <si>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</si>
  <si>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</si>
  <si>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</si>
  <si>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</si>
  <si>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</si>
  <si>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</si>
  <si>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</si>
  <si>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</si>
  <si>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</si>
  <si>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</si>
  <si>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</si>
  <si>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</si>
  <si>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</si>
  <si>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</si>
  <si>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</si>
  <si>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</si>
  <si>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</si>
  <si>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</si>
  <si>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</si>
  <si>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</si>
  <si>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</si>
  <si>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</si>
  <si>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</si>
  <si>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</si>
  <si>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</si>
  <si>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</si>
  <si>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</si>
  <si>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</si>
  <si>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</si>
  <si>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</si>
  <si>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</si>
  <si>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</si>
  <si>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</si>
  <si>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</si>
  <si>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</si>
  <si>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</si>
  <si>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</si>
  <si>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</si>
  <si>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</si>
  <si>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</si>
  <si>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</si>
  <si>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</si>
  <si>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</si>
  <si>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</si>
  <si>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</si>
  <si>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</si>
  <si>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</si>
  <si>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</si>
  <si>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</si>
  <si>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</si>
  <si>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</si>
  <si>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</si>
  <si>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</si>
  <si>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</si>
  <si>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</si>
  <si>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</si>
  <si>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</si>
  <si>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</si>
  <si>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</si>
  <si>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</si>
  <si>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</si>
  <si>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</si>
  <si>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</si>
  <si>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</si>
  <si>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</si>
  <si>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</si>
  <si>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</si>
  <si>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</si>
  <si>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</si>
  <si>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</si>
  <si>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</si>
  <si>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</si>
  <si>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</si>
  <si>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</si>
  <si>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</si>
  <si>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</si>
  <si>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</si>
  <si>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</si>
  <si>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</si>
  <si>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</si>
  <si>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</si>
  <si>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</si>
  <si>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</si>
  <si>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</si>
  <si>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</si>
  <si>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</si>
  <si>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</si>
  <si>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</si>
  <si>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</si>
  <si>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</si>
  <si>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</si>
  <si>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</si>
  <si>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</si>
  <si>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</si>
  <si>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</si>
  <si>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</si>
  <si>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</si>
  <si>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</si>
  <si>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</si>
  <si>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</si>
  <si>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</si>
  <si>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</si>
  <si>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</si>
  <si>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</si>
  <si>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</si>
  <si>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</si>
  <si>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</si>
  <si>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</si>
  <si>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</si>
  <si>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</si>
  <si>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</si>
  <si>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</si>
  <si>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</si>
  <si>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</si>
  <si>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</si>
  <si>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</si>
  <si>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</si>
  <si>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</si>
  <si>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</si>
  <si>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</si>
  <si>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</si>
  <si>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</si>
  <si>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</si>
  <si>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</si>
  <si>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</si>
  <si>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</si>
  <si>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</si>
  <si>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</si>
  <si>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</si>
  <si>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</si>
  <si>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</si>
  <si>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</si>
  <si>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</si>
  <si>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</si>
  <si>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</si>
  <si>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</si>
  <si>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</si>
  <si>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</si>
  <si>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</si>
  <si>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</si>
  <si>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</si>
  <si>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</si>
  <si>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</si>
  <si>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</si>
  <si>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</si>
  <si>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</si>
  <si>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</si>
  <si>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</si>
  <si>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</si>
  <si>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</si>
  <si>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</si>
  <si>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</si>
  <si>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</si>
  <si>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</si>
  <si>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</si>
  <si>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</si>
  <si>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</si>
  <si>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</si>
  <si>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</si>
  <si>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</si>
  <si>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</si>
  <si>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</si>
  <si>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</si>
  <si>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</si>
  <si>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</si>
  <si>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</si>
  <si>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</si>
  <si>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</si>
  <si>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</si>
  <si>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</si>
  <si>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</si>
  <si>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</si>
  <si>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</si>
  <si>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</si>
  <si>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</si>
  <si>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</si>
  <si>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</si>
  <si>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</si>
  <si>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</si>
  <si>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</si>
  <si>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</si>
  <si>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</si>
  <si>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</si>
  <si>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</si>
  <si>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</si>
  <si>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</si>
  <si>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</si>
  <si>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</si>
  <si>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</si>
  <si>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</si>
  <si>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</si>
  <si>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</si>
  <si>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</si>
  <si>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</si>
  <si>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</si>
  <si>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</si>
  <si>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</si>
  <si>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</si>
  <si>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</si>
  <si>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</si>
  <si>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</si>
  <si>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</si>
  <si>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</si>
  <si>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</si>
  <si>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</si>
  <si>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</si>
  <si>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</si>
  <si>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</si>
  <si>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</si>
  <si>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</si>
  <si>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</si>
  <si>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</si>
  <si>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</si>
  <si>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</si>
  <si>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</si>
  <si>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</si>
  <si>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</si>
  <si>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</si>
  <si>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</si>
  <si>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</si>
  <si>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</si>
  <si>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</si>
  <si>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</si>
  <si>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</si>
  <si>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</si>
  <si>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</si>
  <si>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</si>
  <si>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</si>
  <si>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</si>
  <si>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</si>
  <si>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</si>
  <si>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</si>
  <si>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</si>
  <si>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</si>
  <si>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</si>
  <si>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</si>
  <si>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</si>
  <si>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</si>
  <si>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</si>
  <si>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</si>
  <si>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</si>
  <si>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</si>
  <si>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</si>
  <si>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</si>
  <si>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</si>
  <si>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</si>
  <si>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</si>
  <si>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</si>
  <si>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</si>
  <si>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</si>
  <si>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</si>
  <si>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</si>
  <si>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</si>
  <si>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</si>
  <si>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</si>
  <si>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</si>
  <si>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</si>
  <si>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</si>
  <si>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</si>
  <si>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</si>
  <si>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</si>
  <si>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</si>
  <si>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</si>
  <si>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</si>
  <si>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</si>
  <si>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</si>
  <si>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</si>
  <si>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</si>
  <si>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</si>
  <si>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</si>
  <si>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</si>
  <si>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</si>
  <si>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</si>
  <si>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</si>
  <si>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</si>
  <si>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</si>
  <si>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</si>
  <si>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</si>
  <si>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</si>
  <si>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</si>
  <si>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</si>
  <si>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</si>
  <si>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</si>
  <si>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</si>
  <si>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</si>
  <si>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</si>
  <si>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</si>
  <si>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</si>
  <si>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</si>
  <si>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</si>
  <si>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</si>
  <si>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</si>
  <si>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</si>
  <si>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</si>
  <si>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</si>
  <si>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</si>
  <si>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</si>
  <si>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</si>
  <si>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</si>
  <si>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</si>
  <si>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</si>
  <si>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</si>
  <si>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</si>
  <si>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</si>
  <si>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</si>
  <si>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</si>
  <si>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</si>
  <si>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</si>
  <si>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</si>
  <si>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</si>
  <si>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</si>
  <si>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</si>
  <si>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</si>
  <si>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</si>
  <si>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</si>
  <si>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</si>
  <si>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</si>
  <si>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</si>
  <si>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</si>
  <si>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</si>
  <si>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</si>
  <si>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</si>
  <si>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</si>
  <si>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</si>
  <si>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</si>
  <si>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</si>
  <si>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</si>
  <si>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</si>
  <si>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</si>
  <si>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</si>
  <si>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</si>
  <si>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</si>
  <si>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</si>
  <si>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</si>
  <si>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</si>
  <si>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</si>
  <si>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</si>
  <si>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</si>
  <si>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</si>
  <si>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</si>
  <si>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</si>
  <si>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</si>
  <si>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</si>
  <si>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</si>
  <si>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</si>
  <si>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</si>
  <si>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</si>
  <si>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</si>
  <si>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</si>
  <si>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</si>
  <si>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</si>
  <si>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</si>
  <si>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</si>
  <si>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</si>
  <si>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</si>
  <si>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</si>
  <si>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</si>
  <si>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</si>
  <si>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</si>
  <si>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</si>
  <si>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</si>
  <si>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</si>
  <si>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</si>
  <si>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</si>
  <si>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</si>
  <si>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</si>
  <si>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</si>
  <si>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</si>
  <si>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</si>
  <si>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</si>
  <si>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</si>
  <si>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</si>
  <si>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</si>
  <si>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</si>
  <si>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</si>
  <si>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</si>
  <si>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</si>
  <si>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</si>
  <si>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</si>
  <si>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</si>
  <si>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</si>
  <si>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</si>
  <si>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</si>
  <si>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</si>
  <si>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</si>
  <si>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</si>
  <si>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</si>
  <si>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</si>
  <si>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</si>
  <si>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</si>
  <si>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</si>
  <si>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</si>
  <si>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</si>
  <si>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</si>
  <si>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</si>
  <si>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</si>
  <si>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</si>
  <si>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</si>
  <si>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</si>
  <si>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</si>
  <si>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</si>
  <si>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</si>
  <si>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</si>
  <si>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</si>
  <si>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</si>
  <si>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</si>
  <si>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</si>
  <si>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</si>
  <si>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</si>
  <si>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</si>
  <si>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</si>
  <si>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</si>
  <si>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</si>
  <si>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</si>
  <si>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</si>
  <si>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</si>
  <si>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</si>
  <si>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</si>
  <si>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</si>
  <si>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</si>
  <si>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</si>
  <si>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</si>
  <si>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</si>
  <si>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</si>
  <si>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</si>
  <si>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</si>
  <si>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</si>
  <si>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</si>
  <si>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</si>
  <si>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</si>
  <si>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</si>
  <si>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</si>
  <si>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</si>
  <si>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</si>
  <si>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</si>
  <si>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</si>
  <si>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</si>
  <si>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</si>
  <si>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</si>
  <si>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</si>
  <si>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</si>
  <si>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</si>
  <si>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</si>
  <si>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</si>
  <si>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</si>
  <si>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</si>
  <si>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</si>
  <si>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</si>
  <si>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</si>
  <si>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</si>
  <si>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</si>
  <si>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</si>
  <si>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</si>
  <si>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</si>
  <si>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</si>
  <si>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</si>
  <si>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</si>
  <si>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</si>
  <si>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</si>
  <si>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</si>
  <si>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</si>
  <si>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</si>
  <si>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</si>
  <si>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</si>
  <si>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</si>
  <si>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</si>
  <si>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</si>
  <si>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</si>
  <si>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</si>
  <si>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</si>
  <si>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</si>
  <si>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</si>
  <si>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</si>
  <si>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</si>
  <si>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</si>
  <si>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</si>
  <si>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</si>
  <si>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</si>
  <si>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</si>
  <si>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</si>
  <si>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</si>
  <si>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</si>
  <si>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</si>
  <si>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</si>
  <si>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</si>
  <si>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</si>
  <si>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</si>
  <si>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</si>
  <si>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</si>
  <si>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</si>
  <si>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</si>
  <si>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</si>
  <si>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</si>
  <si>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</si>
  <si>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</si>
  <si>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</si>
  <si>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</si>
  <si>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</si>
  <si>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</si>
  <si>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</si>
  <si>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</si>
  <si>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</si>
  <si>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</si>
  <si>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</si>
  <si>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</si>
  <si>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</si>
  <si>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</si>
  <si>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</si>
  <si>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</si>
  <si>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</si>
  <si>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</si>
  <si>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</si>
  <si>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</si>
  <si>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</si>
  <si>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</si>
  <si>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</si>
  <si>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</si>
  <si>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</si>
  <si>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</si>
  <si>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</si>
  <si>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</si>
  <si>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</si>
  <si>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</si>
  <si>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</si>
  <si>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</si>
  <si>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</si>
  <si>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</si>
  <si>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</si>
  <si>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</si>
  <si>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</si>
  <si>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</si>
  <si>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</si>
  <si>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</si>
  <si>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</si>
  <si>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</si>
  <si>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</si>
  <si>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</si>
  <si>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</si>
  <si>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</si>
  <si>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</si>
  <si>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</si>
  <si>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</si>
  <si>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</si>
  <si>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</si>
  <si>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</si>
  <si>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</si>
  <si>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</si>
  <si>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</si>
  <si>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</si>
  <si>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</si>
  <si>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</si>
  <si>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</si>
  <si>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</si>
  <si>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</si>
  <si>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</si>
  <si>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</si>
  <si>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</si>
  <si>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</si>
  <si>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</si>
  <si>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</si>
  <si>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</si>
  <si>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</si>
  <si>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</si>
  <si>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</si>
  <si>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</si>
  <si>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</si>
  <si>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</si>
  <si>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</si>
  <si>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</si>
  <si>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</si>
  <si>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</si>
  <si>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</si>
  <si>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</si>
  <si>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</si>
  <si>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</si>
  <si>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</si>
  <si>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</si>
  <si>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</si>
  <si>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</si>
  <si>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</si>
  <si>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</si>
  <si>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</si>
  <si>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</si>
  <si>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</si>
  <si>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</si>
  <si>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</si>
  <si>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</si>
  <si>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</si>
  <si>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</si>
  <si>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</si>
  <si>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</si>
  <si>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</si>
  <si>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</si>
  <si>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</si>
  <si>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</si>
  <si>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</si>
  <si>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</si>
  <si>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</si>
  <si>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</si>
  <si>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</si>
  <si>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</si>
  <si>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</si>
  <si>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</si>
  <si>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</si>
  <si>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</si>
  <si>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</si>
  <si>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</si>
  <si>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</si>
  <si>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</si>
  <si>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</si>
  <si>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</si>
  <si>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</si>
  <si>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</si>
  <si>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</si>
  <si>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</si>
  <si>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</si>
  <si>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</si>
  <si>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</si>
  <si>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</si>
  <si>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</si>
  <si>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</si>
  <si>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</si>
  <si>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</si>
  <si>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</si>
  <si>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</si>
  <si>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</si>
  <si>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</si>
  <si>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</si>
  <si>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</si>
  <si>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</si>
  <si>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</si>
  <si>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</si>
  <si>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</si>
  <si>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</si>
  <si>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</si>
  <si>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</si>
  <si>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</si>
  <si>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</si>
  <si>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</si>
  <si>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</si>
  <si>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</si>
  <si>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</si>
  <si>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</si>
  <si>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</si>
  <si>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</si>
  <si>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</si>
  <si>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</si>
  <si>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</si>
  <si>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</si>
  <si>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</si>
  <si>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</si>
  <si>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</si>
  <si>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</si>
  <si>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</si>
  <si>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</si>
  <si>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</si>
  <si>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</si>
  <si>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</si>
  <si>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</si>
  <si>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</si>
  <si>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</si>
  <si>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</si>
  <si>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</si>
  <si>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</si>
  <si>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</si>
  <si>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</si>
  <si>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</si>
  <si>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</si>
  <si>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</si>
  <si>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</si>
  <si>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</si>
  <si>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</si>
  <si>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</si>
  <si>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</si>
  <si>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</si>
  <si>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</si>
  <si>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</si>
  <si>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</si>
  <si>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</si>
  <si>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</si>
  <si>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</si>
  <si>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</si>
  <si>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</si>
  <si>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</si>
  <si>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</si>
  <si>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</si>
  <si>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</si>
  <si>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</si>
  <si>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</si>
  <si>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</si>
  <si>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</si>
  <si>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</si>
  <si>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</si>
  <si>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</si>
  <si>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</si>
  <si>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</si>
  <si>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</si>
  <si>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</si>
  <si>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</si>
  <si>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</si>
  <si>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</si>
  <si>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</si>
  <si>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</si>
  <si>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</si>
  <si>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</si>
  <si>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</si>
  <si>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</si>
  <si>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</si>
  <si>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</si>
  <si>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</si>
  <si>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</si>
  <si>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</si>
  <si>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</si>
  <si>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</si>
  <si>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</si>
  <si>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</si>
  <si>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</si>
  <si>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</si>
  <si>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</si>
  <si>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</si>
  <si>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</si>
  <si>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</si>
  <si>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</si>
  <si>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</si>
  <si>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</si>
  <si>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</si>
  <si>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</si>
  <si>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</si>
  <si>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</si>
  <si>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</si>
  <si>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</si>
  <si>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</si>
  <si>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</si>
  <si>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</si>
  <si>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</si>
  <si>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</si>
  <si>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</si>
  <si>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</si>
  <si>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</si>
  <si>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</si>
  <si>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</si>
  <si>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</si>
  <si>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</si>
  <si>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</si>
  <si>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</si>
  <si>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</si>
  <si>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</si>
  <si>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</si>
  <si>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</si>
  <si>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</si>
  <si>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</si>
  <si>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</si>
  <si>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</si>
  <si>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</si>
  <si>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</si>
  <si>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</si>
  <si>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</si>
  <si>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</si>
  <si>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</si>
  <si>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</si>
  <si>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</si>
  <si>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</si>
  <si>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</si>
  <si>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</si>
  <si>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</si>
  <si>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</si>
  <si>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</si>
  <si>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</si>
  <si>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</si>
  <si>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</si>
  <si>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</si>
  <si>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</si>
  <si>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</si>
  <si>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</si>
  <si>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</si>
  <si>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</si>
  <si>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</si>
  <si>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</si>
  <si>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</si>
  <si>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</si>
  <si>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</si>
  <si>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</si>
  <si>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</si>
  <si>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</si>
  <si>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</si>
  <si>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</si>
  <si>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</si>
  <si>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</si>
  <si>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</si>
  <si>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</si>
  <si>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</si>
  <si>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</si>
  <si>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</si>
  <si>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</si>
  <si>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</si>
  <si>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</si>
  <si>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</si>
  <si>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</si>
  <si>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</si>
  <si>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</si>
  <si>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</si>
  <si>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</si>
  <si>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</si>
  <si>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</si>
  <si>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</si>
  <si>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</si>
  <si>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</si>
  <si>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</si>
  <si>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</si>
  <si>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</si>
  <si>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</si>
  <si>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</si>
  <si>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</si>
  <si>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</si>
  <si>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</si>
  <si>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</si>
  <si>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</si>
  <si>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</si>
  <si>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</si>
  <si>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</si>
  <si>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</si>
  <si>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</si>
  <si>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</si>
  <si>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</si>
  <si>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</si>
  <si>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</si>
  <si>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</si>
  <si>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</si>
  <si>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</si>
  <si>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</si>
  <si>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</si>
  <si>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</si>
  <si>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</si>
  <si>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</si>
  <si>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</si>
  <si>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</si>
  <si>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</si>
  <si>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</si>
  <si>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</si>
  <si>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</si>
  <si>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</si>
  <si>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</si>
  <si>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</si>
  <si>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</si>
  <si>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</si>
  <si>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</si>
  <si>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</si>
  <si>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</si>
  <si>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</si>
  <si>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</si>
  <si>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</si>
  <si>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</si>
  <si>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</si>
  <si>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</si>
  <si>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</si>
  <si>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</si>
  <si>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</si>
  <si>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</si>
  <si>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</si>
  <si>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</si>
  <si>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</si>
  <si>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</si>
  <si>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</si>
  <si>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</si>
  <si>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</si>
  <si>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</si>
  <si>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</si>
  <si>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</si>
  <si>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</si>
  <si>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</si>
  <si>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</si>
  <si>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</si>
  <si>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</si>
  <si>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</si>
  <si>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</si>
  <si>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</si>
  <si>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</si>
  <si>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</si>
  <si>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</si>
  <si>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</si>
  <si>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</si>
  <si>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</si>
  <si>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</si>
  <si>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</si>
  <si>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</si>
  <si>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</si>
  <si>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</si>
  <si>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</si>
  <si>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</si>
  <si>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</si>
  <si>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</si>
  <si>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</si>
  <si>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</si>
  <si>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</si>
  <si>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</si>
  <si>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</si>
  <si>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</si>
  <si>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</si>
  <si>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</si>
  <si>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</si>
  <si>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</si>
  <si>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</si>
  <si>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</si>
  <si>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</si>
  <si>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</si>
  <si>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</si>
  <si>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</si>
  <si>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</si>
  <si>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</si>
  <si>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</si>
  <si>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</si>
  <si>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</si>
  <si>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</si>
  <si>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</si>
  <si>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</si>
  <si>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</si>
  <si>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</si>
  <si>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</si>
  <si>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</si>
  <si>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</si>
  <si>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</si>
  <si>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</si>
  <si>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</si>
  <si>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</si>
  <si>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</si>
  <si>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</si>
  <si>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</si>
  <si>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</si>
  <si>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</si>
  <si>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</si>
  <si>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</si>
  <si>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</si>
  <si>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</si>
  <si>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</si>
  <si>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</si>
  <si>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</si>
  <si>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</si>
  <si>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</si>
  <si>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</si>
  <si>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</si>
  <si>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</si>
  <si>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</si>
  <si>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</si>
  <si>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</si>
  <si>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</si>
  <si>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</si>
  <si>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</si>
  <si>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</si>
  <si>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</si>
  <si>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</si>
  <si>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</si>
  <si>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</si>
  <si>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</si>
  <si>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</si>
  <si>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</si>
  <si>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</si>
  <si>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</si>
  <si>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</si>
  <si>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</si>
  <si>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</si>
  <si>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</si>
  <si>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</si>
  <si>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</si>
  <si>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</si>
  <si>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</si>
  <si>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</si>
  <si>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</si>
  <si>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</si>
  <si>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</si>
  <si>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</si>
  <si>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</si>
  <si>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</si>
  <si>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</si>
  <si>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</si>
  <si>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</si>
  <si>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</si>
  <si>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</si>
  <si>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</si>
  <si>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</si>
  <si>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</si>
  <si>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</si>
  <si>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</si>
  <si>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</si>
  <si>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</si>
  <si>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</si>
  <si>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</si>
  <si>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</si>
  <si>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</si>
  <si>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</si>
  <si>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</si>
  <si>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</si>
  <si>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</si>
  <si>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</si>
  <si>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</si>
  <si>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</si>
  <si>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</si>
  <si>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</si>
  <si>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</si>
  <si>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</si>
  <si>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</si>
  <si>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</si>
  <si>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</si>
  <si>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</si>
  <si>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</si>
  <si>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</si>
  <si>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</si>
  <si>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</si>
  <si>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</si>
  <si>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</si>
  <si>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</si>
  <si>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</si>
  <si>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</si>
  <si>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</si>
  <si>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</si>
  <si>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b/>
        <sz val="14"/>
        <color rgb="FF000000"/>
        <rFont val="Times New Roman"/>
      </rPr>
      <t xml:space="preserve">SẢN XUẤT 
</t>
    </r>
    <r>
      <rPr>
        <b/>
        <sz val="13"/>
        <color rgb="FFFF0000"/>
        <rFont val="Times New Roman"/>
      </rPr>
      <t>(HRC 1/2-TÌNH TRẠNG)</t>
    </r>
  </si>
  <si>
    <t>C.W MAX TÀU NHẬN ĐƯỢC</t>
  </si>
  <si>
    <t>NHỊP</t>
  </si>
  <si>
    <t>TÌNH TRẠNG</t>
  </si>
  <si>
    <t>SO</t>
  </si>
  <si>
    <t>TỔNG ĐÃ MAP</t>
  </si>
  <si>
    <t>ĐÃ XUẤT</t>
  </si>
  <si>
    <t>CÒN LẠI</t>
  </si>
  <si>
    <t>ES FUTURE</t>
  </si>
  <si>
    <t>01-05/11/2025</t>
  </si>
  <si>
    <t>Busan, Korea</t>
  </si>
  <si>
    <t>2400001332 - 139.T10-25/HPDQ-TOP (lot 1)/ LSD 15.11</t>
  </si>
  <si>
    <t>2400001333 - 139.T10-25/HPDQ-TOP (lot 2) / LSD 15.11</t>
  </si>
  <si>
    <t>2400001334 - 139.T10-25/HPDQ-TOP (lot 3)/ LSD 15.11</t>
  </si>
  <si>
    <t>144.T10-25/HPDQ-NI / LSD 15.11</t>
  </si>
  <si>
    <t>147.T10-25/HPDQ-DFT/ LSD 15.11</t>
  </si>
  <si>
    <t>149.T11-25/HPDQ-YS/ LSD 15.11</t>
  </si>
  <si>
    <t>Pohang, Korea</t>
  </si>
  <si>
    <t>142.T10-25/HPDQ-YS/ LSD 15.11</t>
  </si>
  <si>
    <t>143.T10-25/HPDQ-YS/ LSD 15.11</t>
  </si>
  <si>
    <t>145.T10-25/HPDQ-DFT/ LSD 15.11</t>
  </si>
  <si>
    <t>2400001331 - 148.T10-25/HPDQ-EP/ LSD 15.11</t>
  </si>
  <si>
    <t>05-10/11/2025</t>
  </si>
  <si>
    <t>Pyeongtaek Port</t>
  </si>
  <si>
    <t>140.T10-25/HPDQ-DS</t>
  </si>
  <si>
    <t>141.T10-25/HPDQ-EP</t>
  </si>
  <si>
    <t>150.T11-25/HPDQ-KG</t>
  </si>
  <si>
    <t>151.T11-25/HPDQ-SMX</t>
  </si>
  <si>
    <t>152.T11-25/HPDQ-YS</t>
  </si>
  <si>
    <t>155.T11-25/HPDQ-JFE</t>
  </si>
  <si>
    <t>HPS-02</t>
  </si>
  <si>
    <t>31.10.2025</t>
  </si>
  <si>
    <t>Tàu neo chờ hàng</t>
  </si>
  <si>
    <t>27/10/2025</t>
  </si>
  <si>
    <t>2000003482 - 499.T10.2025/HPDQ-TMMN-NKH - 15kt (chờ tình hình hàng hóa để cân lại lượng tàu này)
LSD 15/11</t>
  </si>
  <si>
    <t>HRC 1  - T10.5
30-31/10 nk trước 7k còn lại tháng 11 nk</t>
  </si>
  <si>
    <t>NỘI BỘ</t>
  </si>
  <si>
    <t>2200002290 - 587B.T10.2025/HPDQ-THP-KH đi Hải Phòng 5000TAN HRC2</t>
  </si>
  <si>
    <t>HRC 2 - T10.5</t>
  </si>
  <si>
    <t>2200002291 - 587B.T10.2025/HPDQ-THP-KH đi Hải Phòng 6600TAN HRC1</t>
  </si>
  <si>
    <t>HRC 1 - 600T T10.5 6KT T11.1</t>
  </si>
  <si>
    <t>2200002287 - 586B.T10.2025/HPDQ-OTHY-KH đi Hải Phòng 2000TAN HRC2</t>
  </si>
  <si>
    <t>HRC 2 T10.5</t>
  </si>
  <si>
    <t>2200002288 - 586B.T10.2025/HPDQ-OTHY-KH đi Hải Phòng 12700TAN HRC1</t>
  </si>
  <si>
    <t>HRC 1 
T11.1 5k dự kiến 10/11 nk =&gt; push nk sớm</t>
  </si>
  <si>
    <t>2000003457 - 499.T10.2025/HPDQ-TMMN-NKH - 5kt 
LSD 15/11</t>
  </si>
  <si>
    <t>HRC 2 - T11.1</t>
  </si>
  <si>
    <t>2000003483 - 589.T10.2025/HPDQ-TMMN-KH - 10kt</t>
  </si>
  <si>
    <t>HRC 1 
không có đơn này</t>
  </si>
  <si>
    <t>HRC 1 
 T10.5 600T dự kiến 29-30 nk
T11.2 6k dự kiến 14-15 nk</t>
  </si>
  <si>
    <t>đang check KH LC, chưa ký XNDH</t>
  </si>
  <si>
    <t>548C.T09.2025/HPDQ-TMPHD-KH - Linh check tình trạng rồi update nhé
CW: 27-30T</t>
  </si>
  <si>
    <t>khả năng sang tháng 11, chờ LC mấy đơn trước của khách đã</t>
  </si>
  <si>
    <r>
      <rPr>
        <sz val="14"/>
        <color rgb="FF000000"/>
        <rFont val="Times New Roman"/>
      </rPr>
      <t xml:space="preserve">2000003466 - 548A.T09.2025/HPDQ-TMP-KH- 6900t - 
</t>
    </r>
    <r>
      <rPr>
        <sz val="14"/>
        <color rgb="FFFF0000"/>
        <rFont val="Times New Roman"/>
      </rPr>
      <t>CW: 18-28T</t>
    </r>
  </si>
  <si>
    <t>HRC 2 - HÀNG HÓA OK</t>
  </si>
  <si>
    <t>2000003468- 548B.T09.2025/HPDQ-TMP-KH - 2800</t>
  </si>
  <si>
    <r>
      <rPr>
        <sz val="14"/>
        <color rgb="FFFF0000"/>
        <rFont val="Times New Roman"/>
      </rPr>
      <t xml:space="preserve">HRC 1
T10.4 </t>
    </r>
    <r>
      <rPr>
        <b/>
        <sz val="14"/>
        <color rgb="FFFF0000"/>
        <rFont val="Times New Roman"/>
      </rPr>
      <t>2K8</t>
    </r>
    <r>
      <rPr>
        <sz val="14"/>
        <color rgb="FFFF0000"/>
        <rFont val="Times New Roman"/>
      </rPr>
      <t xml:space="preserve"> dự kiến 23-24/10 nk</t>
    </r>
  </si>
  <si>
    <t>2000003467- 548B.T09.2025/HPDQ-TMP-KH - 1300
CW: 18-28T (1300T)</t>
  </si>
  <si>
    <t>DKIEN 23-24/10 CÓ LC</t>
  </si>
  <si>
    <t>548G.T09.2025/HPDQ-TMP-KH - Linh check tình trạng rồi update nhé</t>
  </si>
  <si>
    <t>548I.T09.2025/HPDQ-TMPHD-KH - Linh check tình trạng rồi update nhé</t>
  </si>
  <si>
    <t>HRC 2 T10.5 - sx 1700t</t>
  </si>
  <si>
    <t>Quốc tế Long An</t>
  </si>
  <si>
    <t>548E.T09.2025/HPDQ-TMPHD-KH - 9070t</t>
  </si>
  <si>
    <t>T10.2025</t>
  </si>
  <si>
    <t>548E.T09.2025/HPDQ-TMPHD-KH - 9070t - CÂN TẢI</t>
  </si>
  <si>
    <t>7/11 khách mở LC</t>
  </si>
  <si>
    <t xml:space="preserve">600B.T10.2025/HPDQ-HSPM-KH </t>
  </si>
  <si>
    <t>HRC 2 - 4360t T10.5 đang sx</t>
  </si>
  <si>
    <t>SO đã duyệt</t>
  </si>
  <si>
    <t>2000003478 - 562B.T09.2025/HPDQ-HSPM-KH</t>
  </si>
  <si>
    <t>24/10</t>
  </si>
  <si>
    <t xml:space="preserve">2000003472 - 564.T09.2025/HPDQ-NK-KH  - 10,830t </t>
  </si>
  <si>
    <t>28/10/2025</t>
  </si>
  <si>
    <t xml:space="preserve">2000003455 - 574.T09.2025/HPDQ-POSCO-KH, LSD 15/11 </t>
  </si>
  <si>
    <t xml:space="preserve">HRC 2 - T10.5
dự kiến 31/10 nk </t>
  </si>
  <si>
    <t>2200002153 - 537G.T08.2025/HPDQ-OTBD-KH 5000TAN đi HCM HRC1</t>
  </si>
  <si>
    <t>HRC 1 
T10.5 5k dự kiến 02-03/11 nk</t>
  </si>
  <si>
    <t>548D.T09.2025/HPDQ-TMPHD-KH - Linh check tình trạng rồi update nhé</t>
  </si>
  <si>
    <t>27/10</t>
  </si>
  <si>
    <t>2000003412 - 579B.T09.2025/HPDQ-ASIA-KH, LSD 20/11 - 9200mt</t>
  </si>
  <si>
    <t>HRC 1 - ĐÃ MAP 7,4kt
T10.5 dự kiến 29-30/10 nk</t>
  </si>
  <si>
    <t>Trọng bảo cho sang T11, 10/11 khách mới nhận hàng</t>
  </si>
  <si>
    <t>2000003411 - 579B.T09.2025/HPDQ-ASIA-KH, LSD 20/11 - 1800mt</t>
  </si>
  <si>
    <t>24/10/2025</t>
  </si>
  <si>
    <r>
      <rPr>
        <sz val="14"/>
        <color rgb="FF000000"/>
        <rFont val="Times New Roman"/>
      </rPr>
      <t xml:space="preserve">2000003473 - 567A.T09.2025/HPDQ-TVP-KH - 10,000mt -  tối đa 3 tàu - đã có LC 
</t>
    </r>
    <r>
      <rPr>
        <b/>
        <sz val="14"/>
        <color rgb="FF000000"/>
        <rFont val="Times New Roman"/>
      </rPr>
      <t>LSD 20/11</t>
    </r>
  </si>
  <si>
    <t>HRC 2 - T10.5 chỉ sx 4,100mt</t>
  </si>
  <si>
    <t>2000003490 - 611.T10.2025/HPDQ-CSVC-KH</t>
  </si>
  <si>
    <r>
      <rPr>
        <sz val="14"/>
        <color rgb="FF000000"/>
        <rFont val="Times New Roman"/>
      </rPr>
      <t xml:space="preserve">607.T10.2025/HPDQ-QM-KH - 200t  </t>
    </r>
    <r>
      <rPr>
        <sz val="14"/>
        <color rgb="FFFF0000"/>
        <rFont val="Times New Roman"/>
      </rPr>
      <t>(giao hết, đơn không cho phép giao hàng từng phần)
cw: max 29t</t>
    </r>
  </si>
  <si>
    <t>HRC 2</t>
  </si>
  <si>
    <t>614.T10.2025/HPDQ-SUNSCO-KH - T/T đầu tháng 11</t>
  </si>
  <si>
    <t>2000003264 - 481E.T07.2025/HPDQ-TVN-KH - dự kiến 30/10 có L/C</t>
  </si>
  <si>
    <t>2000003266 - 481G.T07.2025/HPDQ-TVN-KH - dự kiến 03/11 có L/C</t>
  </si>
  <si>
    <t>2000003499 - 602.T10.2025/KH/HPDQ-TDA</t>
  </si>
  <si>
    <t>HRC 2 T10.5
delay rồi chưa sx nhịp này</t>
  </si>
  <si>
    <r>
      <rPr>
        <sz val="14"/>
        <color rgb="FF000000"/>
        <rFont val="Times New Roman"/>
      </rPr>
      <t xml:space="preserve">2000003473 - 567A.T09.2025/HPDQ-TVP-KH - tối đa 3 tàu - đã có LC 
</t>
    </r>
    <r>
      <rPr>
        <b/>
        <sz val="14"/>
        <color rgb="FF000000"/>
        <rFont val="Times New Roman"/>
      </rPr>
      <t>LSD 20/11</t>
    </r>
  </si>
  <si>
    <t xml:space="preserve">548F.T09.2025/HPDQ-TMPHD-KH - 3000	</t>
  </si>
  <si>
    <t>T11</t>
  </si>
  <si>
    <t>2200002289 - 586D.T10.2025/HPDQ-OTBD-KH đi Long Bình 4790TAN HRC1</t>
  </si>
  <si>
    <t>HRC1 - T11.1</t>
  </si>
  <si>
    <t>610.T10.2025/HPDQ-POSCO-KH, LSD 10/12</t>
  </si>
  <si>
    <t>604.T10.2025/HPDQ-TN-KH - dự kiến lùi kế hoạch nha c LA ui - ơ T11.2 hay 3 gì mà</t>
  </si>
  <si>
    <r>
      <rPr>
        <sz val="14"/>
        <color rgb="FF000000"/>
        <rFont val="Times New Roman"/>
      </rPr>
      <t xml:space="preserve">2200002236 - 580A.T09.2025/HPDQ-HPC-KH - 9727mt 
</t>
    </r>
    <r>
      <rPr>
        <sz val="14"/>
        <color rgb="FFFF0000"/>
        <rFont val="Times New Roman"/>
      </rPr>
      <t>Chưa có kế hoạch</t>
    </r>
  </si>
  <si>
    <t>HRC 2  - 18-19/10 đủ - đang cán bù</t>
  </si>
  <si>
    <t>2200002292 - 587C.T10.2025/HPDQ-THP-KH đi Hải Phòng 10000TAN HRC1</t>
  </si>
  <si>
    <t>HRC1 - T11.3</t>
  </si>
  <si>
    <t>LỊCH XUẤT HRC THÁNG 06/2025</t>
  </si>
  <si>
    <t>PKH NOTE</t>
  </si>
  <si>
    <t>PKD NOTE</t>
  </si>
  <si>
    <t>Update 10h30 05/06 PKH</t>
  </si>
  <si>
    <t>KHỐI LƯỢNG 
TỔNG TÀU</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</si>
  <si>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</si>
  <si>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</si>
  <si>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</si>
  <si>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</si>
  <si>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</si>
  <si>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</si>
  <si>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</si>
  <si>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</si>
  <si>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</si>
  <si>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</si>
  <si>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</si>
  <si>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</si>
  <si>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</si>
  <si>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</si>
  <si>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</si>
  <si>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</si>
  <si>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</si>
  <si>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</si>
  <si>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</si>
  <si>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</si>
  <si>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</si>
  <si>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</si>
  <si>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</si>
  <si>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</si>
  <si>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</si>
  <si>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</si>
  <si>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</si>
  <si>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</si>
  <si>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</si>
  <si>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</si>
  <si>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</si>
  <si>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</si>
  <si>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</si>
  <si>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</si>
  <si>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</si>
  <si>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</si>
  <si>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</si>
  <si>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</si>
  <si>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</si>
  <si>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</si>
  <si>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</si>
  <si>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</si>
  <si>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</si>
  <si>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</si>
  <si>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</si>
  <si>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</si>
  <si>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</si>
  <si>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</si>
  <si>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</si>
  <si>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</si>
  <si>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</si>
  <si>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</si>
  <si>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</si>
  <si>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</si>
  <si>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</si>
  <si>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</si>
  <si>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</si>
  <si>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</si>
  <si>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</si>
  <si>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</si>
  <si>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</si>
  <si>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</si>
  <si>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</si>
  <si>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</si>
  <si>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</si>
  <si>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</si>
  <si>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</si>
  <si>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</si>
  <si>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</si>
  <si>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</si>
  <si>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</si>
  <si>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</si>
  <si>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</si>
  <si>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</si>
  <si>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</si>
  <si>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</si>
  <si>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</si>
  <si>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</si>
  <si>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</si>
  <si>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</si>
  <si>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</si>
  <si>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</si>
  <si>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</si>
  <si>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</si>
  <si>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</si>
  <si>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</si>
  <si>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</si>
  <si>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</si>
  <si>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</si>
  <si>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</si>
  <si>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</si>
  <si>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</si>
  <si>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</si>
  <si>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</si>
  <si>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</si>
  <si>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</si>
  <si>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</si>
  <si>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</si>
  <si>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</si>
  <si>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</si>
  <si>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</si>
  <si>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</si>
  <si>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</si>
  <si>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</si>
  <si>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</si>
  <si>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</si>
  <si>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</si>
  <si>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</si>
  <si>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</si>
  <si>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</si>
  <si>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</si>
  <si>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</si>
  <si>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</si>
  <si>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</si>
  <si>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</si>
  <si>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HOÀNG PHÚC 89</t>
  </si>
  <si>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</si>
  <si>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</si>
  <si>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</si>
  <si>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</si>
  <si>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</si>
  <si>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</si>
  <si>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</si>
  <si>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</si>
  <si>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</si>
  <si>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</si>
  <si>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</si>
  <si>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</si>
  <si>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</si>
  <si>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</si>
  <si>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</si>
  <si>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</si>
  <si>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</si>
  <si>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</si>
  <si>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</si>
  <si>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</si>
  <si>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</si>
  <si>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</si>
  <si>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</si>
  <si>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</si>
  <si>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</si>
  <si>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</si>
  <si>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</si>
  <si>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</si>
  <si>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</si>
  <si>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</si>
  <si>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</si>
  <si>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</si>
  <si>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</si>
  <si>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</si>
  <si>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</si>
  <si>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</si>
  <si>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</si>
  <si>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</si>
  <si>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</si>
  <si>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</si>
  <si>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</si>
  <si>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</si>
  <si>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</si>
  <si>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</si>
  <si>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</si>
  <si>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</si>
  <si>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</si>
  <si>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</si>
  <si>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</si>
  <si>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</si>
  <si>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</si>
  <si>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</si>
  <si>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</si>
  <si>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</si>
  <si>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</si>
  <si>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</si>
  <si>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t>HRC 2 - Hàng hóa ok</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</si>
  <si>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</si>
  <si>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</si>
  <si>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</si>
  <si>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</si>
  <si>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</si>
  <si>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</si>
  <si>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</si>
  <si>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</si>
  <si>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</si>
  <si>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</si>
  <si>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</si>
  <si>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</si>
  <si>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</si>
  <si>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</si>
  <si>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</si>
  <si>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</si>
  <si>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</si>
  <si>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</si>
  <si>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</si>
  <si>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</si>
  <si>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</si>
  <si>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</si>
  <si>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</si>
  <si>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</si>
  <si>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</si>
  <si>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</si>
  <si>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</si>
  <si>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</si>
  <si>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</si>
  <si>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</si>
  <si>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</si>
  <si>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</si>
  <si>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</si>
  <si>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</si>
  <si>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</si>
  <si>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</si>
  <si>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</si>
  <si>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</si>
  <si>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</si>
  <si>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</si>
  <si>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</si>
  <si>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</si>
  <si>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</si>
  <si>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</si>
  <si>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</si>
  <si>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</si>
  <si>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</si>
  <si>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</si>
  <si>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</si>
  <si>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</si>
  <si>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</si>
  <si>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</si>
  <si>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</si>
  <si>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</si>
  <si>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</si>
  <si>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</si>
  <si>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</si>
  <si>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</si>
  <si>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</si>
  <si>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</si>
  <si>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</si>
  <si>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</si>
  <si>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</si>
  <si>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</si>
  <si>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</si>
  <si>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</si>
  <si>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</si>
  <si>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</si>
  <si>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</si>
  <si>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</si>
  <si>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</si>
  <si>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</si>
  <si>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</si>
  <si>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</si>
  <si>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</si>
  <si>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</si>
  <si>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</si>
  <si>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</si>
  <si>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</si>
  <si>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</si>
  <si>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</si>
  <si>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</si>
  <si>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</si>
  <si>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</si>
  <si>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</si>
  <si>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</si>
  <si>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</si>
  <si>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</si>
  <si>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</si>
  <si>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</si>
  <si>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</si>
  <si>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</si>
  <si>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</si>
  <si>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</si>
  <si>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</si>
  <si>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</si>
  <si>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</si>
  <si>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</si>
  <si>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</si>
  <si>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</si>
  <si>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</si>
  <si>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</si>
  <si>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</si>
  <si>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</si>
  <si>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</si>
  <si>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</si>
  <si>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</si>
  <si>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</si>
  <si>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</si>
  <si>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</si>
  <si>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</si>
  <si>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</si>
  <si>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</si>
  <si>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</si>
  <si>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</si>
  <si>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</si>
  <si>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</si>
  <si>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</si>
  <si>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</si>
  <si>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</si>
  <si>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</si>
  <si>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</si>
  <si>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</si>
  <si>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</si>
  <si>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</si>
  <si>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</si>
  <si>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</si>
  <si>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</si>
  <si>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</si>
  <si>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</si>
  <si>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</si>
  <si>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</si>
  <si>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</si>
  <si>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</si>
  <si>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</si>
  <si>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</si>
  <si>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</si>
  <si>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</si>
  <si>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</si>
  <si>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</si>
  <si>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</si>
  <si>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</si>
  <si>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</si>
  <si>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</si>
  <si>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</si>
  <si>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</si>
  <si>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</si>
  <si>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</si>
  <si>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</si>
  <si>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</si>
  <si>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</si>
  <si>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</si>
  <si>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</si>
  <si>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</si>
  <si>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</si>
  <si>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</si>
  <si>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</si>
  <si>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</si>
  <si>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</si>
  <si>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</si>
  <si>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</si>
  <si>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</si>
  <si>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</si>
  <si>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</si>
  <si>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</si>
  <si>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</si>
  <si>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</si>
  <si>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</si>
  <si>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</si>
  <si>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</si>
  <si>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</si>
  <si>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</si>
  <si>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</si>
  <si>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</si>
  <si>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</si>
  <si>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</si>
  <si>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</si>
  <si>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</si>
  <si>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</si>
  <si>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</si>
  <si>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</si>
  <si>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</si>
  <si>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</si>
  <si>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</si>
  <si>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</si>
  <si>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</si>
  <si>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</si>
  <si>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</si>
  <si>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</si>
  <si>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</si>
  <si>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</si>
  <si>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</si>
  <si>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</si>
  <si>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</si>
  <si>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</si>
  <si>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</si>
  <si>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</si>
  <si>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</si>
  <si>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</si>
  <si>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</si>
  <si>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</si>
  <si>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</si>
  <si>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</si>
  <si>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</si>
  <si>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</si>
  <si>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</si>
  <si>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</si>
  <si>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</si>
  <si>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</si>
  <si>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</si>
  <si>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</si>
  <si>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</si>
  <si>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</si>
  <si>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</si>
  <si>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</si>
  <si>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</si>
  <si>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</si>
  <si>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</si>
  <si>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</si>
  <si>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</si>
  <si>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</si>
  <si>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</si>
  <si>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</si>
  <si>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</si>
  <si>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</si>
  <si>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</si>
  <si>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</si>
  <si>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</si>
  <si>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</si>
  <si>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</si>
  <si>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</si>
  <si>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</si>
  <si>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</si>
  <si>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</si>
  <si>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</si>
  <si>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</si>
  <si>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</si>
  <si>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</si>
  <si>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</si>
  <si>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</si>
  <si>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</si>
  <si>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</si>
  <si>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</si>
  <si>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</si>
  <si>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</si>
  <si>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</si>
  <si>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</si>
  <si>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</si>
  <si>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</si>
  <si>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</si>
  <si>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</si>
  <si>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</si>
  <si>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</si>
  <si>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</si>
  <si>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</si>
  <si>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</si>
  <si>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</si>
  <si>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</si>
  <si>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</si>
  <si>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HOÀNG PHÚC 56</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</si>
  <si>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</si>
  <si>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</si>
  <si>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</si>
  <si>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</si>
  <si>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</si>
  <si>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</si>
  <si>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</si>
  <si>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</si>
  <si>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</si>
  <si>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</si>
  <si>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</si>
  <si>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</si>
  <si>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</si>
  <si>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</si>
  <si>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</si>
  <si>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</si>
  <si>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</si>
  <si>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</si>
  <si>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</si>
  <si>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</si>
  <si>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</si>
  <si>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</si>
  <si>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</si>
  <si>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</si>
  <si>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</si>
  <si>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</si>
  <si>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</si>
  <si>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</si>
  <si>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</si>
  <si>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</si>
  <si>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</si>
  <si>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</si>
  <si>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</si>
  <si>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</si>
  <si>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</si>
  <si>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</si>
  <si>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</si>
  <si>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</si>
  <si>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</si>
  <si>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</si>
  <si>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</si>
  <si>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</si>
  <si>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</si>
  <si>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</si>
  <si>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</si>
  <si>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</si>
  <si>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</si>
  <si>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</si>
  <si>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</si>
  <si>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</si>
  <si>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</si>
  <si>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</si>
  <si>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</si>
  <si>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</si>
  <si>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</si>
  <si>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</si>
  <si>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</si>
  <si>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</si>
  <si>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</si>
  <si>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</si>
  <si>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</si>
  <si>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</si>
  <si>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</si>
  <si>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</si>
  <si>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</si>
  <si>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</si>
  <si>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</si>
  <si>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</si>
  <si>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</si>
  <si>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</si>
  <si>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</si>
  <si>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</si>
  <si>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</si>
  <si>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</si>
  <si>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</si>
  <si>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</si>
  <si>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</si>
  <si>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</si>
  <si>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</si>
  <si>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</si>
  <si>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</si>
  <si>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</si>
  <si>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</si>
  <si>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</si>
  <si>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</si>
  <si>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</si>
  <si>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</si>
  <si>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</si>
  <si>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</si>
  <si>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</si>
  <si>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</si>
  <si>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</si>
  <si>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</si>
  <si>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</si>
  <si>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</si>
  <si>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</si>
  <si>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</si>
  <si>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</si>
  <si>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</si>
  <si>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</si>
  <si>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</si>
  <si>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</si>
  <si>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</si>
  <si>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</si>
  <si>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</si>
  <si>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</si>
  <si>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</si>
  <si>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</si>
  <si>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</si>
  <si>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</si>
  <si>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</si>
  <si>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</si>
  <si>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</si>
  <si>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</si>
  <si>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</si>
  <si>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</si>
  <si>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</si>
  <si>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</si>
  <si>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</si>
  <si>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</si>
  <si>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</si>
  <si>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</si>
  <si>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</si>
  <si>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</si>
  <si>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</si>
  <si>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</si>
  <si>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</si>
  <si>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</si>
  <si>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</si>
  <si>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</si>
  <si>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</si>
  <si>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</si>
  <si>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</si>
  <si>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</si>
  <si>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</si>
  <si>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</si>
  <si>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</si>
  <si>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</si>
  <si>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</si>
  <si>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</si>
  <si>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</si>
  <si>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</si>
  <si>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</si>
  <si>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</si>
  <si>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</si>
  <si>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</si>
  <si>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</si>
  <si>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</si>
  <si>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</si>
  <si>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</si>
  <si>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</si>
  <si>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</si>
  <si>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</si>
  <si>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</si>
  <si>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</si>
  <si>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</si>
  <si>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</si>
  <si>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</si>
  <si>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</si>
  <si>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</si>
  <si>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</si>
  <si>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</si>
  <si>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</si>
  <si>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</si>
  <si>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</si>
  <si>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</si>
  <si>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</si>
  <si>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</si>
  <si>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</si>
  <si>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</si>
  <si>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</si>
  <si>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</si>
  <si>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</si>
  <si>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</si>
  <si>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</si>
  <si>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</si>
  <si>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</si>
  <si>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</si>
  <si>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</si>
  <si>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</si>
  <si>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</si>
  <si>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</si>
  <si>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</si>
  <si>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</si>
  <si>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</si>
  <si>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</si>
  <si>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</si>
  <si>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</si>
  <si>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</si>
  <si>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</si>
  <si>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</si>
  <si>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</si>
  <si>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</si>
  <si>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</si>
  <si>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</si>
  <si>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</si>
  <si>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</si>
  <si>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</si>
  <si>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</si>
  <si>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</si>
  <si>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</si>
  <si>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</si>
  <si>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</si>
  <si>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</si>
  <si>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</si>
  <si>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</si>
  <si>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</si>
  <si>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</si>
  <si>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</si>
  <si>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</si>
  <si>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</si>
  <si>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</si>
  <si>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</si>
  <si>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</si>
  <si>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</si>
  <si>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</si>
  <si>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</si>
  <si>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</si>
  <si>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</si>
  <si>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</si>
  <si>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</si>
  <si>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</si>
  <si>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</si>
  <si>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</si>
  <si>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</si>
  <si>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</si>
  <si>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</si>
  <si>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</si>
  <si>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</si>
  <si>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</si>
  <si>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</si>
  <si>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</si>
  <si>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</si>
  <si>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</si>
  <si>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</si>
  <si>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</si>
  <si>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</si>
  <si>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</si>
  <si>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</si>
  <si>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</si>
  <si>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</si>
  <si>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VIỆT THUẬN 12-06</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</si>
  <si>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</si>
  <si>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</si>
  <si>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</si>
  <si>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</si>
  <si>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</si>
  <si>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</si>
  <si>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</si>
  <si>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</si>
  <si>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</si>
  <si>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</si>
  <si>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</si>
  <si>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</si>
  <si>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</si>
  <si>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</si>
  <si>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</si>
  <si>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</si>
  <si>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</si>
  <si>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</si>
  <si>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</si>
  <si>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</si>
  <si>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</si>
  <si>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</si>
  <si>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</si>
  <si>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</si>
  <si>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</si>
  <si>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</si>
  <si>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</si>
  <si>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</si>
  <si>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</si>
  <si>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</si>
  <si>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</si>
  <si>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</si>
  <si>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</si>
  <si>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</si>
  <si>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</si>
  <si>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</si>
  <si>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</si>
  <si>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</si>
  <si>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</si>
  <si>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</si>
  <si>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</si>
  <si>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</si>
  <si>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</si>
  <si>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</si>
  <si>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</si>
  <si>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</si>
  <si>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</si>
  <si>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</si>
  <si>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</si>
  <si>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</si>
  <si>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</si>
  <si>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</si>
  <si>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</si>
  <si>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</si>
  <si>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</si>
  <si>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</si>
  <si>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</si>
  <si>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</si>
  <si>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</si>
  <si>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</si>
  <si>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</si>
  <si>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</si>
  <si>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</si>
  <si>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</si>
  <si>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</si>
  <si>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</si>
  <si>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</si>
  <si>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</si>
  <si>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</si>
  <si>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</si>
  <si>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</si>
  <si>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</si>
  <si>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</si>
  <si>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</si>
  <si>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</si>
  <si>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</si>
  <si>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</si>
  <si>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</si>
  <si>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</si>
  <si>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</si>
  <si>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</si>
  <si>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</si>
  <si>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</si>
  <si>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</si>
  <si>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</si>
  <si>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</si>
  <si>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</si>
  <si>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</si>
  <si>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</si>
  <si>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</si>
  <si>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</si>
  <si>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</si>
  <si>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</si>
  <si>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</si>
  <si>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</si>
  <si>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</si>
  <si>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</si>
  <si>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</si>
  <si>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</si>
  <si>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</si>
  <si>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</si>
  <si>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</si>
  <si>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</si>
  <si>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</si>
  <si>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</si>
  <si>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</si>
  <si>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</si>
  <si>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</si>
  <si>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</si>
  <si>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</si>
  <si>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</si>
  <si>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</si>
  <si>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</si>
  <si>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</si>
  <si>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</si>
  <si>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</si>
  <si>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</si>
  <si>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</si>
  <si>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</si>
  <si>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</si>
  <si>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</si>
  <si>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</si>
  <si>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</si>
  <si>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</si>
  <si>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</si>
  <si>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</si>
  <si>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</si>
  <si>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</si>
  <si>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</si>
  <si>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</si>
  <si>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</si>
  <si>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</si>
  <si>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</si>
  <si>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</si>
  <si>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</si>
  <si>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</si>
  <si>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</si>
  <si>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</si>
  <si>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</si>
  <si>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</si>
  <si>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</si>
  <si>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</si>
  <si>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</si>
  <si>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</si>
  <si>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</si>
  <si>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</si>
  <si>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</si>
  <si>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</si>
  <si>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</si>
  <si>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</si>
  <si>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</si>
  <si>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</si>
  <si>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</si>
  <si>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</si>
  <si>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</si>
  <si>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</si>
  <si>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</si>
  <si>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</si>
  <si>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</si>
  <si>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</si>
  <si>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</si>
  <si>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</si>
  <si>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</si>
  <si>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</si>
  <si>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</si>
  <si>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</si>
  <si>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</si>
  <si>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</si>
  <si>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</si>
  <si>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</si>
  <si>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</si>
  <si>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</si>
  <si>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</si>
  <si>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</si>
  <si>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</si>
  <si>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</si>
  <si>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</si>
  <si>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</si>
  <si>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</si>
  <si>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</si>
  <si>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</si>
  <si>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</si>
  <si>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</si>
  <si>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</si>
  <si>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</si>
  <si>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</si>
  <si>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</si>
  <si>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</si>
  <si>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</si>
  <si>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</si>
  <si>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</si>
  <si>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</si>
  <si>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</si>
  <si>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</si>
  <si>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</si>
  <si>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</si>
  <si>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</si>
  <si>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</si>
  <si>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</si>
  <si>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</si>
  <si>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</si>
  <si>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</si>
  <si>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</si>
  <si>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</si>
  <si>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</si>
  <si>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</si>
  <si>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</si>
  <si>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</si>
  <si>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</si>
  <si>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</si>
  <si>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</si>
  <si>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</si>
  <si>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</si>
  <si>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</si>
  <si>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</si>
  <si>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</si>
  <si>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</si>
  <si>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</si>
  <si>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</si>
  <si>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</si>
  <si>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</si>
  <si>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</si>
  <si>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</si>
  <si>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</si>
  <si>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</si>
  <si>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</si>
  <si>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</si>
  <si>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</si>
  <si>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</si>
  <si>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</si>
  <si>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</si>
  <si>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</si>
  <si>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</si>
  <si>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</si>
  <si>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</si>
  <si>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</si>
  <si>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</si>
  <si>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</si>
  <si>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</si>
  <si>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</si>
  <si>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</si>
  <si>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</si>
  <si>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</si>
  <si>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</si>
  <si>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</si>
  <si>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</si>
  <si>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</si>
  <si>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</si>
  <si>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</si>
  <si>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</si>
  <si>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</si>
  <si>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</si>
  <si>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</si>
  <si>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</si>
  <si>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</si>
  <si>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</si>
  <si>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</si>
  <si>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</si>
  <si>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</si>
  <si>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</si>
  <si>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</si>
  <si>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</si>
  <si>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</si>
  <si>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</si>
  <si>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</si>
  <si>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</si>
  <si>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</si>
  <si>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</si>
  <si>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</si>
  <si>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</si>
  <si>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</si>
  <si>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</si>
  <si>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</si>
  <si>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</si>
  <si>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</si>
  <si>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</si>
  <si>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</si>
  <si>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</si>
  <si>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</si>
  <si>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</si>
  <si>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</si>
  <si>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</si>
  <si>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</si>
  <si>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</si>
  <si>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</si>
  <si>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</si>
  <si>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</si>
  <si>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</si>
  <si>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</si>
  <si>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</si>
  <si>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</si>
  <si>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</si>
  <si>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</si>
  <si>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</si>
  <si>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</si>
  <si>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</si>
  <si>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</si>
  <si>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</si>
  <si>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</si>
  <si>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</si>
  <si>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</si>
  <si>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</si>
  <si>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</si>
  <si>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</si>
  <si>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</si>
  <si>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</si>
  <si>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</si>
  <si>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</si>
  <si>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</si>
  <si>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</si>
  <si>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</si>
  <si>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</si>
  <si>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</si>
  <si>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</si>
  <si>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</si>
  <si>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</si>
  <si>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</si>
  <si>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</si>
  <si>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</si>
  <si>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</si>
  <si>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</si>
  <si>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</si>
  <si>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</si>
  <si>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</si>
  <si>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</si>
  <si>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</si>
  <si>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</si>
  <si>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</si>
  <si>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</si>
  <si>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</si>
  <si>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</si>
  <si>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</si>
  <si>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</si>
  <si>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</si>
  <si>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</si>
  <si>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</si>
  <si>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</si>
  <si>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</si>
  <si>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</si>
  <si>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</si>
  <si>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</si>
  <si>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</si>
  <si>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</si>
  <si>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</si>
  <si>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</si>
  <si>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</si>
  <si>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</si>
  <si>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</si>
  <si>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</si>
  <si>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</si>
  <si>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</si>
  <si>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</si>
  <si>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</si>
  <si>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</si>
  <si>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</si>
  <si>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</si>
  <si>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</si>
  <si>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</si>
  <si>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</si>
  <si>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</si>
  <si>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</si>
  <si>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</si>
  <si>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</si>
  <si>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</si>
  <si>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</si>
  <si>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</si>
  <si>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</si>
  <si>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</si>
  <si>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</si>
  <si>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</si>
  <si>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</si>
  <si>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</si>
  <si>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</si>
  <si>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</si>
  <si>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</si>
  <si>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</si>
  <si>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</si>
  <si>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</si>
  <si>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</si>
  <si>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</si>
  <si>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</si>
  <si>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</si>
  <si>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</si>
  <si>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</si>
  <si>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</si>
  <si>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</si>
  <si>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</si>
  <si>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</si>
  <si>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</si>
  <si>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</si>
  <si>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</si>
  <si>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</si>
  <si>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</si>
  <si>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</si>
  <si>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</si>
  <si>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</si>
  <si>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</si>
  <si>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</si>
  <si>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</si>
  <si>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</si>
  <si>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</si>
  <si>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</si>
  <si>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</si>
  <si>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</si>
  <si>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</si>
  <si>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</si>
  <si>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</si>
  <si>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</si>
  <si>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</si>
  <si>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</si>
  <si>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</si>
  <si>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</si>
  <si>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</si>
  <si>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</si>
  <si>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</si>
  <si>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</si>
  <si>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</si>
  <si>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</si>
  <si>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</si>
  <si>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</si>
  <si>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</si>
  <si>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</si>
  <si>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</si>
  <si>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</si>
  <si>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</si>
  <si>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</si>
  <si>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</si>
  <si>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</si>
  <si>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</si>
  <si>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</si>
  <si>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</si>
  <si>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</si>
  <si>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</si>
  <si>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</si>
  <si>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</si>
  <si>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</si>
  <si>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</si>
  <si>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</si>
  <si>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</si>
  <si>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</si>
  <si>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</si>
  <si>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</si>
  <si>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</si>
  <si>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</si>
  <si>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</si>
  <si>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</si>
  <si>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</si>
  <si>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</si>
  <si>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</si>
  <si>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</si>
  <si>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</si>
  <si>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</si>
  <si>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</si>
  <si>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</si>
  <si>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</si>
  <si>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</si>
  <si>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</si>
  <si>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</si>
  <si>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</si>
  <si>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</si>
  <si>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</si>
  <si>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</si>
  <si>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</si>
  <si>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</si>
  <si>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</si>
  <si>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</si>
  <si>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</si>
  <si>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</si>
  <si>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</si>
  <si>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</si>
  <si>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</si>
  <si>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</si>
  <si>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</si>
  <si>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</si>
  <si>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</si>
  <si>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</si>
  <si>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</si>
  <si>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</si>
  <si>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</si>
  <si>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</si>
  <si>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</si>
  <si>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</si>
  <si>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</si>
  <si>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</si>
  <si>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</si>
  <si>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</si>
  <si>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</si>
  <si>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</si>
  <si>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</si>
  <si>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</si>
  <si>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</si>
  <si>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</si>
  <si>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</si>
  <si>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</si>
  <si>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</si>
  <si>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</si>
  <si>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</si>
  <si>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</si>
  <si>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</si>
  <si>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</si>
  <si>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</si>
  <si>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</si>
  <si>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</si>
  <si>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</si>
  <si>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</si>
  <si>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</si>
  <si>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</si>
  <si>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</si>
  <si>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</si>
  <si>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</si>
  <si>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</si>
  <si>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</si>
  <si>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</si>
  <si>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</si>
  <si>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</si>
  <si>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</si>
  <si>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</si>
  <si>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</si>
  <si>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</si>
  <si>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</si>
  <si>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</si>
  <si>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</si>
  <si>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</si>
  <si>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</si>
  <si>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</si>
  <si>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</si>
  <si>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</si>
  <si>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</si>
  <si>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</si>
  <si>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</si>
  <si>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</si>
  <si>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</si>
  <si>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</si>
  <si>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</si>
  <si>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</si>
  <si>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</si>
  <si>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</si>
  <si>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</si>
  <si>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</si>
  <si>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</si>
  <si>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</si>
  <si>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</si>
  <si>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</si>
  <si>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</si>
  <si>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</si>
  <si>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</si>
  <si>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</si>
  <si>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</si>
  <si>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</si>
  <si>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</si>
  <si>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</si>
  <si>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</si>
  <si>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</si>
  <si>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</si>
  <si>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</si>
  <si>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</si>
  <si>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</si>
  <si>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</si>
  <si>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</si>
  <si>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</si>
  <si>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</si>
  <si>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</si>
  <si>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</si>
  <si>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</si>
  <si>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</si>
  <si>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</si>
  <si>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</si>
  <si>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</si>
  <si>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</si>
  <si>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</si>
  <si>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</si>
  <si>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</si>
  <si>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</si>
  <si>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</si>
  <si>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</si>
  <si>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</si>
  <si>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</si>
  <si>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</si>
  <si>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</si>
  <si>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</si>
  <si>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</si>
  <si>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</si>
  <si>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</si>
  <si>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</si>
  <si>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</si>
  <si>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</si>
  <si>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</si>
  <si>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</si>
  <si>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</si>
  <si>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</si>
  <si>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</si>
  <si>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</si>
  <si>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</si>
  <si>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</si>
  <si>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</si>
  <si>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</si>
  <si>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</si>
  <si>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</si>
  <si>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</si>
  <si>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</si>
  <si>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</si>
  <si>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</si>
  <si>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</si>
  <si>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</si>
  <si>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</si>
  <si>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</si>
  <si>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</si>
  <si>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</si>
  <si>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</si>
  <si>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</si>
  <si>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</si>
  <si>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</si>
  <si>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</si>
  <si>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</si>
  <si>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</si>
  <si>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</si>
  <si>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</si>
  <si>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</si>
  <si>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</si>
  <si>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</si>
  <si>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</si>
  <si>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</si>
  <si>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</si>
  <si>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</si>
  <si>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</si>
  <si>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</si>
  <si>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</si>
  <si>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</si>
  <si>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</si>
  <si>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</si>
  <si>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</si>
  <si>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</si>
  <si>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</si>
  <si>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</si>
  <si>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</si>
  <si>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</si>
  <si>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</si>
  <si>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</si>
  <si>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</si>
  <si>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</si>
  <si>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</si>
  <si>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</si>
  <si>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</si>
  <si>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</si>
  <si>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</si>
  <si>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</si>
  <si>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</si>
  <si>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</si>
  <si>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</si>
  <si>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</si>
  <si>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</si>
  <si>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</si>
  <si>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</si>
  <si>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</si>
  <si>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</si>
  <si>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</si>
  <si>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</si>
  <si>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</si>
  <si>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</si>
  <si>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</si>
  <si>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t>lệnh ok</t>
  </si>
  <si>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</si>
  <si>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</si>
  <si>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</si>
  <si>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</si>
  <si>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</si>
  <si>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</si>
  <si>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</si>
  <si>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</si>
  <si>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</si>
  <si>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</si>
  <si>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</si>
  <si>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</si>
  <si>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</si>
  <si>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</si>
  <si>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</si>
  <si>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</si>
  <si>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</si>
  <si>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</si>
  <si>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</si>
  <si>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</si>
  <si>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</si>
  <si>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GRAND FAMILY 68</t>
  </si>
  <si>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</si>
  <si>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</si>
  <si>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</si>
  <si>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</si>
  <si>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</si>
  <si>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</si>
  <si>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</si>
  <si>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</si>
  <si>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</si>
  <si>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</si>
  <si>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</si>
  <si>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</si>
  <si>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</si>
  <si>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</si>
  <si>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</si>
  <si>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</si>
  <si>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</si>
  <si>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</si>
  <si>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</si>
  <si>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</si>
  <si>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</si>
  <si>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</si>
  <si>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</si>
  <si>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</si>
  <si>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</si>
  <si>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</si>
  <si>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</si>
  <si>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</si>
  <si>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</si>
  <si>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</si>
  <si>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</si>
  <si>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</si>
  <si>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</si>
  <si>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</si>
  <si>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</si>
  <si>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</si>
  <si>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</si>
  <si>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</si>
  <si>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</si>
  <si>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</si>
  <si>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</si>
  <si>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</si>
  <si>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</si>
  <si>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</si>
  <si>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</si>
  <si>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</si>
  <si>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</si>
  <si>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</si>
  <si>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</si>
  <si>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</si>
  <si>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</si>
  <si>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</si>
  <si>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</si>
  <si>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</si>
  <si>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</si>
  <si>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</si>
  <si>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</si>
  <si>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</si>
  <si>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</si>
  <si>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</si>
  <si>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</si>
  <si>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</si>
  <si>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</si>
  <si>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</si>
  <si>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</si>
  <si>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</si>
  <si>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</si>
  <si>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</si>
  <si>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</si>
  <si>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</si>
  <si>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</si>
  <si>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</si>
  <si>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</si>
  <si>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</si>
  <si>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</si>
  <si>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</si>
  <si>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</si>
  <si>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</si>
  <si>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</si>
  <si>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</si>
  <si>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</si>
  <si>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</si>
  <si>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</si>
  <si>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</si>
  <si>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</si>
  <si>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</si>
  <si>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</si>
  <si>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</si>
  <si>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</si>
  <si>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</si>
  <si>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</si>
  <si>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</si>
  <si>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</si>
  <si>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</si>
  <si>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</si>
  <si>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</si>
  <si>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</si>
  <si>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</si>
  <si>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</si>
  <si>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</si>
  <si>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</si>
  <si>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</si>
  <si>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</si>
  <si>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</si>
  <si>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</si>
  <si>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</si>
  <si>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</si>
  <si>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</si>
  <si>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</si>
  <si>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</si>
  <si>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</si>
  <si>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</si>
  <si>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</si>
  <si>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</si>
  <si>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</si>
  <si>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</si>
  <si>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</si>
  <si>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</si>
  <si>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</si>
  <si>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</si>
  <si>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</si>
  <si>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</si>
  <si>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</si>
  <si>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</si>
  <si>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</si>
  <si>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</si>
  <si>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</si>
  <si>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</si>
  <si>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</si>
  <si>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</si>
  <si>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</si>
  <si>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</si>
  <si>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</si>
  <si>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</si>
  <si>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</si>
  <si>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</si>
  <si>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</si>
  <si>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</si>
  <si>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</si>
  <si>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</si>
  <si>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</si>
  <si>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</si>
  <si>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</si>
  <si>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</si>
  <si>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</si>
  <si>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</si>
  <si>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</si>
  <si>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</si>
  <si>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</si>
  <si>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</si>
  <si>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</si>
  <si>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</si>
  <si>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</si>
  <si>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</si>
  <si>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</si>
  <si>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</si>
  <si>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</si>
  <si>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</si>
  <si>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</si>
  <si>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</si>
  <si>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</si>
  <si>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</si>
  <si>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</si>
  <si>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</si>
  <si>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</si>
  <si>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</si>
  <si>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</si>
  <si>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</si>
  <si>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</si>
  <si>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</si>
  <si>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</si>
  <si>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</si>
  <si>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</si>
  <si>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</si>
  <si>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</si>
  <si>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</si>
  <si>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</si>
  <si>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</si>
  <si>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</si>
  <si>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</si>
  <si>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</si>
  <si>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</si>
  <si>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</si>
  <si>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</si>
  <si>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</si>
  <si>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</si>
  <si>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</si>
  <si>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</si>
  <si>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</si>
  <si>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</si>
  <si>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</si>
  <si>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</si>
  <si>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</si>
  <si>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</si>
  <si>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</si>
  <si>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</si>
  <si>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</si>
  <si>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</si>
  <si>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</si>
  <si>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</si>
  <si>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</si>
  <si>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</si>
  <si>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</si>
  <si>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</si>
  <si>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</si>
  <si>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</si>
  <si>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</si>
  <si>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</si>
  <si>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</si>
  <si>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</si>
  <si>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</si>
  <si>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</si>
  <si>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</si>
  <si>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</si>
  <si>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</si>
  <si>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</si>
  <si>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</si>
  <si>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</si>
  <si>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</si>
  <si>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</si>
  <si>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</si>
  <si>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</si>
  <si>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</si>
  <si>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</si>
  <si>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</si>
  <si>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</si>
  <si>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</si>
  <si>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</si>
  <si>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</si>
  <si>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</si>
  <si>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</si>
  <si>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</si>
  <si>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</si>
  <si>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</si>
  <si>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</si>
  <si>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</si>
  <si>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</si>
  <si>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</si>
  <si>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</si>
  <si>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</si>
  <si>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</si>
  <si>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</si>
  <si>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</si>
  <si>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</si>
  <si>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</si>
  <si>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</si>
  <si>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</si>
  <si>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</si>
  <si>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</si>
  <si>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</si>
  <si>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</si>
  <si>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</si>
  <si>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</si>
  <si>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</si>
  <si>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</si>
  <si>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</si>
  <si>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</si>
  <si>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</si>
  <si>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</si>
  <si>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</si>
  <si>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</si>
  <si>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</si>
  <si>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</si>
  <si>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</si>
  <si>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</si>
  <si>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</si>
  <si>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</si>
  <si>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</si>
  <si>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</si>
  <si>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</si>
  <si>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</si>
  <si>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</si>
  <si>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</si>
  <si>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</si>
  <si>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</si>
  <si>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</si>
  <si>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</si>
  <si>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</si>
  <si>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</si>
  <si>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</si>
  <si>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</si>
  <si>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</si>
  <si>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</si>
  <si>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</si>
  <si>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</si>
  <si>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</si>
  <si>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</si>
  <si>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</si>
  <si>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</si>
  <si>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</si>
  <si>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</si>
  <si>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</si>
  <si>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</si>
  <si>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</si>
  <si>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</si>
  <si>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</si>
  <si>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</si>
  <si>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</si>
  <si>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</si>
  <si>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</si>
  <si>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</si>
  <si>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</si>
  <si>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</si>
  <si>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</si>
  <si>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</si>
  <si>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</si>
  <si>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</si>
  <si>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</si>
  <si>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</si>
  <si>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</si>
  <si>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</si>
  <si>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</si>
  <si>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</si>
  <si>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</si>
  <si>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</si>
  <si>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</si>
  <si>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</si>
  <si>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</si>
  <si>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</si>
  <si>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</si>
  <si>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</si>
  <si>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</si>
  <si>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</si>
  <si>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</si>
  <si>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</si>
  <si>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</si>
  <si>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</si>
  <si>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</si>
  <si>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</si>
  <si>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</si>
  <si>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</si>
  <si>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</si>
  <si>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</si>
  <si>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</si>
  <si>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</si>
  <si>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</si>
  <si>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</si>
  <si>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</si>
  <si>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</si>
  <si>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</si>
  <si>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</si>
  <si>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</si>
  <si>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</si>
  <si>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</si>
  <si>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</si>
  <si>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</si>
  <si>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</si>
  <si>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</si>
  <si>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</si>
  <si>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</si>
  <si>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</si>
  <si>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</si>
  <si>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</si>
  <si>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</si>
  <si>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</si>
  <si>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</si>
  <si>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</si>
  <si>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</si>
  <si>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</si>
  <si>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</si>
  <si>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</si>
  <si>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</si>
  <si>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</si>
  <si>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</si>
  <si>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</si>
  <si>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</si>
  <si>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</si>
  <si>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</si>
  <si>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</si>
  <si>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</si>
  <si>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</si>
  <si>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</si>
  <si>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</si>
  <si>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</si>
  <si>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</si>
  <si>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</si>
  <si>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</si>
  <si>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</si>
  <si>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</si>
  <si>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</si>
  <si>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</si>
  <si>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</si>
  <si>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</si>
  <si>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</si>
  <si>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</si>
  <si>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</si>
  <si>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</si>
  <si>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</si>
  <si>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</si>
  <si>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</si>
  <si>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</si>
  <si>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</si>
  <si>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</si>
  <si>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</si>
  <si>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</si>
  <si>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</si>
  <si>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</si>
  <si>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</si>
  <si>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</si>
  <si>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</si>
  <si>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</si>
  <si>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</si>
  <si>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</si>
  <si>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</si>
  <si>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</si>
  <si>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</si>
  <si>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</si>
  <si>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</si>
  <si>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</si>
  <si>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</si>
  <si>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</si>
  <si>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</si>
  <si>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</si>
  <si>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</si>
  <si>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</si>
  <si>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</si>
  <si>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</si>
  <si>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</si>
  <si>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</si>
  <si>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</si>
  <si>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</si>
  <si>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</si>
  <si>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</si>
  <si>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</si>
  <si>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</si>
  <si>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</si>
  <si>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</si>
  <si>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</si>
  <si>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</si>
  <si>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</si>
  <si>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</si>
  <si>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</si>
  <si>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</si>
  <si>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</si>
  <si>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</si>
  <si>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</si>
  <si>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</si>
  <si>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</si>
  <si>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</si>
  <si>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</si>
  <si>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</si>
  <si>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</si>
  <si>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</si>
  <si>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</si>
  <si>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</si>
  <si>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</si>
  <si>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</si>
  <si>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</si>
  <si>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</si>
  <si>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</si>
  <si>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</si>
  <si>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</si>
  <si>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</si>
  <si>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</si>
  <si>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</si>
  <si>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</si>
  <si>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</si>
  <si>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</si>
  <si>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</si>
  <si>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</si>
  <si>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</si>
  <si>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</si>
  <si>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</si>
  <si>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</si>
  <si>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</si>
  <si>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</si>
  <si>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</si>
  <si>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</si>
  <si>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</si>
  <si>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</si>
  <si>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</si>
  <si>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</si>
  <si>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</si>
  <si>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</si>
  <si>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</si>
  <si>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</si>
  <si>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</si>
  <si>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</si>
  <si>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</si>
  <si>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</si>
  <si>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</si>
  <si>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</si>
  <si>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</si>
  <si>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</si>
  <si>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</si>
  <si>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</si>
  <si>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</si>
  <si>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</si>
  <si>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</si>
  <si>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</si>
  <si>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</si>
  <si>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</si>
  <si>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</si>
  <si>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</si>
  <si>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</si>
  <si>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</si>
  <si>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</si>
  <si>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</si>
  <si>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</si>
  <si>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</si>
  <si>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</si>
  <si>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</si>
  <si>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</si>
  <si>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</si>
  <si>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</si>
  <si>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</si>
  <si>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</si>
  <si>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</si>
  <si>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</si>
  <si>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</si>
  <si>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</si>
  <si>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</si>
  <si>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</si>
  <si>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</si>
  <si>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</si>
  <si>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</si>
  <si>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</si>
  <si>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</si>
  <si>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</si>
  <si>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</si>
  <si>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</si>
  <si>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</si>
  <si>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</si>
  <si>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</si>
  <si>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</si>
  <si>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</si>
  <si>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</si>
  <si>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</si>
  <si>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</si>
  <si>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</si>
  <si>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</si>
  <si>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</si>
  <si>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</si>
  <si>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</si>
  <si>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</si>
  <si>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</si>
  <si>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</si>
  <si>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</si>
  <si>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</si>
  <si>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</si>
  <si>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</si>
  <si>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</si>
  <si>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</si>
  <si>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</si>
  <si>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</si>
  <si>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</si>
  <si>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</si>
  <si>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</si>
  <si>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</si>
  <si>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</si>
  <si>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</si>
  <si>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</si>
  <si>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</si>
  <si>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</si>
  <si>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</si>
  <si>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</si>
  <si>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</si>
  <si>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</si>
  <si>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</si>
  <si>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</si>
  <si>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</si>
  <si>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</si>
  <si>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</si>
  <si>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</si>
  <si>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</si>
  <si>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</si>
  <si>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</si>
  <si>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</si>
  <si>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</si>
  <si>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</si>
  <si>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</si>
  <si>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</si>
  <si>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</si>
  <si>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</si>
  <si>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</si>
  <si>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</si>
  <si>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</si>
  <si>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</si>
  <si>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</si>
  <si>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</si>
  <si>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</si>
  <si>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</si>
  <si>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</si>
  <si>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</si>
  <si>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</si>
  <si>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</si>
  <si>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</si>
  <si>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</si>
  <si>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</si>
  <si>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</si>
  <si>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</si>
  <si>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</si>
  <si>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</si>
  <si>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</si>
  <si>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</si>
  <si>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</si>
  <si>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</si>
  <si>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</si>
  <si>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</si>
  <si>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</si>
  <si>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</si>
  <si>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</si>
  <si>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</si>
  <si>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</si>
  <si>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</si>
  <si>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</si>
  <si>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</si>
  <si>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</si>
  <si>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</si>
  <si>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</si>
  <si>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</si>
  <si>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</si>
  <si>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</si>
  <si>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</si>
  <si>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</si>
  <si>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</si>
  <si>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</si>
  <si>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</si>
  <si>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</si>
  <si>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</si>
  <si>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</si>
  <si>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</si>
  <si>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</si>
  <si>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</si>
  <si>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</si>
  <si>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</si>
  <si>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</si>
  <si>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</si>
  <si>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</si>
  <si>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</si>
  <si>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</si>
  <si>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</si>
  <si>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</si>
  <si>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</si>
  <si>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</si>
  <si>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</si>
  <si>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</si>
  <si>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</si>
  <si>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</si>
  <si>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</si>
  <si>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</si>
  <si>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</si>
  <si>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</si>
  <si>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</si>
  <si>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</si>
  <si>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</si>
  <si>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</si>
  <si>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</si>
  <si>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</si>
  <si>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</si>
  <si>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</si>
  <si>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</si>
  <si>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</si>
  <si>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</si>
  <si>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</si>
  <si>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</si>
  <si>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</si>
  <si>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</si>
  <si>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</si>
  <si>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</si>
  <si>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</si>
  <si>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</si>
  <si>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</si>
  <si>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</si>
  <si>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</si>
  <si>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</si>
  <si>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</si>
  <si>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</si>
  <si>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</si>
  <si>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</si>
  <si>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</si>
  <si>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</si>
  <si>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</si>
  <si>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</si>
  <si>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</si>
  <si>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1</t>
  </si>
  <si>
    <t>2/10 B2</t>
  </si>
  <si>
    <t>4/10 phải xong, khách cần gấp</t>
  </si>
  <si>
    <t>2000003344 - 522B.T08.2025/HPDQ-VNO-KH - 1450T  (sx nhịp T09.3)</t>
  </si>
  <si>
    <t>HRC 1 - HÀNG HÓA OK</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</si>
  <si>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</si>
  <si>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</si>
  <si>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</si>
  <si>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</si>
  <si>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HRC 2 hàng hóa ok</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</si>
  <si>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</si>
  <si>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</si>
  <si>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</si>
  <si>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</si>
  <si>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</si>
  <si>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</si>
  <si>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</si>
  <si>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</si>
  <si>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</si>
  <si>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</si>
  <si>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</si>
  <si>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</si>
  <si>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</si>
  <si>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</si>
  <si>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</si>
  <si>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</si>
  <si>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</si>
  <si>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</si>
  <si>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</si>
  <si>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</si>
  <si>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</si>
  <si>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</si>
  <si>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</si>
  <si>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</si>
  <si>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</si>
  <si>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</si>
  <si>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</si>
  <si>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</si>
  <si>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</si>
  <si>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</si>
  <si>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</si>
  <si>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</si>
  <si>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</si>
  <si>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</si>
  <si>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</si>
  <si>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</si>
  <si>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</si>
  <si>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</si>
  <si>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</si>
  <si>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</si>
  <si>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</si>
  <si>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</si>
  <si>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</si>
  <si>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</si>
  <si>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t>HRC 2 Hàng hóa ok</t>
  </si>
  <si>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</si>
  <si>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</si>
  <si>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</si>
  <si>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</si>
  <si>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</si>
  <si>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</si>
  <si>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</si>
  <si>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</si>
  <si>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</si>
  <si>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</si>
  <si>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</si>
  <si>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</si>
  <si>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</si>
  <si>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</si>
  <si>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</si>
  <si>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</si>
  <si>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</si>
  <si>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</si>
  <si>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HRC 2 - hàng hóa ok</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</si>
  <si>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</si>
  <si>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</si>
  <si>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</si>
  <si>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</si>
  <si>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</si>
  <si>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</si>
  <si>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</si>
  <si>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</si>
  <si>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</si>
  <si>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</si>
  <si>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</si>
  <si>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</si>
  <si>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</si>
  <si>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</si>
  <si>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</si>
  <si>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</si>
  <si>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</si>
  <si>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10.10.2025</t>
  </si>
  <si>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</si>
  <si>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</si>
  <si>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</si>
  <si>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</si>
  <si>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</si>
  <si>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</si>
  <si>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</si>
  <si>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</si>
  <si>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</si>
  <si>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</si>
  <si>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</si>
  <si>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</si>
  <si>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</si>
  <si>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</si>
  <si>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</si>
  <si>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</si>
  <si>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</si>
  <si>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</si>
  <si>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</si>
  <si>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</si>
  <si>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</si>
  <si>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</si>
  <si>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</si>
  <si>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</si>
  <si>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</si>
  <si>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</si>
  <si>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</si>
  <si>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</si>
  <si>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</si>
  <si>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</si>
  <si>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</si>
  <si>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</si>
  <si>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</si>
  <si>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</si>
  <si>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</si>
  <si>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</si>
  <si>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</si>
  <si>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</si>
  <si>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</si>
  <si>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</si>
  <si>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</si>
  <si>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</si>
  <si>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</si>
  <si>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</si>
  <si>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</si>
  <si>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</si>
  <si>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</si>
  <si>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t>2</t>
  </si>
  <si>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</si>
  <si>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</si>
  <si>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</si>
  <si>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</si>
  <si>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</si>
  <si>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</si>
  <si>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</si>
  <si>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</si>
  <si>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</si>
  <si>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</si>
  <si>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</si>
  <si>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</si>
  <si>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</si>
  <si>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</si>
  <si>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</si>
  <si>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</si>
  <si>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</si>
  <si>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</si>
  <si>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</si>
  <si>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</si>
  <si>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</si>
  <si>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</si>
  <si>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</si>
  <si>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</si>
  <si>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</si>
  <si>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</si>
  <si>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</si>
  <si>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</si>
  <si>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</si>
  <si>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</si>
  <si>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</si>
  <si>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</si>
  <si>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</si>
  <si>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</si>
  <si>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</si>
  <si>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</si>
  <si>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</si>
  <si>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18.10.2025</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</si>
  <si>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</si>
  <si>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</si>
  <si>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</si>
  <si>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</si>
  <si>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</si>
  <si>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</si>
  <si>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</si>
  <si>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</si>
  <si>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</si>
  <si>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</si>
  <si>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</si>
  <si>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</si>
  <si>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</si>
  <si>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</si>
  <si>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</si>
  <si>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</si>
  <si>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</si>
  <si>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</si>
  <si>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</si>
  <si>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</si>
  <si>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</si>
  <si>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</si>
  <si>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</si>
  <si>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</si>
  <si>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</si>
  <si>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NHẬT LINH 09</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</si>
  <si>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</si>
  <si>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</si>
  <si>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</si>
  <si>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</si>
  <si>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</si>
  <si>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</si>
  <si>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</si>
  <si>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</si>
  <si>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</si>
  <si>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</si>
  <si>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</si>
  <si>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</si>
  <si>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</si>
  <si>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</si>
  <si>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</si>
  <si>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</si>
  <si>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</si>
  <si>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</si>
  <si>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</si>
  <si>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</si>
  <si>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</si>
  <si>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</si>
  <si>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</si>
  <si>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</si>
  <si>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</si>
  <si>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</si>
  <si>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</si>
  <si>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</si>
  <si>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</si>
  <si>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</si>
  <si>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</si>
  <si>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</si>
  <si>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</si>
  <si>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</si>
  <si>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</si>
  <si>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</si>
  <si>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</si>
  <si>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</si>
  <si>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</si>
  <si>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</si>
  <si>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</si>
  <si>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</si>
  <si>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</si>
  <si>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</si>
  <si>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</si>
  <si>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</si>
  <si>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</si>
  <si>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</si>
  <si>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</si>
  <si>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</si>
  <si>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</si>
  <si>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</si>
  <si>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</si>
  <si>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</si>
  <si>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</si>
  <si>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</si>
  <si>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</si>
  <si>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</si>
  <si>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</si>
  <si>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</si>
  <si>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</si>
  <si>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</si>
  <si>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</si>
  <si>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</si>
  <si>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</si>
  <si>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</si>
  <si>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</si>
  <si>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</si>
  <si>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</si>
  <si>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3</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</si>
  <si>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</si>
  <si>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</si>
  <si>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</si>
  <si>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</si>
  <si>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 xml:space="preserve">2000003392 - 542D.T06.2025/HPDQ-KKNH-KH - 1kt </t>
  </si>
  <si>
    <t>2200002283 - 0074.T10.2025/HPDQ-SPTLA-NKH đi Long An 263TAN HRC1</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</si>
  <si>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</si>
  <si>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</si>
  <si>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</si>
  <si>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</si>
  <si>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</si>
  <si>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</si>
  <si>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</si>
  <si>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</si>
  <si>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</si>
  <si>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</si>
  <si>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t>HRC 2 - T10.4 đã map 3.9kt
29-30 có hàng à a  Tuân &gt; đúng rồi đủ cả đơn</t>
  </si>
  <si>
    <r>
      <rPr>
        <b/>
        <sz val="14"/>
        <color rgb="FF000000"/>
        <rFont val="Times New Roman"/>
      </rPr>
      <t xml:space="preserve">2000003463- 503D.T08.2025/HPDQ-TMPHD-KH - 4600  </t>
    </r>
    <r>
      <rPr>
        <b/>
        <sz val="14"/>
        <color rgb="FFFF0000"/>
        <rFont val="Times New Roman"/>
      </rPr>
      <t>(LSD: 31/10) 
Xuất đủ dung sai các dòng hàng</t>
    </r>
  </si>
  <si>
    <t>26.10.2025</t>
  </si>
  <si>
    <t>HRC 1
T10.4 5K2 dự kiến 25/10 nk đủ</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</si>
  <si>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</si>
  <si>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</si>
  <si>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</si>
  <si>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t>28.10.2025</t>
  </si>
  <si>
    <t>24-25/10/2025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</si>
  <si>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</si>
  <si>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</si>
  <si>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</si>
  <si>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r>
      <rPr>
        <sz val="14"/>
        <color rgb="FF000000"/>
        <rFont val="Times New Roman"/>
      </rPr>
      <t xml:space="preserve">2000003399 - 503D.T08.2025/HPDQ-TMPHD-KH - 6400kt  </t>
    </r>
    <r>
      <rPr>
        <b/>
        <sz val="14"/>
        <color rgb="FFFF0000"/>
        <rFont val="Times New Roman"/>
      </rPr>
      <t xml:space="preserve">(LSD: 31/10) </t>
    </r>
  </si>
  <si>
    <r>
      <rPr>
        <b/>
        <sz val="14"/>
        <color rgb="FF000000"/>
        <rFont val="Times New Roman"/>
      </rPr>
      <t xml:space="preserve">HRC 2 -  Hàng hóa ok
</t>
    </r>
    <r>
      <rPr>
        <b/>
        <sz val="14"/>
        <color rgb="FFFF0000"/>
        <rFont val="Times New Roman"/>
      </rPr>
      <t>có thấy map đủ đâu ANH TUÂN ƠI</t>
    </r>
  </si>
  <si>
    <t>619A.T11.2025/HPDQ-SPTLA-KH - 1020t</t>
  </si>
  <si>
    <t>HRC 2 -T10.4
dự kiến 30-31</t>
  </si>
  <si>
    <t>3-T11</t>
  </si>
  <si>
    <t>2200002284 - 0074.T10.2025/HPDQ-SPTLA-NKH đi Long An 915TAN HRC2 - Còn bao nhiêu xuất hết</t>
  </si>
  <si>
    <t xml:space="preserve">stock HRC 2
Hàng hóa ok </t>
  </si>
  <si>
    <t>DK 27/10 có LC</t>
  </si>
  <si>
    <t>2000003495- 565B1.T09.2025/HPDQ-TNM-KH - 5000t</t>
  </si>
  <si>
    <t>30.10.2025</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</si>
  <si>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</si>
  <si>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</si>
  <si>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</si>
  <si>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</si>
  <si>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</si>
  <si>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</si>
  <si>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</si>
  <si>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</si>
  <si>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t>
  </si>
  <si>
    <t>HRC 2 - HÀNG HÓA OK
spot</t>
  </si>
  <si>
    <t>2200002271 - 0065.T10.2025/HPDQ-THP-NKH HRC1 đi Hải Phòng 132TAN</t>
  </si>
  <si>
    <t>2200002272 - 0066.T10.2025/HPDQ-OTHY-NKH HRC2 đi Hải Phòng 1860TAN</t>
  </si>
  <si>
    <t>2200002273 - 0067.T10.2025/HPDQ-OTHY-NKH HRC2 đi Hải Phòng 42TAN</t>
  </si>
  <si>
    <t>2200002274 - 0067.T10.2025/HPDQ-OTHY-NKH HRC1 đi Hải Phòng 121TAN</t>
  </si>
  <si>
    <t>SPOT HRC 1 - 121 TẤN 
HÀNG HÓA OK</t>
  </si>
  <si>
    <t>2200002275 - 0068.T10.2025/HPDQ-OTHY-NKH HRC2 đi Hải Phòng 53TAN</t>
  </si>
  <si>
    <t>2200002184 -  582B.T09.2025/HPDQ-OTHY-KH đi Hải Phòng 2300TAN HRC2</t>
  </si>
  <si>
    <t>2200002255 - 582B.T09.2025/HPDQ-OTHY-KH đi Hải Phòng 2400TAN HRC1</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</si>
  <si>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</si>
  <si>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</si>
  <si>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</si>
  <si>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</si>
  <si>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</si>
  <si>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</si>
  <si>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</si>
  <si>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</si>
  <si>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</si>
  <si>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</si>
  <si>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</si>
  <si>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t>
  </si>
  <si>
    <t xml:space="preserve">HRC 2 - T10.3
dự kiến 25-26/10 nk </t>
  </si>
  <si>
    <t>17.10</t>
  </si>
  <si>
    <t>2000003451 - 558A.T09.2025/HPDQ-TPH-KH</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</si>
  <si>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</si>
  <si>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</si>
  <si>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</si>
  <si>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</si>
  <si>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</si>
  <si>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</si>
  <si>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</si>
  <si>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7900TAN HRC2</t>
  </si>
  <si>
    <t>HRC 2 T10.4</t>
  </si>
  <si>
    <t>2200002269 - 582C.T09.2025/HPDQ-OTĐN-KH đi Đà Nẵng 500TAN HRC1</t>
  </si>
  <si>
    <t>HRC 1
HÀNG HÓA OK</t>
  </si>
  <si>
    <t>20.10</t>
  </si>
  <si>
    <t>2200002247 - 0052.T10.2025/HPDQ-OTĐN-NKH đi Đà Nẵng 821TAN HRC1</t>
  </si>
  <si>
    <t>21.10</t>
  </si>
  <si>
    <t>2200002248 - 0052.T10.2025/HPDQ-OTĐN-NKH đi Đà Nẵng 720TAN HRC2</t>
  </si>
  <si>
    <t>2000003458 - 559C.T09.2025/HPDQ-CKTC-KH</t>
  </si>
  <si>
    <t>HRC 2 T10.4 chưa sản xuất
đã map 150t</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</si>
  <si>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</si>
  <si>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</si>
  <si>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</si>
  <si>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</si>
  <si>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</si>
  <si>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</si>
  <si>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r>
      <rPr>
        <sz val="14"/>
        <color rgb="FF000000"/>
        <rFont val="Times New Roman"/>
      </rPr>
      <t xml:space="preserve">2000003481 - 569C.T09.2025/HPDQ-KD-KH, </t>
    </r>
    <r>
      <rPr>
        <sz val="14"/>
        <color rgb="FFFF0000"/>
        <rFont val="Times New Roman"/>
      </rPr>
      <t>CW&gt;25T</t>
    </r>
  </si>
  <si>
    <t>HRC 2 - T10.4 30-31/10
Hàng Q355B (anh Tuân update hộ em nhé)</t>
  </si>
  <si>
    <t xml:space="preserve">Term DAP </t>
  </si>
  <si>
    <t>22-23.10.2025</t>
  </si>
  <si>
    <t>2000003456 - 498.T10.2025/HPDQ-OTMN-NKH - 25kt - CÂN TẢI</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</si>
  <si>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</si>
  <si>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</si>
  <si>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</si>
  <si>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</si>
  <si>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</si>
  <si>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</si>
  <si>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3 cuộn - Hàng hóa ok</t>
    </r>
  </si>
  <si>
    <t>25.10.2025</t>
  </si>
  <si>
    <t>HÀNG NÀY CHỜ NK XONG LÀ ĐỦ TẢI</t>
  </si>
  <si>
    <t>2000003456 - 498.T10.2025/HPDQ-OTMN-NKH - 25kt 
LSD 15/11</t>
  </si>
  <si>
    <t xml:space="preserve">HRC 1 - T10.5 15KT - có 750t cho tàu này 23/10
dự kiến 26/10 nk 10k, còn lại 29-30/10 nk =&gt; nk sớm nữa đi :( </t>
  </si>
  <si>
    <t>chuyển giao nhịp 3</t>
  </si>
  <si>
    <t>2200002288 - 586B.T10.2025/HPDQ-OTHY-KH - CÂN TẢI</t>
  </si>
  <si>
    <t>HRC 1 
T10.5 5k7 dự kiến 25-26/10 nk trước 4k, còn lại 28-29/10 nk</t>
  </si>
  <si>
    <t>2200002161 - 582A.T09.2025/HPDQ-OTHY-KH đi Hải Phòng 4500TAN HRC2 =&gt; XUẤT HẾT MAPPING</t>
  </si>
  <si>
    <t>HRC 2 - T10.4 còn 900t chờ nk
dự kiến 25/10 nk  đủ - đã map 3600t</t>
  </si>
  <si>
    <t>dk 23-24/10 thanh toán</t>
  </si>
  <si>
    <t>2000003475 - 669.T10.2025/HPDQ-TMPHD-NKH-BBC - 541T =&gt; XUẤT HẾT MAPPING</t>
  </si>
  <si>
    <t>HRC 1 - HÀNG HÓA OK 
BBC</t>
  </si>
  <si>
    <t>2000003476 - 669.T10.2025/HPDQ-TMPHD-NKH-BBC - 68T =&gt; XUẤT HẾT MAPPING</t>
  </si>
  <si>
    <t>BBC - Hàng hóa ok HRC 2</t>
  </si>
  <si>
    <t>2000003456 - 498.T10.2025/HPDQ-OTMN-NKH - 25kt
LSD 15/11 =&gt; XUẤT HẾT MAPPING</t>
  </si>
  <si>
    <t>HRC 1 - T10.5 15KT
5K 29-30/10 nk =&gt; cố gắng 29 nk nốt</t>
  </si>
  <si>
    <t>TRƯỜNG NGUYÊN 135-01</t>
  </si>
  <si>
    <t>tàu neo chờ hàng</t>
  </si>
  <si>
    <t>2000003482 - 499.T10.2025/HPDQ-TMMN-NKH - 15kt 
LSD 15/11</t>
  </si>
  <si>
    <t>2200002193 - 545.T09.2025/HPDQ-THP-KH đi Hải Phòng 16060TAN HRC2</t>
  </si>
  <si>
    <t>HRC 2 - T10.4 - ĐÃ MAP 400T
dự kiến 31/10 nk =&gt; push nhập kho sớm</t>
  </si>
  <si>
    <t>2000003404 - 550B.T09.2025/HPDQ-OTVĐ-KH - LSD:20/11 - 4000 T - chờ ghép hàng do khách đi sà lan</t>
  </si>
  <si>
    <t>2000003408 - 550E.T09.2025/HPDQ-OTVD-KH, LSD, 26/11</t>
  </si>
  <si>
    <t>2000003409 - 550B.T09.2025/HPDQ-OTVĐ-KH - LSD:20/11 - 1000 T 
- em lên sẵn lệnh, có tên cảng dỡ, em xin duyệt luôn ạ</t>
  </si>
  <si>
    <t>HRC 2 T10.5 (khả năng làm vắt tháng)</t>
  </si>
  <si>
    <t>2000003407 - 550C.T09.2025/HPDQ-OTVĐ-KH - LSD: 20/11 - 1000 T
- em lên sẵn lệnh, có tên cảng dỡ, em xin duyệt luôn ạ</t>
  </si>
  <si>
    <t>2000003437- 560B.T09.2025/HPDQ-HSNS-KH</t>
  </si>
  <si>
    <t>HRC 2 - T10.4 dự kiến 31/10 nk - ĐÃ MAP 1,2kt</t>
  </si>
  <si>
    <t>24/10 B3</t>
  </si>
  <si>
    <r>
      <rPr>
        <b/>
        <sz val="14"/>
        <color rgb="FF000000"/>
        <rFont val="Times New Roman"/>
      </rPr>
      <t xml:space="preserve">2000003369 - 553B.T09.2025/HPDQ-VINAS-KH - 10000t - TRANG 
</t>
    </r>
    <r>
      <rPr>
        <b/>
        <sz val="14"/>
        <color rgb="FFFF0000"/>
        <rFont val="Times New Roman"/>
      </rPr>
      <t>xuất hết mapping, DỠ TÂN THUẬN - PHÚ MỸ</t>
    </r>
  </si>
  <si>
    <t>2000003428 - 461.T06.2025/HPDQ-TPK - đã có LC - LSD 31/10
Khách xin delay sang T11</t>
  </si>
  <si>
    <t>HRC 2 - Hàng hóa ok
còn 5 cuộn chờ nk rồi chốt</t>
  </si>
  <si>
    <r>
      <rPr>
        <sz val="14"/>
        <color rgb="FF000000"/>
        <rFont val="Times New Roman"/>
      </rPr>
      <t xml:space="preserve">2000003429 - 569A.T09.2025/HPDQ-KD-KH, đã có LC </t>
    </r>
    <r>
      <rPr>
        <b/>
        <sz val="14"/>
        <color rgb="FFFF0000"/>
        <rFont val="Times New Roman"/>
      </rPr>
      <t>CW&gt;25T
xuất hết mapping, anh Tuân dự kiến 24/10 có hàng rồi ạ</t>
    </r>
  </si>
  <si>
    <t xml:space="preserve">HRC 2 - T10.3 - đã map 4455t, dụ kiến skin 50t
dự kiến 23-24/10 nk </t>
  </si>
  <si>
    <t>CẦN ƯU TIÊN NK 1600T</t>
  </si>
  <si>
    <t>cuối ngày 23/10 duyệt</t>
  </si>
  <si>
    <r>
      <rPr>
        <sz val="14"/>
        <color rgb="FF000000"/>
        <rFont val="Times New Roman"/>
      </rPr>
      <t xml:space="preserve">2000003496 - 581.T09.2025/KH/HPDQ-TDA - 3kt
</t>
    </r>
    <r>
      <rPr>
        <sz val="14"/>
        <color rgb="FFFF0000"/>
        <rFont val="Times New Roman"/>
      </rPr>
      <t>xuất hết mapping 2 size 3.30 và 3.50, LSD 5/11</t>
    </r>
  </si>
  <si>
    <t>HRC 2 - đã map 1,1kt
còn 2kt chờ nk - 23-24/10 (no skin)</t>
  </si>
  <si>
    <t>CẦN ƯU TIÊN NK 2900T</t>
  </si>
  <si>
    <r>
      <rPr>
        <sz val="14"/>
        <color rgb="FF000000"/>
        <rFont val="Times New Roman"/>
      </rPr>
      <t xml:space="preserve">2000003497 - 563.T09.2025/KH/HPDQ-JFE - 2.7kt
</t>
    </r>
    <r>
      <rPr>
        <sz val="14"/>
        <color rgb="FFFF0000"/>
        <rFont val="Times New Roman"/>
      </rPr>
      <t>LSD 5/11</t>
    </r>
  </si>
  <si>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</si>
  <si>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</si>
  <si>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</si>
  <si>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HRC 2 - Đã map 5,2kt - skin 600 đủ 
dự kiến 25-26/10 có hàng</t>
  </si>
  <si>
    <t>25/10 B3/5</t>
  </si>
  <si>
    <t>2000003465 - 581.T09.2025/KH/HPDQ-TDA - 2.8kt
LSD 5/11</t>
  </si>
  <si>
    <t>HRC 2 - T10.3 - chưa cán đủ - chưa rõ lượng skin
23/10 nhập kho trước 3.30 3.50, 25-26/10 nk phần còn lại</t>
  </si>
  <si>
    <t>cuối ngày 24/10</t>
  </si>
  <si>
    <t>2000003498 - 563.T09.2025/KH/HPDQ-JFE - 2.3kt
LSD 5/11</t>
  </si>
  <si>
    <t>HRC 2 - T10.4
còn 400t chờ nk</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</si>
  <si>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</si>
  <si>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250t chờ skin khách đặt
dự kiến 25-26/10 nk </t>
  </si>
  <si>
    <r>
      <rPr>
        <sz val="14"/>
        <color rgb="FF000000"/>
        <rFont val="Times New Roman"/>
      </rPr>
      <t xml:space="preserve">2000003432 - 503G.T08.2025/HPDQ-TMPHD-KH - 4540T </t>
    </r>
    <r>
      <rPr>
        <sz val="14"/>
        <color rgb="FFFF0000"/>
        <rFont val="Times New Roman"/>
      </rPr>
      <t>(LSD 31/10)  - CÂN TẢI</t>
    </r>
  </si>
  <si>
    <t>HRC 2 - T10.4
dự kiến 31/10 nk</t>
  </si>
  <si>
    <t>GIAO VẮT THÁNG</t>
  </si>
  <si>
    <r>
      <rPr>
        <sz val="14"/>
        <color rgb="FF000000"/>
        <rFont val="Times New Roman"/>
      </rPr>
      <t xml:space="preserve">2000003426 - 503G.T08.2025/HPDQ-TMPHD-KH - XUẤT HẾT
</t>
    </r>
    <r>
      <rPr>
        <sz val="14"/>
        <color rgb="FFFF0000"/>
        <rFont val="Times New Roman"/>
      </rPr>
      <t>(đi sau để ghép hàng cùng HRC 2 - SO: 2000003433)</t>
    </r>
  </si>
  <si>
    <t>30/10 HH</t>
  </si>
  <si>
    <t>2000003454 - 573.T09.2025/HPDQ-SEAH-KH, LSD 20/11</t>
  </si>
  <si>
    <t>HRC 2 - T10.4
dự kiến 27-28/10 nk</t>
  </si>
  <si>
    <r>
      <rPr>
        <sz val="14"/>
        <color rgb="FF000000"/>
        <rFont val="Times New Roman"/>
      </rPr>
      <t xml:space="preserve">2000003470 - 569C.T09.2025/HPDQ-KD-KH, </t>
    </r>
    <r>
      <rPr>
        <sz val="14"/>
        <color rgb="FFFF0000"/>
        <rFont val="Times New Roman"/>
      </rPr>
      <t xml:space="preserve">CW&gt;25T, 5000T (800T đường bộ)
</t>
    </r>
    <r>
      <rPr>
        <b/>
        <sz val="14"/>
        <color rgb="FFFF0000"/>
        <rFont val="Times New Roman"/>
      </rPr>
      <t>giao ngay khi có hàng, không tách tàu</t>
    </r>
  </si>
  <si>
    <t>HRC 2 - T10.4 (sản ra nk là bán - không skin)
dự kiến 28-29/10 nk =&gt; sớm đii</t>
  </si>
  <si>
    <t>2000003472 - 564.T09.2025/HPDQ-NK-KH  - 10,830t - CÂN TẢI</t>
  </si>
  <si>
    <t>23-24/10/2025</t>
  </si>
  <si>
    <t>2000003423 - 481F.T07.2025/HPDQ-TVN-KH
xuất hết mapping đủ dung sai</t>
  </si>
  <si>
    <t>HRC 1 - HÀNG HÓA OK, ĐÃ MAP 2038</t>
  </si>
  <si>
    <t>2000003265 - 481F.T07.2025/HPDQ-TVN-KH
xuất hết mapping, đủ dung sai</t>
  </si>
  <si>
    <t>HRC 2 - Hàng hóa ok, đã map 2026</t>
  </si>
  <si>
    <t>2000003477 - 562A.T09.2025/HPDQ-HSPM-KH</t>
  </si>
  <si>
    <t>29-30/10 duyệt SO</t>
  </si>
  <si>
    <t>2000003479 - 600A.T10.2025/HPDQ-HSPM-KH</t>
  </si>
  <si>
    <t>HRC 1 - 1000t T10.4 dự kiến 26-27/10 nk
3420t T10.5 khoảng 30NK</t>
  </si>
  <si>
    <t>GOLDEN HOPE</t>
  </si>
  <si>
    <t>25/10/2025</t>
  </si>
  <si>
    <t>23/10 B5</t>
  </si>
  <si>
    <t>Ravenna, Italy (Marcegaglia's port)</t>
  </si>
  <si>
    <t>2400001312 - 146B.T10-25/HPDQ-MARCE (SAE1006)</t>
  </si>
  <si>
    <t>2400001313 - 146B.T10-25/HPDQ-MARCE (IF)</t>
  </si>
  <si>
    <t>APOLLO TWIN</t>
  </si>
  <si>
    <t>2400001318 - 135.T10-25/HPDQ-GS  - S275 (LOT 1)-  LINH</t>
  </si>
  <si>
    <t>2400001319 - 135.T10-25/HPDQ-GS.  - SPHC SKIN (LOT 1)-  LINH</t>
  </si>
  <si>
    <t xml:space="preserve">HRC 2 - còn 250t skin, 4 cuộn hụt cw chờ xin xỏ
dự kiến 25-26/10 nk </t>
  </si>
  <si>
    <t>2400001320 - 135.T10-25/HPDQ-GS  - S275 (LOT 2)-  LINH</t>
  </si>
  <si>
    <t>2400001317 - 135.T10-25/HPDQ-GS  - S275 SKIN (LOT 1)-  LINH</t>
  </si>
  <si>
    <t xml:space="preserve">HRC 2 - còn 1,8kt chờ skin
dự kiến 25-26/10 nk </t>
  </si>
  <si>
    <t xml:space="preserve">2400001314 - 136.T10-25/HPDQ-GS - S275JR </t>
  </si>
  <si>
    <t>2400001315 - 136.T10-25/HPDQ-GS - S75JR skin</t>
  </si>
  <si>
    <t>2400001316 - 136.T10-25/HPDQ-GS -  SPHC skin</t>
  </si>
  <si>
    <t>2400001323 - 137.T10-25/HPDQ-GS - SPHC SKIN - TRANG</t>
  </si>
  <si>
    <t>2400001324 - 137.T10-25/HPDQ-GS - S275 SKIN - TRANG</t>
  </si>
  <si>
    <t>2400001325 - 137.T10-25/HPDQ-GS - S275 NONSKIN - TRANG</t>
  </si>
  <si>
    <t>2400001326 - 138.T10-25/HPDQ-GS - TRANG</t>
  </si>
  <si>
    <t>27-28.10.2025</t>
  </si>
  <si>
    <r>
      <rPr>
        <sz val="14"/>
        <color rgb="FF000000"/>
        <rFont val="Times New Roman"/>
      </rPr>
      <t xml:space="preserve">2000003432 - 503G.T08.2025/HPDQ-TMPHD-KH - 4540T </t>
    </r>
    <r>
      <rPr>
        <sz val="14"/>
        <color rgb="FFFF0000"/>
        <rFont val="Times New Roman"/>
      </rPr>
      <t>(LSD 31/10)
Còn bao nhiêu xuất hết/ RA HẾT HÓA ĐƠN TRONG THÁNG 10</t>
    </r>
  </si>
  <si>
    <r>
      <rPr>
        <sz val="14"/>
        <color rgb="FF000000"/>
        <rFont val="Times New Roman"/>
      </rPr>
      <t xml:space="preserve">2000003433 - 503G.T08.2025/HPDQ-TMPHD-KH  -2400T </t>
    </r>
    <r>
      <rPr>
        <sz val="14"/>
        <color rgb="FFFF0000"/>
        <rFont val="Times New Roman"/>
      </rPr>
      <t>(LSD 31/10) - XUẤT HẾT/ RA HẾT HÓA ĐƠN TRONG THÁNG 10</t>
    </r>
  </si>
  <si>
    <r>
      <rPr>
        <sz val="14"/>
        <color rgb="FF000000"/>
        <rFont val="Times New Roman"/>
      </rPr>
      <t xml:space="preserve">2000003471 - 569D.T09.2025/HPDQ-KD-KH, </t>
    </r>
    <r>
      <rPr>
        <b/>
        <sz val="14"/>
        <color rgb="FFFF0000"/>
        <rFont val="Times New Roman"/>
      </rPr>
      <t>CW&gt;25T, dự kiến 24/10 có LC</t>
    </r>
  </si>
  <si>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</si>
  <si>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</si>
  <si>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</si>
  <si>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</si>
  <si>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</si>
  <si>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</si>
  <si>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</si>
  <si>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</si>
  <si>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</si>
  <si>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</si>
  <si>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</si>
  <si>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</si>
  <si>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</si>
  <si>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</si>
  <si>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</si>
  <si>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</si>
  <si>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25 TẤN</t>
  </si>
  <si>
    <t>02-03.09.2025
Từ Quy Nhơn về</t>
  </si>
  <si>
    <t>04-05/09 Bến 2</t>
  </si>
  <si>
    <t xml:space="preserve">2000003261 -  522G.T08.2025/HPDQ-VNO -KH (DK 28/08 có LC) 3.000T </t>
  </si>
  <si>
    <t>34 TẤN</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</si>
  <si>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</si>
  <si>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</si>
  <si>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</si>
  <si>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</si>
  <si>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</si>
  <si>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</si>
  <si>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HRC 2 - HÀNG SPOT - Hàng hóa ok</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</si>
  <si>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</si>
  <si>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</si>
  <si>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</si>
  <si>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</si>
  <si>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</si>
  <si>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</si>
  <si>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</si>
  <si>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</si>
  <si>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</si>
  <si>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</si>
  <si>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</si>
  <si>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</si>
  <si>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</si>
  <si>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HRC 1</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</si>
  <si>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</si>
  <si>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</si>
  <si>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</si>
  <si>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</si>
  <si>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</si>
  <si>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</si>
  <si>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</si>
  <si>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</si>
  <si>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</si>
  <si>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</si>
  <si>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</si>
  <si>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</si>
  <si>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</si>
  <si>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</si>
  <si>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</si>
  <si>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</si>
  <si>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</si>
  <si>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</si>
  <si>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</si>
  <si>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</si>
  <si>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</si>
  <si>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</si>
  <si>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</si>
  <si>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</si>
  <si>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</si>
  <si>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</si>
  <si>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</si>
  <si>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</si>
  <si>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</si>
  <si>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</si>
  <si>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</si>
  <si>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</si>
  <si>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</si>
  <si>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</si>
  <si>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</si>
  <si>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</si>
  <si>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</si>
  <si>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</si>
  <si>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</si>
  <si>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</si>
  <si>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</si>
  <si>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</si>
  <si>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</si>
  <si>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</si>
  <si>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</si>
  <si>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</si>
  <si>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</si>
  <si>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</si>
  <si>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</si>
  <si>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</si>
  <si>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</si>
  <si>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</si>
  <si>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</si>
  <si>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</si>
  <si>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2200002135 -  537A.T08.2025/HPDQ-OTHY-KH 2000TAN HRC2 đi Hải Phòng</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</si>
  <si>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</si>
  <si>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</si>
  <si>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</si>
  <si>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</si>
  <si>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</si>
  <si>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</si>
  <si>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</si>
  <si>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</si>
  <si>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</si>
  <si>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</si>
  <si>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</si>
  <si>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</si>
  <si>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</si>
  <si>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</si>
  <si>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</si>
  <si>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</si>
  <si>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QUANG VINH 189</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</si>
  <si>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</si>
  <si>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</si>
  <si>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</si>
  <si>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</si>
  <si>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</si>
  <si>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</si>
  <si>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</si>
  <si>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</si>
  <si>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</si>
  <si>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</si>
  <si>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</si>
  <si>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</si>
  <si>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</si>
  <si>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</si>
  <si>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</si>
  <si>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</si>
  <si>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</si>
  <si>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</si>
  <si>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</si>
  <si>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</si>
  <si>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</si>
  <si>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</si>
  <si>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</si>
  <si>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</si>
  <si>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</si>
  <si>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</si>
  <si>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</si>
  <si>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</si>
  <si>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</si>
  <si>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</si>
  <si>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</si>
  <si>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</si>
  <si>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</si>
  <si>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</si>
  <si>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</si>
  <si>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</si>
  <si>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</si>
  <si>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</si>
  <si>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</si>
  <si>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</si>
  <si>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</si>
  <si>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</si>
  <si>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</si>
  <si>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</si>
  <si>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</si>
  <si>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</si>
  <si>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</si>
  <si>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</si>
  <si>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</si>
  <si>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</si>
  <si>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</si>
  <si>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</si>
  <si>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</si>
  <si>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</si>
  <si>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</si>
  <si>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</si>
  <si>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</si>
  <si>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</si>
  <si>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</si>
  <si>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</si>
  <si>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</si>
  <si>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</si>
  <si>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</si>
  <si>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</si>
  <si>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</si>
  <si>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</si>
  <si>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</si>
  <si>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</si>
  <si>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</si>
  <si>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</si>
  <si>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</si>
  <si>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</si>
  <si>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</si>
  <si>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</si>
  <si>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</si>
  <si>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</si>
  <si>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</si>
  <si>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</si>
  <si>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</si>
  <si>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</si>
  <si>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</si>
  <si>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</si>
  <si>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</si>
  <si>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</si>
  <si>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</si>
  <si>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</si>
  <si>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</si>
  <si>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</si>
  <si>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</si>
  <si>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</si>
  <si>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</si>
  <si>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</si>
  <si>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</si>
  <si>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</si>
  <si>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2000003248 - 404B.T05.2025/HPDQ-TPH HRC2</t>
  </si>
  <si>
    <t>8-10/9/2025</t>
  </si>
  <si>
    <t>2000003236 - 445.T06.2025/HPDQ-TPH</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</si>
  <si>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</si>
  <si>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</si>
  <si>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</si>
  <si>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</si>
  <si>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</si>
  <si>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</si>
  <si>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</si>
  <si>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</si>
  <si>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</si>
  <si>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</si>
  <si>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</si>
  <si>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</si>
  <si>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</si>
  <si>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</si>
  <si>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</si>
  <si>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</si>
  <si>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</si>
  <si>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</si>
  <si>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</si>
  <si>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</si>
  <si>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</si>
  <si>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</si>
  <si>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</si>
  <si>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</si>
  <si>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</si>
  <si>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</si>
  <si>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</si>
  <si>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</si>
  <si>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</si>
  <si>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</si>
  <si>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</si>
  <si>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</si>
  <si>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</si>
  <si>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</si>
  <si>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</si>
  <si>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</si>
  <si>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</si>
  <si>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</si>
  <si>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</si>
  <si>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</si>
  <si>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</si>
  <si>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</si>
  <si>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</si>
  <si>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</si>
  <si>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</si>
  <si>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</si>
  <si>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</si>
  <si>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</si>
  <si>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</si>
  <si>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</si>
  <si>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</si>
  <si>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</si>
  <si>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</si>
  <si>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</si>
  <si>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</si>
  <si>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</si>
  <si>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</si>
  <si>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</si>
  <si>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</si>
  <si>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</si>
  <si>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</si>
  <si>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</si>
  <si>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</si>
  <si>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</si>
  <si>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</si>
  <si>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</si>
  <si>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</si>
  <si>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</si>
  <si>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</si>
  <si>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</si>
  <si>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</si>
  <si>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</si>
  <si>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</si>
  <si>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</si>
  <si>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</si>
  <si>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</si>
  <si>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</si>
  <si>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</si>
  <si>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</si>
  <si>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</si>
  <si>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</si>
  <si>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</si>
  <si>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</si>
  <si>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</si>
  <si>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</si>
  <si>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</si>
  <si>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</si>
  <si>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</si>
  <si>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</si>
  <si>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</si>
  <si>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</si>
  <si>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</si>
  <si>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</si>
  <si>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</si>
  <si>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</si>
  <si>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</si>
  <si>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</si>
  <si>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</si>
  <si>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</si>
  <si>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</si>
  <si>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</si>
  <si>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</si>
  <si>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</si>
  <si>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</si>
  <si>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</si>
  <si>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</si>
  <si>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</si>
  <si>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</si>
  <si>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</si>
  <si>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</si>
  <si>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</si>
  <si>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</si>
  <si>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</si>
  <si>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</si>
  <si>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</si>
  <si>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</si>
  <si>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</si>
  <si>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</si>
  <si>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</si>
  <si>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</si>
  <si>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</si>
  <si>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</si>
  <si>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</si>
  <si>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</si>
  <si>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</si>
  <si>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</si>
  <si>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</si>
  <si>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</si>
  <si>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</si>
  <si>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</si>
  <si>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</si>
  <si>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</si>
  <si>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</si>
  <si>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</si>
  <si>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</si>
  <si>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</si>
  <si>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</si>
  <si>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</si>
  <si>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</si>
  <si>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</si>
  <si>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</si>
  <si>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</si>
  <si>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</si>
  <si>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</si>
  <si>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</si>
  <si>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</si>
  <si>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</si>
  <si>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</si>
  <si>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</si>
  <si>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</si>
  <si>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</si>
  <si>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</si>
  <si>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</si>
  <si>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</si>
  <si>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</si>
  <si>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</si>
  <si>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</si>
  <si>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</si>
  <si>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</si>
  <si>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</si>
  <si>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</si>
  <si>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</si>
  <si>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</si>
  <si>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</si>
  <si>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</si>
  <si>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</si>
  <si>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</si>
  <si>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</si>
  <si>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</si>
  <si>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</si>
  <si>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</si>
  <si>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</si>
  <si>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</si>
  <si>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</si>
  <si>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</si>
  <si>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</si>
  <si>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</si>
  <si>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</si>
  <si>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</si>
  <si>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</si>
  <si>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</si>
  <si>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</si>
  <si>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</si>
  <si>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</si>
  <si>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</si>
  <si>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</si>
  <si>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</si>
  <si>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</si>
  <si>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</si>
  <si>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</si>
  <si>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</si>
  <si>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</si>
  <si>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</si>
  <si>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</si>
  <si>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</si>
  <si>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</si>
  <si>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</si>
  <si>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</si>
  <si>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</si>
  <si>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</si>
  <si>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</si>
  <si>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</si>
  <si>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</si>
  <si>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</si>
  <si>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</si>
  <si>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</si>
  <si>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</si>
  <si>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</si>
  <si>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</si>
  <si>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</si>
  <si>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</si>
  <si>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</si>
  <si>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</si>
  <si>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</si>
  <si>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</si>
  <si>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</si>
  <si>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</si>
  <si>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</si>
  <si>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</si>
  <si>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</si>
  <si>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</si>
  <si>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</si>
  <si>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</si>
  <si>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</si>
  <si>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</si>
  <si>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</si>
  <si>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</si>
  <si>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</si>
  <si>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</si>
  <si>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</si>
  <si>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</si>
  <si>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</si>
  <si>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</si>
  <si>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</si>
  <si>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</si>
  <si>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</si>
  <si>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</si>
  <si>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</si>
  <si>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</si>
  <si>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</si>
  <si>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</si>
  <si>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</si>
  <si>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</si>
  <si>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</si>
  <si>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</si>
  <si>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</si>
  <si>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</si>
  <si>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</si>
  <si>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</si>
  <si>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</si>
  <si>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</si>
  <si>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</si>
  <si>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</si>
  <si>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</si>
  <si>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</si>
  <si>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</si>
  <si>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</si>
  <si>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</si>
  <si>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</si>
  <si>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</si>
  <si>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</si>
  <si>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</si>
  <si>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</si>
  <si>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</si>
  <si>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</si>
  <si>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</si>
  <si>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</si>
  <si>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</si>
  <si>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</si>
  <si>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</si>
  <si>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</si>
  <si>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</si>
  <si>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</si>
  <si>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</si>
  <si>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</si>
  <si>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</si>
  <si>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</si>
  <si>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</si>
  <si>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</si>
  <si>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</si>
  <si>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</si>
  <si>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</si>
  <si>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</si>
  <si>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</si>
  <si>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</si>
  <si>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</si>
  <si>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</si>
  <si>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</si>
  <si>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</si>
  <si>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</si>
  <si>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</si>
  <si>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</si>
  <si>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</si>
  <si>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</si>
  <si>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</si>
  <si>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</si>
  <si>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</si>
  <si>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</si>
  <si>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</si>
  <si>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</si>
  <si>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</si>
  <si>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</si>
  <si>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</si>
  <si>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</si>
  <si>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</si>
  <si>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</si>
  <si>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</si>
  <si>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</si>
  <si>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</si>
  <si>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</si>
  <si>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</si>
  <si>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</si>
  <si>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</si>
  <si>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</si>
  <si>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</si>
  <si>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</si>
  <si>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</si>
  <si>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</si>
  <si>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</si>
  <si>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</si>
  <si>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</si>
  <si>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</si>
  <si>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</si>
  <si>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</si>
  <si>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</si>
  <si>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</si>
  <si>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</si>
  <si>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</si>
  <si>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</si>
  <si>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</si>
  <si>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</si>
  <si>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</si>
  <si>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</si>
  <si>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</si>
  <si>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</si>
  <si>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</si>
  <si>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</si>
  <si>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</si>
  <si>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</si>
  <si>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</si>
  <si>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</si>
  <si>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</si>
  <si>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</si>
  <si>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</si>
  <si>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</si>
  <si>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</si>
  <si>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</si>
  <si>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</si>
  <si>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</si>
  <si>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</si>
  <si>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</si>
  <si>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</si>
  <si>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</si>
  <si>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</si>
  <si>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</si>
  <si>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</si>
  <si>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</si>
  <si>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</si>
  <si>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</si>
  <si>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</si>
  <si>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</si>
  <si>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</si>
  <si>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</si>
  <si>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</si>
  <si>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</si>
  <si>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</si>
  <si>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</si>
  <si>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</si>
  <si>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</si>
  <si>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</si>
  <si>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</si>
  <si>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</si>
  <si>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</si>
  <si>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</si>
  <si>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</si>
  <si>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</si>
  <si>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</si>
  <si>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</si>
  <si>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</si>
  <si>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</si>
  <si>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</si>
  <si>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</si>
  <si>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</si>
  <si>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</si>
  <si>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</si>
  <si>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</si>
  <si>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</si>
  <si>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</si>
  <si>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</si>
  <si>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</si>
  <si>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</si>
  <si>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</si>
  <si>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</si>
  <si>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</si>
  <si>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</si>
  <si>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</si>
  <si>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</si>
  <si>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</si>
  <si>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</si>
  <si>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</si>
  <si>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</si>
  <si>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</si>
  <si>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</si>
  <si>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</si>
  <si>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</si>
  <si>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</si>
  <si>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</si>
  <si>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</si>
  <si>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</si>
  <si>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</si>
  <si>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</si>
  <si>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</si>
  <si>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</si>
  <si>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</si>
  <si>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</si>
  <si>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</si>
  <si>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</si>
  <si>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</si>
  <si>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</si>
  <si>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</si>
  <si>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</si>
  <si>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</si>
  <si>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</si>
  <si>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</si>
  <si>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</si>
  <si>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</si>
  <si>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</si>
  <si>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</si>
  <si>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</si>
  <si>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</si>
  <si>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</si>
  <si>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</si>
  <si>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</si>
  <si>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</si>
  <si>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</si>
  <si>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</si>
  <si>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</si>
  <si>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</si>
  <si>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</si>
  <si>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</si>
  <si>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</si>
  <si>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</si>
  <si>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</si>
  <si>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</si>
  <si>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</si>
  <si>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</si>
  <si>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</si>
  <si>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</si>
  <si>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</si>
  <si>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</si>
  <si>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</si>
  <si>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</si>
  <si>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</si>
  <si>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</si>
  <si>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</si>
  <si>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</si>
  <si>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</si>
  <si>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</si>
  <si>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</si>
  <si>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</si>
  <si>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</si>
  <si>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</si>
  <si>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</si>
  <si>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</si>
  <si>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</si>
  <si>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</si>
  <si>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</si>
  <si>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</si>
  <si>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</si>
  <si>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</si>
  <si>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</si>
  <si>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</si>
  <si>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</si>
  <si>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</si>
  <si>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</si>
  <si>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</si>
  <si>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</si>
  <si>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</si>
  <si>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</si>
  <si>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</si>
  <si>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</si>
  <si>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</si>
  <si>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</si>
  <si>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</si>
  <si>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</si>
  <si>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</si>
  <si>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</si>
  <si>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</si>
  <si>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</si>
  <si>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</si>
  <si>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</si>
  <si>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</si>
  <si>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</si>
  <si>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</si>
  <si>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</si>
  <si>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</si>
  <si>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</si>
  <si>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</si>
  <si>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</si>
  <si>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</si>
  <si>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</si>
  <si>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</si>
  <si>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</si>
  <si>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</si>
  <si>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</si>
  <si>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</si>
  <si>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</si>
  <si>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</si>
  <si>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</si>
  <si>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</si>
  <si>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</si>
  <si>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</si>
  <si>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</si>
  <si>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</si>
  <si>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</si>
  <si>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</si>
  <si>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</si>
  <si>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</si>
  <si>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</si>
  <si>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</si>
  <si>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</si>
  <si>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</si>
  <si>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</si>
  <si>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</si>
  <si>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</si>
  <si>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</si>
  <si>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</si>
  <si>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</si>
  <si>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</si>
  <si>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</si>
  <si>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</si>
  <si>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</si>
  <si>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</si>
  <si>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</si>
  <si>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</si>
  <si>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</si>
  <si>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</si>
  <si>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</si>
  <si>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</si>
  <si>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</si>
  <si>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</si>
  <si>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</si>
  <si>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</si>
  <si>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</si>
  <si>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</si>
  <si>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</si>
  <si>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</si>
  <si>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</si>
  <si>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</si>
  <si>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</si>
  <si>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</si>
  <si>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</si>
  <si>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</si>
  <si>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</si>
  <si>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</si>
  <si>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</si>
  <si>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</si>
  <si>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</si>
  <si>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</si>
  <si>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</si>
  <si>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</si>
  <si>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</si>
  <si>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</si>
  <si>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</si>
  <si>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</si>
  <si>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</si>
  <si>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</si>
  <si>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</si>
  <si>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</si>
  <si>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</si>
  <si>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</si>
  <si>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</si>
  <si>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</si>
  <si>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</si>
  <si>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</si>
  <si>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</si>
  <si>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</si>
  <si>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</si>
  <si>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</si>
  <si>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</si>
  <si>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</si>
  <si>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</si>
  <si>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</si>
  <si>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</si>
  <si>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</si>
  <si>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</si>
  <si>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</si>
  <si>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</si>
  <si>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</si>
  <si>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</si>
  <si>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</si>
  <si>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</si>
  <si>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</si>
  <si>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</si>
  <si>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</si>
  <si>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</si>
  <si>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</si>
  <si>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</si>
  <si>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</si>
  <si>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</si>
  <si>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</si>
  <si>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</si>
  <si>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</si>
  <si>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</si>
  <si>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</si>
  <si>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</si>
  <si>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</si>
  <si>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</si>
  <si>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</si>
  <si>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</si>
  <si>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</si>
  <si>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</si>
  <si>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</si>
  <si>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</si>
  <si>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</si>
  <si>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</si>
  <si>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</si>
  <si>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</si>
  <si>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</si>
  <si>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</si>
  <si>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</si>
  <si>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</si>
  <si>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</si>
  <si>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</si>
  <si>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</si>
  <si>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</si>
  <si>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</si>
  <si>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</si>
  <si>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</si>
  <si>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</si>
  <si>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</si>
  <si>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</si>
  <si>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</si>
  <si>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</si>
  <si>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</si>
  <si>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</si>
  <si>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</si>
  <si>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</si>
  <si>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</si>
  <si>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</si>
  <si>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</si>
  <si>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</si>
  <si>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</si>
  <si>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</si>
  <si>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</si>
  <si>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</si>
  <si>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</si>
  <si>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</si>
  <si>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</si>
  <si>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</si>
  <si>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</si>
  <si>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</si>
  <si>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</si>
  <si>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</si>
  <si>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</si>
  <si>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</si>
  <si>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</si>
  <si>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</si>
  <si>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</si>
  <si>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</si>
  <si>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</si>
  <si>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</si>
  <si>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</si>
  <si>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</si>
  <si>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</si>
  <si>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</si>
  <si>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</si>
  <si>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</si>
  <si>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</si>
  <si>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</si>
  <si>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</si>
  <si>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</si>
  <si>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</si>
  <si>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</si>
  <si>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</si>
  <si>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</si>
  <si>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</si>
  <si>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</si>
  <si>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</si>
  <si>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</si>
  <si>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</si>
  <si>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</si>
  <si>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</si>
  <si>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21-23/08/2025</t>
  </si>
  <si>
    <t>2200002128 - 0002.T08.2025/HPDQ-OTĐN-NKH 1400TAN đi Đà Nẵng HRC1</t>
  </si>
  <si>
    <t>2200002129 - 0002.T08.2025/HPDQ-OTĐN-NKH 815TAN đi Đà Nẵng HRC2</t>
  </si>
  <si>
    <t>25/08/2025</t>
  </si>
  <si>
    <t>Tổng map</t>
  </si>
  <si>
    <t>Đã xuất</t>
  </si>
  <si>
    <t>Tồn còn lại</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</si>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</sst>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3">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s>
  <fills count="39">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794">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13" fillId="0" borderId="8" xfId="1" applyNumberFormat="1" applyFont="1" applyFill="1" applyBorder="1" applyAlignment="1">
      <alignment horizontal="righ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0" fontId="106" fillId="0" borderId="8" xfId="0" applyFont="1" applyBorder="1" applyAlignment="1">
      <alignment horizontal="left" vertical="center"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0" fontId="105"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6" fillId="0" borderId="8" xfId="0" applyFont="1" applyBorder="1" applyAlignment="1">
      <alignment horizontal="center" vertical="center" wrapText="1"/>
    </xf>
    <xf numFmtId="0" fontId="102" fillId="0" borderId="8" xfId="0" applyFont="1" applyBorder="1" applyAlignment="1">
      <alignment horizontal="left" vertical="center"/>
    </xf>
    <xf numFmtId="0" fontId="104" fillId="0" borderId="8" xfId="0" applyFont="1" applyBorder="1" applyAlignment="1">
      <alignment horizontal="left" vertical="center" wrapText="1"/>
    </xf>
    <xf numFmtId="0" fontId="103" fillId="0" borderId="8" xfId="0" applyFont="1" applyBorder="1" applyAlignment="1">
      <alignment horizontal="left" vertical="center"/>
    </xf>
    <xf numFmtId="0" fontId="104" fillId="0" borderId="8" xfId="0" applyFont="1" applyBorder="1" applyAlignment="1">
      <alignment horizontal="center" vertical="center"/>
    </xf>
    <xf numFmtId="0" fontId="104" fillId="0" borderId="8" xfId="0" applyFont="1" applyBorder="1" applyAlignment="1">
      <alignment horizontal="left" vertical="center"/>
    </xf>
    <xf numFmtId="0" fontId="106" fillId="0" borderId="8" xfId="0" applyFont="1" applyBorder="1" applyAlignment="1">
      <alignment horizontal="center"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0" fontId="104" fillId="5" borderId="8" xfId="0" applyFont="1" applyFill="1" applyBorder="1" applyAlignment="1">
      <alignment horizontal="left"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05" fillId="0" borderId="8" xfId="0" applyFont="1" applyBorder="1" applyAlignment="1">
      <alignment horizontal="center" vertical="center"/>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0" fontId="102" fillId="0" borderId="8" xfId="0" applyFont="1" applyBorder="1" applyAlignment="1">
      <alignment horizontal="center" vertical="center" wrapText="1"/>
    </xf>
    <xf numFmtId="168" fontId="106" fillId="0" borderId="8" xfId="1" applyNumberFormat="1" applyFont="1" applyFill="1" applyBorder="1" applyAlignment="1">
      <alignment horizontal="right" vertical="center"/>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168" fontId="106" fillId="0" borderId="8" xfId="0" applyNumberFormat="1" applyFont="1" applyBorder="1" applyAlignment="1">
      <alignment horizontal="center" vertical="center" wrapText="1"/>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05" fillId="5" borderId="8" xfId="0" applyFont="1" applyFill="1" applyBorder="1" applyAlignment="1">
      <alignment horizontal="center" vertical="center" wrapText="1"/>
    </xf>
    <xf numFmtId="0" fontId="13" fillId="5" borderId="8" xfId="0" applyFont="1" applyFill="1" applyBorder="1" applyAlignment="1">
      <alignment horizontal="center" vertical="center"/>
    </xf>
    <xf numFmtId="0" fontId="13" fillId="5" borderId="8" xfId="0" applyFont="1" applyFill="1" applyBorder="1" applyAlignment="1">
      <alignment horizontal="center" vertical="center" wrapText="1"/>
    </xf>
    <xf numFmtId="0" fontId="13" fillId="5" borderId="0" xfId="0" applyFont="1" applyFill="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3" fontId="12" fillId="0" borderId="8" xfId="1" applyNumberFormat="1" applyFont="1" applyBorder="1" applyAlignment="1">
      <alignment horizontal="right" vertical="center"/>
    </xf>
    <xf numFmtId="164" fontId="12" fillId="0" borderId="8" xfId="1" applyNumberFormat="1" applyFont="1" applyBorder="1" applyAlignment="1">
      <alignment vertical="center"/>
    </xf>
    <xf numFmtId="0" fontId="39" fillId="0" borderId="0" xfId="0" applyFont="1" applyAlignment="1">
      <alignment horizontal="center" vertical="center"/>
    </xf>
    <xf numFmtId="3" fontId="12" fillId="0" borderId="0" xfId="1" applyNumberFormat="1" applyFont="1" applyAlignment="1">
      <alignment horizontal="right" vertical="center"/>
    </xf>
    <xf numFmtId="164" fontId="12" fillId="0" borderId="0" xfId="1" applyNumberFormat="1" applyFont="1" applyAlignment="1">
      <alignmen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4" fontId="3" fillId="0" borderId="8" xfId="0" applyNumberFormat="1" applyFont="1" applyBorder="1" applyAlignment="1">
      <alignment horizontal="center" vertical="center" wrapText="1"/>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2" fillId="0" borderId="16" xfId="0" applyFont="1" applyBorder="1" applyAlignment="1">
      <alignmen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6" fillId="0" borderId="8" xfId="0" applyFont="1" applyBorder="1" applyAlignment="1">
      <alignment horizontal="center" vertical="center"/>
    </xf>
    <xf numFmtId="0" fontId="16" fillId="0" borderId="0" xfId="0" applyFont="1" applyAlignment="1">
      <alignment vertical="center"/>
    </xf>
    <xf numFmtId="0" fontId="116" fillId="0" borderId="8" xfId="0" applyFont="1" applyBorder="1" applyAlignment="1">
      <alignment horizontal="center" vertical="center" wrapText="1"/>
    </xf>
    <xf numFmtId="0" fontId="120" fillId="0" borderId="8" xfId="0" applyFont="1" applyBorder="1" applyAlignment="1">
      <alignment horizontal="center" vertical="center" wrapText="1"/>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4" fillId="0" borderId="8" xfId="1" applyNumberFormat="1" applyFont="1" applyBorder="1" applyAlignment="1">
      <alignment horizontal="right" vertical="center"/>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0" borderId="8" xfId="1" applyNumberFormat="1" applyFont="1" applyFill="1" applyBorder="1" applyAlignment="1">
      <alignment horizontal="right" vertical="center"/>
    </xf>
    <xf numFmtId="3" fontId="106" fillId="0"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5" fillId="0" borderId="12" xfId="0" applyFont="1" applyBorder="1" applyAlignment="1">
      <alignment horizontal="center" vertical="center" wrapText="1"/>
    </xf>
    <xf numFmtId="0" fontId="106" fillId="0" borderId="23" xfId="0" applyFont="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135" fillId="0" borderId="12" xfId="0" applyFont="1" applyBorder="1" applyAlignment="1">
      <alignment horizontal="center" vertical="center" wrapText="1"/>
    </xf>
    <xf numFmtId="3" fontId="15" fillId="0" borderId="12" xfId="1" applyNumberFormat="1" applyFont="1" applyFill="1" applyBorder="1" applyAlignment="1">
      <alignment horizontal="right" vertical="center"/>
    </xf>
    <xf numFmtId="168" fontId="15" fillId="0" borderId="12" xfId="1" applyNumberFormat="1" applyFont="1" applyFill="1" applyBorder="1" applyAlignment="1">
      <alignment horizontal="right" vertical="center"/>
    </xf>
    <xf numFmtId="0" fontId="102" fillId="0" borderId="8" xfId="0" applyFont="1" applyBorder="1" applyAlignment="1">
      <alignment horizontal="left" vertical="center" wrapText="1"/>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4" fontId="97" fillId="0" borderId="0" xfId="0" applyNumberFormat="1" applyFont="1" applyAlignment="1">
      <alignment horizontal="right"/>
    </xf>
    <xf numFmtId="0" fontId="104" fillId="0" borderId="51" xfId="0" applyFont="1" applyBorder="1" applyAlignment="1">
      <alignment horizontal="left" vertical="center" wrapText="1"/>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74" fillId="5" borderId="8" xfId="0"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4" fontId="13" fillId="0" borderId="8" xfId="1" applyNumberFormat="1" applyFont="1" applyBorder="1" applyAlignment="1">
      <alignment vertical="center"/>
    </xf>
    <xf numFmtId="0" fontId="27" fillId="0" borderId="0" xfId="0" applyFont="1" applyAlignment="1">
      <alignment horizontal="center" vertical="center"/>
    </xf>
    <xf numFmtId="0" fontId="13" fillId="0" borderId="0" xfId="0" applyFont="1" applyAlignment="1">
      <alignment horizontal="center" vertical="center"/>
    </xf>
    <xf numFmtId="3" fontId="13" fillId="0" borderId="0" xfId="1" applyNumberFormat="1" applyFont="1" applyAlignment="1">
      <alignment horizontal="right" vertical="center"/>
    </xf>
    <xf numFmtId="0" fontId="13" fillId="0" borderId="0" xfId="0" applyFont="1" applyAlignment="1">
      <alignment horizontal="left" vertical="center"/>
    </xf>
    <xf numFmtId="164" fontId="13" fillId="0" borderId="0" xfId="1" applyNumberFormat="1" applyFont="1" applyAlignment="1">
      <alignment vertical="center"/>
    </xf>
    <xf numFmtId="0" fontId="31" fillId="0" borderId="0" xfId="0" applyFont="1" applyAlignment="1">
      <alignment horizontal="center" vertical="center"/>
    </xf>
    <xf numFmtId="3" fontId="9" fillId="0" borderId="0" xfId="1" applyNumberFormat="1" applyFont="1" applyAlignment="1">
      <alignment horizontal="right" vertical="center"/>
    </xf>
    <xf numFmtId="0" fontId="9" fillId="0" borderId="0" xfId="0" applyFont="1" applyAlignment="1">
      <alignment vertical="center" wrapText="1"/>
    </xf>
    <xf numFmtId="0" fontId="9" fillId="0" borderId="0" xfId="0" applyFont="1" applyAlignment="1">
      <alignment horizontal="left" vertical="center"/>
    </xf>
    <xf numFmtId="164" fontId="9" fillId="0" borderId="0" xfId="1" applyNumberFormat="1" applyFont="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6" fillId="5" borderId="8" xfId="0" applyFont="1" applyFill="1" applyBorder="1" applyAlignment="1">
      <alignment horizontal="center" vertical="center"/>
    </xf>
    <xf numFmtId="0" fontId="105" fillId="5" borderId="12" xfId="0" applyFont="1" applyFill="1" applyBorder="1" applyAlignment="1">
      <alignment horizontal="center" vertical="center" wrapText="1"/>
    </xf>
    <xf numFmtId="0" fontId="9" fillId="0" borderId="8" xfId="0" applyFont="1" applyBorder="1" applyAlignment="1">
      <alignment horizontal="left" vertical="center" wrapText="1"/>
    </xf>
    <xf numFmtId="164" fontId="104" fillId="0" borderId="8" xfId="1" applyNumberFormat="1" applyFont="1" applyBorder="1" applyAlignment="1">
      <alignment horizontal="right" vertical="center"/>
    </xf>
    <xf numFmtId="0" fontId="126" fillId="0" borderId="8" xfId="0" applyFont="1" applyBorder="1" applyAlignment="1">
      <alignment horizontal="center" vertical="center" wrapText="1"/>
    </xf>
    <xf numFmtId="0" fontId="100" fillId="0" borderId="16" xfId="0" applyFont="1" applyBorder="1" applyAlignment="1">
      <alignment horizontal="center" vertical="center" wrapText="1"/>
    </xf>
    <xf numFmtId="3" fontId="16" fillId="0" borderId="8" xfId="1" applyNumberFormat="1" applyFont="1" applyBorder="1" applyAlignment="1">
      <alignment horizontal="right" vertical="center"/>
    </xf>
    <xf numFmtId="0" fontId="93" fillId="0" borderId="0" xfId="0" applyFont="1" applyAlignment="1">
      <alignment horizontal="center" vertical="center"/>
    </xf>
    <xf numFmtId="0" fontId="16" fillId="0" borderId="0" xfId="0" applyFont="1" applyAlignment="1">
      <alignment horizontal="center" vertical="center"/>
    </xf>
    <xf numFmtId="3" fontId="16" fillId="0" borderId="0" xfId="1" applyNumberFormat="1" applyFont="1" applyAlignment="1">
      <alignment horizontal="right" vertical="center"/>
    </xf>
    <xf numFmtId="0" fontId="16" fillId="0" borderId="0" xfId="0" applyFont="1" applyAlignment="1">
      <alignment vertical="center" wrapText="1"/>
    </xf>
    <xf numFmtId="0" fontId="16" fillId="0" borderId="0" xfId="0" applyFont="1" applyAlignment="1">
      <alignment horizontal="center" vertical="center" wrapText="1"/>
    </xf>
    <xf numFmtId="164" fontId="16" fillId="0" borderId="0" xfId="1" applyNumberFormat="1" applyFont="1" applyAlignment="1">
      <alignment vertical="center"/>
    </xf>
    <xf numFmtId="0" fontId="106" fillId="0" borderId="8" xfId="0" quotePrefix="1" applyFont="1" applyBorder="1" applyAlignment="1">
      <alignment horizontal="center" vertical="center" wrapText="1"/>
    </xf>
    <xf numFmtId="49" fontId="12" fillId="0" borderId="25" xfId="0" applyNumberFormat="1" applyFont="1" applyBorder="1" applyAlignment="1">
      <alignment horizontal="center" vertical="center"/>
    </xf>
    <xf numFmtId="0" fontId="13" fillId="0" borderId="18" xfId="0" applyFont="1" applyBorder="1" applyAlignment="1">
      <alignment horizontal="center" vertical="center"/>
    </xf>
    <xf numFmtId="14" fontId="13" fillId="0" borderId="8" xfId="0" applyNumberFormat="1" applyFont="1" applyBorder="1" applyAlignment="1">
      <alignment horizontal="center" vertical="center" wrapText="1"/>
    </xf>
    <xf numFmtId="164" fontId="106" fillId="0" borderId="8" xfId="1" applyNumberFormat="1" applyFont="1" applyBorder="1" applyAlignment="1">
      <alignment vertical="center"/>
    </xf>
    <xf numFmtId="0" fontId="13" fillId="0" borderId="12" xfId="0" applyFont="1" applyBorder="1" applyAlignment="1">
      <alignment horizontal="left" vertical="center"/>
    </xf>
    <xf numFmtId="0" fontId="140" fillId="0" borderId="8" xfId="0" applyFont="1" applyBorder="1" applyAlignment="1">
      <alignment horizontal="left" vertical="center"/>
    </xf>
    <xf numFmtId="0" fontId="117" fillId="0" borderId="8" xfId="0" applyFont="1" applyBorder="1" applyAlignment="1">
      <alignment horizontal="center"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164" fontId="15" fillId="0" borderId="8" xfId="1" applyNumberFormat="1" applyFont="1" applyBorder="1" applyAlignment="1">
      <alignment vertical="center"/>
    </xf>
    <xf numFmtId="0" fontId="116" fillId="0" borderId="8" xfId="0" applyFont="1" applyBorder="1" applyAlignment="1">
      <alignment vertical="center" wrapText="1"/>
    </xf>
    <xf numFmtId="0" fontId="133" fillId="0" borderId="8" xfId="0" applyFont="1" applyBorder="1" applyAlignment="1">
      <alignment horizontal="center" vertical="center" wrapText="1"/>
    </xf>
    <xf numFmtId="0" fontId="31" fillId="0" borderId="8" xfId="0" applyFont="1" applyBorder="1" applyAlignment="1">
      <alignment horizontal="center" vertical="center"/>
    </xf>
    <xf numFmtId="0" fontId="123" fillId="0" borderId="8" xfId="0" applyFont="1" applyBorder="1" applyAlignment="1">
      <alignment horizontal="left"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0" fontId="133" fillId="0" borderId="8" xfId="0" applyFont="1" applyBorder="1" applyAlignment="1">
      <alignment vertical="center" wrapText="1"/>
    </xf>
    <xf numFmtId="0" fontId="16" fillId="5" borderId="8" xfId="0" applyFont="1" applyFill="1" applyBorder="1" applyAlignment="1">
      <alignment horizontal="center" vertical="center" wrapText="1"/>
    </xf>
    <xf numFmtId="0" fontId="3" fillId="5" borderId="12" xfId="0" applyFont="1" applyFill="1" applyBorder="1" applyAlignment="1">
      <alignment horizontal="left" vertical="center" wrapText="1"/>
    </xf>
    <xf numFmtId="0" fontId="16" fillId="5" borderId="8" xfId="0" applyFont="1" applyFill="1" applyBorder="1" applyAlignment="1">
      <alignment horizontal="left" vertical="center"/>
    </xf>
    <xf numFmtId="0" fontId="16" fillId="5" borderId="8" xfId="0" applyFont="1" applyFill="1" applyBorder="1" applyAlignment="1">
      <alignment vertical="center"/>
    </xf>
    <xf numFmtId="0" fontId="16" fillId="5" borderId="0" xfId="0" applyFont="1" applyFill="1" applyAlignment="1">
      <alignment vertical="center"/>
    </xf>
    <xf numFmtId="3" fontId="104" fillId="23" borderId="18" xfId="1" applyNumberFormat="1" applyFont="1" applyFill="1" applyBorder="1" applyAlignment="1">
      <alignment horizontal="right" vertical="center"/>
    </xf>
    <xf numFmtId="14" fontId="106" fillId="0" borderId="8" xfId="0" applyNumberFormat="1" applyFont="1" applyBorder="1" applyAlignment="1">
      <alignment horizontal="center" vertical="center" wrapText="1"/>
    </xf>
    <xf numFmtId="168" fontId="106" fillId="0" borderId="8" xfId="1" applyNumberFormat="1" applyFont="1" applyBorder="1" applyAlignment="1">
      <alignment horizontal="right" vertical="center"/>
    </xf>
    <xf numFmtId="0" fontId="12" fillId="0" borderId="18" xfId="0" applyFont="1" applyBorder="1" applyAlignment="1">
      <alignment horizontal="center" vertical="center" wrapText="1"/>
    </xf>
    <xf numFmtId="0" fontId="104" fillId="0" borderId="18" xfId="0" applyFont="1" applyBorder="1" applyAlignment="1">
      <alignment horizontal="center" vertical="center"/>
    </xf>
    <xf numFmtId="0" fontId="12" fillId="0" borderId="18" xfId="0" applyFont="1" applyBorder="1" applyAlignment="1">
      <alignment horizontal="left" vertical="center"/>
    </xf>
    <xf numFmtId="0" fontId="105" fillId="0" borderId="22" xfId="0" applyFont="1" applyBorder="1" applyAlignment="1">
      <alignment horizontal="center" vertical="center" wrapText="1"/>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3" fontId="3" fillId="0" borderId="18" xfId="1" applyNumberFormat="1" applyFont="1" applyBorder="1" applyAlignment="1">
      <alignment horizontal="right" vertical="center"/>
    </xf>
    <xf numFmtId="0" fontId="106" fillId="3" borderId="18" xfId="0" quotePrefix="1" applyFont="1" applyFill="1" applyBorder="1" applyAlignment="1">
      <alignment horizontal="center" vertical="center" wrapText="1"/>
    </xf>
    <xf numFmtId="3" fontId="13" fillId="0" borderId="18" xfId="1" applyNumberFormat="1" applyFont="1" applyFill="1" applyBorder="1" applyAlignment="1">
      <alignment horizontal="right" vertical="center"/>
    </xf>
    <xf numFmtId="3" fontId="104" fillId="0" borderId="12" xfId="1" applyNumberFormat="1" applyFont="1" applyBorder="1" applyAlignment="1">
      <alignment horizontal="right" vertical="center"/>
    </xf>
    <xf numFmtId="0" fontId="104" fillId="0" borderId="12" xfId="0" applyFont="1" applyBorder="1" applyAlignment="1">
      <alignment horizontal="center" vertical="center" wrapText="1"/>
    </xf>
    <xf numFmtId="0" fontId="16" fillId="2" borderId="8" xfId="0" applyFont="1" applyFill="1" applyBorder="1" applyAlignment="1">
      <alignment horizontal="left" vertical="center"/>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2" fillId="2" borderId="8" xfId="0" applyFont="1" applyFill="1" applyBorder="1" applyAlignment="1">
      <alignment horizontal="center" vertical="center" wrapText="1"/>
    </xf>
    <xf numFmtId="0" fontId="105" fillId="3" borderId="18" xfId="0" applyFont="1" applyFill="1" applyBorder="1" applyAlignment="1">
      <alignment horizontal="center" vertical="center" wrapText="1"/>
    </xf>
    <xf numFmtId="164" fontId="104" fillId="0" borderId="8" xfId="1" applyNumberFormat="1" applyFont="1" applyBorder="1" applyAlignment="1">
      <alignment vertical="center"/>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0" fontId="100" fillId="0" borderId="8" xfId="0" applyFont="1" applyBorder="1" applyAlignment="1">
      <alignment horizontal="center" vertical="center"/>
    </xf>
    <xf numFmtId="0" fontId="16" fillId="0" borderId="8" xfId="0" applyFont="1" applyBorder="1" applyAlignment="1">
      <alignment horizontal="left" vertical="center" wrapText="1"/>
    </xf>
    <xf numFmtId="49" fontId="16" fillId="0" borderId="16" xfId="0" applyNumberFormat="1" applyFont="1" applyBorder="1" applyAlignment="1">
      <alignment horizontal="center" vertical="center"/>
    </xf>
    <xf numFmtId="49" fontId="9" fillId="0" borderId="16" xfId="0" applyNumberFormat="1" applyFont="1" applyBorder="1" applyAlignment="1">
      <alignment horizontal="center" vertical="center"/>
    </xf>
    <xf numFmtId="3" fontId="12" fillId="0" borderId="8" xfId="1" applyNumberFormat="1" applyFont="1" applyFill="1" applyBorder="1" applyAlignment="1">
      <alignment horizontal="center" vertical="center" wrapText="1"/>
    </xf>
    <xf numFmtId="0" fontId="106"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6" fillId="0" borderId="12" xfId="0" applyFont="1" applyBorder="1" applyAlignment="1">
      <alignment horizontal="center" vertical="center"/>
    </xf>
    <xf numFmtId="3" fontId="13" fillId="0" borderId="18" xfId="1" applyNumberFormat="1" applyFont="1" applyBorder="1" applyAlignment="1">
      <alignment horizontal="right"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168" fontId="3" fillId="5" borderId="8" xfId="1" applyNumberFormat="1" applyFont="1" applyFill="1" applyBorder="1" applyAlignment="1">
      <alignment horizontal="right" vertical="center"/>
    </xf>
    <xf numFmtId="0" fontId="106" fillId="5" borderId="16" xfId="0" applyFont="1" applyFill="1" applyBorder="1" applyAlignment="1">
      <alignment horizontal="center" vertical="center" wrapText="1"/>
    </xf>
    <xf numFmtId="3" fontId="106" fillId="5" borderId="8" xfId="1" applyNumberFormat="1" applyFont="1" applyFill="1" applyBorder="1" applyAlignment="1">
      <alignment horizontal="right" vertical="center"/>
    </xf>
    <xf numFmtId="0" fontId="100" fillId="5" borderId="16" xfId="0" applyFont="1" applyFill="1" applyBorder="1" applyAlignment="1">
      <alignment horizontal="center" vertical="center" wrapText="1"/>
    </xf>
    <xf numFmtId="3" fontId="16" fillId="5" borderId="8" xfId="1" applyNumberFormat="1" applyFont="1" applyFill="1" applyBorder="1" applyAlignment="1">
      <alignment horizontal="right" vertical="center"/>
    </xf>
    <xf numFmtId="0" fontId="12" fillId="5" borderId="8"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3" fillId="5" borderId="12" xfId="0" applyFont="1" applyFill="1" applyBorder="1" applyAlignment="1">
      <alignment horizontal="center" vertical="center" wrapText="1"/>
    </xf>
    <xf numFmtId="0" fontId="13" fillId="5" borderId="8" xfId="0" applyFont="1" applyFill="1" applyBorder="1" applyAlignment="1">
      <alignment horizontal="left" vertical="center" wrapText="1"/>
    </xf>
    <xf numFmtId="168" fontId="13" fillId="5" borderId="8" xfId="1" applyNumberFormat="1" applyFont="1" applyFill="1" applyBorder="1" applyAlignment="1">
      <alignment horizontal="right" vertical="center"/>
    </xf>
    <xf numFmtId="49" fontId="15" fillId="5" borderId="16" xfId="0" applyNumberFormat="1" applyFont="1" applyFill="1" applyBorder="1" applyAlignment="1">
      <alignment horizontal="center" vertical="center"/>
    </xf>
    <xf numFmtId="0" fontId="93" fillId="5" borderId="0" xfId="0" applyFont="1" applyFill="1" applyAlignment="1">
      <alignment horizontal="center" vertical="center"/>
    </xf>
    <xf numFmtId="0" fontId="16" fillId="5" borderId="0" xfId="0" applyFont="1" applyFill="1" applyAlignment="1">
      <alignment horizontal="center" vertical="center"/>
    </xf>
    <xf numFmtId="3" fontId="16" fillId="5" borderId="0" xfId="1" applyNumberFormat="1" applyFont="1" applyFill="1" applyAlignment="1">
      <alignment horizontal="right" vertical="center"/>
    </xf>
    <xf numFmtId="0" fontId="16" fillId="5" borderId="0" xfId="0" applyFont="1" applyFill="1" applyAlignment="1">
      <alignment vertical="center" wrapText="1"/>
    </xf>
    <xf numFmtId="0" fontId="16" fillId="5" borderId="0" xfId="0" applyFont="1" applyFill="1" applyAlignment="1">
      <alignment horizontal="center" vertical="center" wrapText="1"/>
    </xf>
    <xf numFmtId="0" fontId="16" fillId="5" borderId="0" xfId="0" applyFont="1" applyFill="1" applyAlignment="1">
      <alignment horizontal="left" vertical="center"/>
    </xf>
    <xf numFmtId="164" fontId="16" fillId="5" borderId="0" xfId="1" applyNumberFormat="1" applyFont="1" applyFill="1" applyAlignment="1">
      <alignment vertical="center"/>
    </xf>
    <xf numFmtId="0" fontId="15" fillId="5" borderId="8" xfId="0" applyFont="1" applyFill="1" applyBorder="1" applyAlignment="1">
      <alignment horizontal="center" vertical="center"/>
    </xf>
    <xf numFmtId="3" fontId="15" fillId="5" borderId="8" xfId="1" applyNumberFormat="1" applyFont="1" applyFill="1" applyBorder="1" applyAlignment="1">
      <alignment horizontal="right" vertical="center"/>
    </xf>
    <xf numFmtId="0" fontId="101" fillId="5" borderId="8" xfId="0" applyFont="1" applyFill="1" applyBorder="1" applyAlignment="1">
      <alignment horizontal="center" vertical="center"/>
    </xf>
    <xf numFmtId="0" fontId="103" fillId="5" borderId="8" xfId="0" applyFont="1" applyFill="1" applyBorder="1" applyAlignment="1">
      <alignment horizontal="left" vertical="center" wrapText="1"/>
    </xf>
    <xf numFmtId="164" fontId="104" fillId="5" borderId="8" xfId="1" applyNumberFormat="1" applyFont="1" applyFill="1" applyBorder="1" applyAlignment="1">
      <alignment vertical="center"/>
    </xf>
    <xf numFmtId="0" fontId="15" fillId="5" borderId="8" xfId="0" applyFont="1" applyFill="1" applyBorder="1" applyAlignment="1">
      <alignment horizontal="left" vertical="center"/>
    </xf>
    <xf numFmtId="0" fontId="30" fillId="5" borderId="0" xfId="0" applyFont="1" applyFill="1" applyAlignment="1">
      <alignment horizontal="center" vertical="center"/>
    </xf>
    <xf numFmtId="0" fontId="15" fillId="5" borderId="0" xfId="0" applyFont="1" applyFill="1" applyAlignment="1">
      <alignment horizontal="center" vertical="center"/>
    </xf>
    <xf numFmtId="3" fontId="15" fillId="5" borderId="0" xfId="1" applyNumberFormat="1" applyFont="1" applyFill="1" applyAlignment="1">
      <alignment horizontal="right" vertical="center"/>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applyFont="1" applyFill="1" applyAlignment="1">
      <alignment horizontal="left" vertical="center"/>
    </xf>
    <xf numFmtId="164" fontId="15" fillId="5" borderId="0" xfId="1" applyNumberFormat="1" applyFont="1" applyFill="1" applyAlignment="1">
      <alignment vertical="center"/>
    </xf>
    <xf numFmtId="0" fontId="15" fillId="5" borderId="0" xfId="0" applyFont="1" applyFill="1" applyAlignment="1">
      <alignment vertical="center"/>
    </xf>
    <xf numFmtId="0" fontId="15" fillId="5" borderId="8" xfId="0" applyFont="1" applyFill="1" applyBorder="1" applyAlignment="1">
      <alignment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0" fontId="13" fillId="5" borderId="18" xfId="0" applyFont="1" applyFill="1" applyBorder="1" applyAlignment="1">
      <alignment horizontal="center" vertical="center"/>
    </xf>
    <xf numFmtId="49" fontId="9" fillId="5" borderId="16" xfId="0" applyNumberFormat="1" applyFont="1" applyFill="1" applyBorder="1" applyAlignment="1">
      <alignment horizontal="center" vertical="center"/>
    </xf>
    <xf numFmtId="0" fontId="13" fillId="33" borderId="8" xfId="0" applyFont="1" applyFill="1" applyBorder="1" applyAlignment="1">
      <alignment horizontal="center" vertical="center" wrapText="1"/>
    </xf>
    <xf numFmtId="0" fontId="101" fillId="0" borderId="8" xfId="0" applyFont="1" applyBorder="1" applyAlignment="1">
      <alignment horizontal="left" vertical="center" wrapText="1"/>
    </xf>
    <xf numFmtId="0" fontId="74" fillId="0" borderId="8" xfId="0" applyFont="1" applyBorder="1" applyAlignment="1">
      <alignment horizontal="center" vertical="center"/>
    </xf>
    <xf numFmtId="0" fontId="116" fillId="5" borderId="8" xfId="0" applyFont="1" applyFill="1" applyBorder="1" applyAlignment="1">
      <alignment horizontal="center" vertical="center" wrapText="1"/>
    </xf>
    <xf numFmtId="0" fontId="102" fillId="5" borderId="8" xfId="0" applyFont="1" applyFill="1" applyBorder="1" applyAlignment="1">
      <alignment horizontal="center" vertical="center" wrapText="1"/>
    </xf>
    <xf numFmtId="0" fontId="13" fillId="5" borderId="12" xfId="0" applyFont="1" applyFill="1" applyBorder="1" applyAlignment="1">
      <alignment horizontal="left" vertical="center"/>
    </xf>
    <xf numFmtId="164" fontId="13" fillId="5" borderId="12" xfId="1" applyNumberFormat="1" applyFont="1" applyFill="1" applyBorder="1" applyAlignment="1">
      <alignment vertical="center"/>
    </xf>
    <xf numFmtId="0" fontId="74" fillId="5" borderId="12" xfId="0" applyFont="1" applyFill="1" applyBorder="1" applyAlignment="1">
      <alignment horizontal="center" vertical="center" wrapText="1"/>
    </xf>
    <xf numFmtId="0" fontId="142" fillId="5" borderId="8" xfId="0" applyFont="1" applyFill="1" applyBorder="1" applyAlignment="1">
      <alignment horizontal="left" vertical="center"/>
    </xf>
    <xf numFmtId="0" fontId="104" fillId="2" borderId="8" xfId="0" applyFont="1" applyFill="1" applyBorder="1" applyAlignment="1">
      <alignment horizontal="center" vertical="center" wrapText="1"/>
    </xf>
    <xf numFmtId="0" fontId="106" fillId="0" borderId="10" xfId="0" applyFont="1" applyBorder="1" applyAlignment="1">
      <alignment horizontal="center" vertical="center" wrapText="1"/>
    </xf>
    <xf numFmtId="164" fontId="3" fillId="0" borderId="8" xfId="1" applyNumberFormat="1" applyFont="1" applyFill="1" applyBorder="1" applyAlignment="1">
      <alignment vertical="center"/>
    </xf>
    <xf numFmtId="49" fontId="3" fillId="0" borderId="16" xfId="0" applyNumberFormat="1" applyFont="1" applyBorder="1" applyAlignment="1">
      <alignment horizontal="center"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28" fillId="2" borderId="8" xfId="0" applyFont="1" applyFill="1" applyBorder="1" applyAlignment="1">
      <alignment horizontal="center" vertical="center"/>
    </xf>
    <xf numFmtId="0" fontId="106" fillId="2" borderId="16" xfId="0" applyFont="1" applyFill="1" applyBorder="1" applyAlignment="1">
      <alignment horizontal="center" vertical="center" wrapText="1"/>
    </xf>
    <xf numFmtId="0" fontId="3" fillId="2" borderId="8" xfId="0" applyFont="1" applyFill="1" applyBorder="1" applyAlignment="1">
      <alignment vertical="center"/>
    </xf>
    <xf numFmtId="3" fontId="3" fillId="2" borderId="8" xfId="1" applyNumberFormat="1" applyFont="1" applyFill="1" applyBorder="1" applyAlignment="1">
      <alignment horizontal="right" vertical="center"/>
    </xf>
    <xf numFmtId="0" fontId="3" fillId="2" borderId="8" xfId="0" applyFont="1" applyFill="1" applyBorder="1" applyAlignment="1">
      <alignment horizontal="center" vertical="center"/>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0" fontId="12" fillId="2" borderId="8" xfId="0" applyFont="1" applyFill="1" applyBorder="1" applyAlignment="1">
      <alignment horizontal="left" vertical="center"/>
    </xf>
    <xf numFmtId="49" fontId="12" fillId="2" borderId="8" xfId="0" applyNumberFormat="1" applyFont="1" applyFill="1" applyBorder="1" applyAlignment="1">
      <alignment horizontal="center" vertical="center"/>
    </xf>
    <xf numFmtId="0" fontId="3" fillId="2" borderId="0" xfId="0" applyFont="1" applyFill="1" applyAlignment="1">
      <alignment vertical="center"/>
    </xf>
    <xf numFmtId="168" fontId="15" fillId="2" borderId="8" xfId="1" applyNumberFormat="1" applyFont="1" applyFill="1" applyBorder="1" applyAlignment="1">
      <alignment horizontal="right" vertical="center"/>
    </xf>
    <xf numFmtId="0" fontId="15" fillId="2" borderId="10" xfId="0" applyFont="1" applyFill="1" applyBorder="1" applyAlignment="1">
      <alignment horizontal="center" vertical="center" wrapText="1"/>
    </xf>
    <xf numFmtId="16" fontId="3" fillId="2" borderId="16" xfId="0" applyNumberFormat="1"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left" vertical="center" wrapText="1"/>
    </xf>
    <xf numFmtId="0" fontId="105" fillId="2" borderId="8" xfId="0" applyFont="1" applyFill="1" applyBorder="1" applyAlignment="1">
      <alignment horizontal="center" vertical="center" wrapText="1"/>
    </xf>
    <xf numFmtId="0" fontId="12" fillId="2" borderId="8" xfId="0" applyFont="1" applyFill="1" applyBorder="1" applyAlignment="1">
      <alignment horizontal="left" vertical="center" wrapText="1"/>
    </xf>
    <xf numFmtId="49" fontId="12" fillId="2" borderId="16" xfId="0" applyNumberFormat="1" applyFont="1" applyFill="1" applyBorder="1" applyAlignment="1">
      <alignment horizontal="center" vertical="center"/>
    </xf>
    <xf numFmtId="0" fontId="13" fillId="2" borderId="8" xfId="0" applyFont="1" applyFill="1" applyBorder="1" applyAlignment="1">
      <alignment vertical="center"/>
    </xf>
    <xf numFmtId="0" fontId="116"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103" fillId="2" borderId="8" xfId="0" applyFont="1" applyFill="1" applyBorder="1" applyAlignment="1">
      <alignment horizontal="center" vertical="center" wrapText="1"/>
    </xf>
    <xf numFmtId="49" fontId="12" fillId="2" borderId="25" xfId="0" applyNumberFormat="1" applyFont="1" applyFill="1" applyBorder="1" applyAlignment="1">
      <alignment horizontal="center" vertical="center"/>
    </xf>
    <xf numFmtId="0" fontId="13" fillId="0" borderId="10" xfId="0" applyFont="1" applyBorder="1" applyAlignment="1">
      <alignment horizontal="center" vertical="center" wrapText="1"/>
    </xf>
    <xf numFmtId="3" fontId="16" fillId="0" borderId="16" xfId="1" applyNumberFormat="1" applyFont="1" applyBorder="1" applyAlignment="1">
      <alignment horizontal="right" vertical="center"/>
    </xf>
    <xf numFmtId="3" fontId="13" fillId="0" borderId="16" xfId="1" applyNumberFormat="1" applyFont="1" applyBorder="1" applyAlignment="1">
      <alignment horizontal="right" vertical="center"/>
    </xf>
    <xf numFmtId="0" fontId="117" fillId="0" borderId="18" xfId="0" applyFont="1" applyBorder="1" applyAlignment="1">
      <alignment horizontal="center" vertical="center"/>
    </xf>
    <xf numFmtId="0" fontId="101" fillId="0" borderId="8" xfId="0" applyFont="1" applyBorder="1" applyAlignment="1">
      <alignment horizontal="center" vertical="center"/>
    </xf>
    <xf numFmtId="164" fontId="3" fillId="0" borderId="8" xfId="0" applyNumberFormat="1" applyFont="1" applyBorder="1" applyAlignment="1">
      <alignment vertical="center" wrapText="1"/>
    </xf>
    <xf numFmtId="0" fontId="16" fillId="0" borderId="10" xfId="0" applyFont="1" applyBorder="1" applyAlignment="1">
      <alignment horizontal="center" vertical="center" wrapText="1"/>
    </xf>
    <xf numFmtId="168" fontId="13" fillId="0" borderId="8" xfId="1" applyNumberFormat="1" applyFont="1" applyBorder="1" applyAlignment="1">
      <alignment horizontal="left" vertical="center" wrapText="1"/>
    </xf>
    <xf numFmtId="168" fontId="3" fillId="0" borderId="8" xfId="1" applyNumberFormat="1" applyFont="1" applyBorder="1" applyAlignment="1">
      <alignment horizontal="left" vertical="center" wrapText="1"/>
    </xf>
    <xf numFmtId="0" fontId="3" fillId="33" borderId="8" xfId="0" applyFont="1" applyFill="1" applyBorder="1" applyAlignment="1">
      <alignment horizontal="center" vertical="center" wrapText="1"/>
    </xf>
    <xf numFmtId="3" fontId="106" fillId="2" borderId="12" xfId="1" applyNumberFormat="1" applyFont="1" applyFill="1" applyBorder="1" applyAlignment="1">
      <alignment horizontal="center" vertical="center" wrapText="1"/>
    </xf>
    <xf numFmtId="0" fontId="104" fillId="0" borderId="12" xfId="0" applyFont="1" applyBorder="1" applyAlignment="1">
      <alignment horizontal="center" vertical="center"/>
    </xf>
    <xf numFmtId="164" fontId="3" fillId="0" borderId="12" xfId="0" applyNumberFormat="1" applyFont="1" applyBorder="1" applyAlignment="1">
      <alignment horizontal="center" vertical="center" wrapText="1"/>
    </xf>
    <xf numFmtId="49" fontId="12" fillId="0" borderId="12" xfId="0" applyNumberFormat="1" applyFont="1" applyBorder="1" applyAlignment="1">
      <alignment horizontal="center" vertical="center"/>
    </xf>
    <xf numFmtId="0" fontId="106" fillId="0" borderId="20" xfId="0" applyFont="1" applyBorder="1" applyAlignment="1">
      <alignment horizontal="center" vertical="center" wrapText="1"/>
    </xf>
    <xf numFmtId="168" fontId="3" fillId="0" borderId="18" xfId="1" applyNumberFormat="1" applyFont="1" applyBorder="1" applyAlignment="1">
      <alignment horizontal="right" vertical="center"/>
    </xf>
    <xf numFmtId="49" fontId="12" fillId="0" borderId="20" xfId="0" applyNumberFormat="1" applyFont="1" applyBorder="1" applyAlignment="1">
      <alignment horizontal="center" vertical="center"/>
    </xf>
    <xf numFmtId="3" fontId="106" fillId="0" borderId="12" xfId="1" applyNumberFormat="1" applyFont="1" applyFill="1" applyBorder="1" applyAlignment="1">
      <alignment horizontal="right" vertical="center"/>
    </xf>
    <xf numFmtId="0" fontId="106" fillId="0" borderId="12" xfId="0" applyFont="1" applyBorder="1" applyAlignment="1">
      <alignment horizontal="center" vertical="center" wrapText="1"/>
    </xf>
    <xf numFmtId="3" fontId="3" fillId="0" borderId="18" xfId="1" applyNumberFormat="1" applyFont="1" applyFill="1" applyBorder="1" applyAlignment="1">
      <alignment horizontal="center" vertical="center"/>
    </xf>
    <xf numFmtId="3" fontId="104" fillId="0" borderId="8" xfId="1" applyNumberFormat="1" applyFont="1" applyBorder="1" applyAlignment="1">
      <alignment horizontal="center" vertical="center"/>
    </xf>
    <xf numFmtId="0" fontId="116" fillId="0" borderId="18" xfId="0" applyFont="1" applyBorder="1" applyAlignment="1">
      <alignment horizontal="center" vertical="center" wrapText="1"/>
    </xf>
    <xf numFmtId="164" fontId="9" fillId="0" borderId="8" xfId="0" applyNumberFormat="1" applyFont="1" applyBorder="1" applyAlignment="1">
      <alignment vertical="center"/>
    </xf>
    <xf numFmtId="0" fontId="116" fillId="0" borderId="17" xfId="0" applyFont="1" applyBorder="1" applyAlignment="1">
      <alignment horizontal="center" vertical="center" wrapText="1"/>
    </xf>
    <xf numFmtId="0" fontId="116" fillId="0" borderId="35" xfId="0" applyFont="1" applyBorder="1" applyAlignment="1">
      <alignment horizontal="center" vertical="center" wrapText="1"/>
    </xf>
    <xf numFmtId="0" fontId="16" fillId="0" borderId="25" xfId="0" applyFont="1" applyBorder="1" applyAlignment="1">
      <alignment horizontal="center" vertical="center"/>
    </xf>
    <xf numFmtId="0" fontId="106" fillId="0" borderId="17" xfId="0" applyFont="1" applyBorder="1" applyAlignment="1">
      <alignment horizontal="center" vertical="center" wrapText="1"/>
    </xf>
    <xf numFmtId="0" fontId="106" fillId="0" borderId="12" xfId="0" applyFont="1" applyBorder="1" applyAlignment="1">
      <alignment horizontal="center" vertical="center"/>
    </xf>
    <xf numFmtId="16" fontId="13" fillId="0" borderId="16" xfId="0" applyNumberFormat="1" applyFont="1" applyBorder="1" applyAlignment="1">
      <alignment horizontal="center" vertical="center" wrapText="1"/>
    </xf>
    <xf numFmtId="49" fontId="9" fillId="0" borderId="25" xfId="0" applyNumberFormat="1" applyFont="1" applyBorder="1" applyAlignment="1">
      <alignment horizontal="center" vertical="center"/>
    </xf>
    <xf numFmtId="0" fontId="104" fillId="0" borderId="20" xfId="0" applyFont="1" applyBorder="1" applyAlignment="1">
      <alignment horizontal="center" vertical="center"/>
    </xf>
    <xf numFmtId="43" fontId="97" fillId="0" borderId="0" xfId="0" applyNumberFormat="1" applyFont="1"/>
    <xf numFmtId="43" fontId="128" fillId="0" borderId="0" xfId="0" applyNumberFormat="1" applyFont="1"/>
    <xf numFmtId="0" fontId="106" fillId="5" borderId="25" xfId="0" applyFont="1" applyFill="1" applyBorder="1" applyAlignment="1">
      <alignment horizontal="center" vertical="center" wrapText="1"/>
    </xf>
    <xf numFmtId="0" fontId="16" fillId="5" borderId="35" xfId="0" applyFont="1" applyFill="1" applyBorder="1" applyAlignment="1">
      <alignment horizontal="center" vertical="center"/>
    </xf>
    <xf numFmtId="3" fontId="9" fillId="5" borderId="22" xfId="1" applyNumberFormat="1" applyFont="1" applyFill="1" applyBorder="1" applyAlignment="1">
      <alignment horizontal="right" vertical="center"/>
    </xf>
    <xf numFmtId="0" fontId="13" fillId="5" borderId="12" xfId="0" applyFont="1" applyFill="1" applyBorder="1" applyAlignment="1">
      <alignment horizontal="center" vertical="center"/>
    </xf>
    <xf numFmtId="14" fontId="106" fillId="5" borderId="8" xfId="0" applyNumberFormat="1" applyFont="1" applyFill="1" applyBorder="1" applyAlignment="1">
      <alignment horizontal="center" vertical="center" wrapText="1"/>
    </xf>
    <xf numFmtId="0" fontId="106" fillId="5" borderId="8" xfId="0" applyFont="1" applyFill="1" applyBorder="1" applyAlignment="1">
      <alignment horizontal="left" vertical="center" wrapText="1"/>
    </xf>
    <xf numFmtId="168"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49" fontId="12" fillId="5" borderId="16" xfId="0" applyNumberFormat="1" applyFont="1" applyFill="1" applyBorder="1" applyAlignment="1">
      <alignment horizontal="center" vertical="center"/>
    </xf>
    <xf numFmtId="3" fontId="3" fillId="0" borderId="10" xfId="1" applyNumberFormat="1" applyFont="1" applyBorder="1" applyAlignment="1">
      <alignment horizontal="right" vertical="center"/>
    </xf>
    <xf numFmtId="0" fontId="13" fillId="0" borderId="25" xfId="0" applyFont="1" applyBorder="1" applyAlignment="1">
      <alignment vertical="center"/>
    </xf>
    <xf numFmtId="0" fontId="120" fillId="0" borderId="10" xfId="0" applyFont="1" applyBorder="1" applyAlignment="1">
      <alignment horizontal="center" vertical="center" wrapText="1"/>
    </xf>
    <xf numFmtId="164" fontId="13" fillId="0" borderId="8" xfId="0" applyNumberFormat="1" applyFont="1" applyBorder="1" applyAlignment="1">
      <alignment horizontal="right" vertical="center"/>
    </xf>
    <xf numFmtId="0" fontId="104" fillId="0" borderId="18" xfId="0" applyFont="1" applyBorder="1" applyAlignment="1">
      <alignment horizontal="left"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0" fontId="107" fillId="0" borderId="0" xfId="0" applyFont="1" applyAlignment="1">
      <alignment horizontal="center" vertical="center" wrapText="1"/>
    </xf>
    <xf numFmtId="0" fontId="107" fillId="0" borderId="0" xfId="0" applyFont="1" applyAlignment="1">
      <alignment horizontal="center" vertical="center"/>
    </xf>
    <xf numFmtId="0" fontId="50"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18"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27" fillId="23" borderId="12" xfId="0" applyFont="1" applyFill="1" applyBorder="1" applyAlignment="1">
      <alignment horizontal="center"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28" fillId="23" borderId="8" xfId="0" applyFont="1" applyFill="1" applyBorder="1" applyAlignment="1">
      <alignment horizontal="center" vertical="center"/>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12" xfId="0" applyFont="1" applyFill="1" applyBorder="1" applyAlignment="1">
      <alignment horizontal="center" vertical="center"/>
    </xf>
    <xf numFmtId="0" fontId="13" fillId="23" borderId="2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7" xfId="0" applyFont="1" applyFill="1" applyBorder="1" applyAlignment="1">
      <alignment horizontal="center" vertical="center" wrapText="1"/>
    </xf>
    <xf numFmtId="0" fontId="27" fillId="23" borderId="19"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7" fillId="0" borderId="8" xfId="0" applyFont="1" applyBorder="1" applyAlignment="1">
      <alignment horizontal="center" vertical="center" wrapText="1"/>
    </xf>
    <xf numFmtId="0" fontId="3" fillId="23" borderId="12" xfId="0" applyFont="1" applyFill="1" applyBorder="1" applyAlignment="1">
      <alignment horizontal="center" vertical="center"/>
    </xf>
    <xf numFmtId="0" fontId="3" fillId="23" borderId="22" xfId="0" applyFont="1" applyFill="1" applyBorder="1" applyAlignment="1">
      <alignment horizontal="center" vertical="center"/>
    </xf>
    <xf numFmtId="0" fontId="3" fillId="23" borderId="18"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16" fillId="23"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12"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26" fillId="23" borderId="8"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26" fillId="5" borderId="12" xfId="0" applyFont="1" applyFill="1" applyBorder="1" applyAlignment="1">
      <alignment horizontal="center" vertical="center" wrapText="1"/>
    </xf>
    <xf numFmtId="0" fontId="126" fillId="5" borderId="22" xfId="0" applyFont="1" applyFill="1" applyBorder="1" applyAlignment="1">
      <alignment horizontal="center" vertical="center" wrapText="1"/>
    </xf>
    <xf numFmtId="0" fontId="126" fillId="5"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117" fillId="23" borderId="12" xfId="0" applyFont="1" applyFill="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18" xfId="0" applyFont="1" applyFill="1" applyBorder="1" applyAlignment="1">
      <alignment horizontal="center" vertical="center"/>
    </xf>
    <xf numFmtId="0" fontId="120" fillId="23" borderId="22" xfId="0" applyFont="1" applyFill="1" applyBorder="1" applyAlignment="1">
      <alignment horizontal="center" vertical="center"/>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cellXfs>
  <cellStyles count="5">
    <cellStyle name="20% - Accent6" xfId="3" builtinId="50"/>
    <cellStyle name="Comma" xfId="1" builtinId="3"/>
    <cellStyle name="Comma 3" xfId="2" xr:uid="{00000000-0005-0000-0000-000002000000}"/>
    <cellStyle name="Normal" xfId="0" builtinId="0"/>
    <cellStyle name="Percent" xfId="4" builtinId="5"/>
  </cellStyles>
  <dxfs count="1050">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2" Type="http://schemas.microsoft.com/office/2019/04/relationships/namedSheetView" Target="../namedSheetViews/namedSheetView37.xml"/><Relationship Id="rId1" Type="http://schemas.openxmlformats.org/officeDocument/2006/relationships/printerSettings" Target="../printerSettings/printerSettings27.bin"/></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7.xml.rels><?xml version="1.0" encoding="UTF-8" standalone="yes"?>
<Relationships xmlns="http://schemas.openxmlformats.org/package/2006/relationships"><Relationship Id="rId1"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79"/>
      <c r="D1" s="3579"/>
      <c r="E1" s="3579"/>
      <c r="F1" s="3579"/>
      <c r="G1" s="3579"/>
      <c r="H1" s="3579"/>
      <c r="I1" s="3579"/>
      <c r="J1" s="3579"/>
      <c r="K1" s="3579"/>
      <c r="M1" s="1848"/>
    </row>
    <row r="2" spans="1:14" ht="39.75" customHeight="1">
      <c r="A2" s="3580" t="s">
        <v>0</v>
      </c>
      <c r="B2" s="3580"/>
      <c r="C2" s="3580"/>
      <c r="D2" s="3580"/>
      <c r="E2" s="3580"/>
      <c r="F2" s="3580"/>
      <c r="G2" s="3580"/>
      <c r="H2" s="3580"/>
      <c r="I2" s="3580"/>
      <c r="J2" s="3580"/>
      <c r="K2" s="3580"/>
      <c r="L2" s="3580"/>
      <c r="M2" s="3580"/>
      <c r="N2" s="287"/>
    </row>
    <row r="3" spans="1:14" s="1725" customFormat="1" ht="45" customHeight="1">
      <c r="A3" s="1723"/>
      <c r="B3" s="3581"/>
      <c r="C3" s="3582"/>
      <c r="D3" s="3582"/>
      <c r="E3" s="3582"/>
      <c r="F3" s="3582"/>
      <c r="G3" s="3582"/>
      <c r="H3" s="3582"/>
      <c r="I3" s="3582"/>
      <c r="J3" s="3582"/>
      <c r="K3" s="3582"/>
      <c r="L3" s="3582"/>
      <c r="M3" s="3583"/>
      <c r="N3" s="1724"/>
    </row>
    <row r="4" spans="1:14" ht="30" customHeight="1">
      <c r="A4" s="3584"/>
      <c r="B4" s="3584"/>
      <c r="C4" s="1810">
        <f>SUBTOTAL(9,C9:C43)</f>
        <v>263630</v>
      </c>
      <c r="D4" s="1503"/>
      <c r="E4" s="1504"/>
      <c r="F4" s="1503"/>
      <c r="G4" s="1503"/>
      <c r="H4" s="1503"/>
      <c r="I4" s="1503"/>
      <c r="J4" s="1504">
        <f ca="1">TODAY()</f>
        <v>45954</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1049" priority="5"/>
  </conditionalFormatting>
  <conditionalFormatting sqref="A5">
    <cfRule type="duplicateValues" dxfId="1048" priority="4"/>
  </conditionalFormatting>
  <conditionalFormatting sqref="B5">
    <cfRule type="duplicateValues" dxfId="1047" priority="1"/>
    <cfRule type="duplicateValues" dxfId="1046" priority="2"/>
    <cfRule type="duplicateValues" dxfId="1045"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79"/>
      <c r="D1" s="3579"/>
      <c r="E1" s="3579"/>
      <c r="F1" s="3579"/>
      <c r="G1" s="3579"/>
      <c r="H1" s="3579"/>
      <c r="I1" s="3579"/>
      <c r="J1" s="3579"/>
      <c r="K1" s="3579"/>
      <c r="N1" s="1487"/>
    </row>
    <row r="2" spans="1:15" ht="34.5" customHeight="1">
      <c r="A2" s="3585" t="s">
        <v>220</v>
      </c>
      <c r="B2" s="3585"/>
      <c r="C2" s="3585"/>
      <c r="D2" s="3585"/>
      <c r="E2" s="3585"/>
      <c r="F2" s="3585"/>
      <c r="G2" s="3585"/>
      <c r="H2" s="3585"/>
      <c r="I2" s="3585"/>
      <c r="J2" s="3585"/>
      <c r="K2" s="3585"/>
      <c r="L2" s="3585"/>
      <c r="M2" s="3585"/>
      <c r="N2" s="3585"/>
      <c r="O2" s="287"/>
    </row>
    <row r="3" spans="1:15" ht="29.25" customHeight="1">
      <c r="A3" s="3584"/>
      <c r="B3" s="3584"/>
      <c r="D3" s="1503"/>
      <c r="E3" s="1504"/>
      <c r="F3" s="1503"/>
      <c r="G3" s="1503"/>
      <c r="H3" s="1503"/>
      <c r="I3" s="1503"/>
      <c r="J3" s="1504">
        <f ca="1">TODAY()</f>
        <v>45954</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86" t="s">
        <v>336</v>
      </c>
      <c r="E35" s="3587"/>
      <c r="F35" s="3587"/>
      <c r="G35" s="3587"/>
      <c r="H35" s="3587"/>
      <c r="I35" s="3587"/>
      <c r="J35" s="3588"/>
      <c r="K35" s="1434"/>
      <c r="L35" s="642"/>
      <c r="M35" s="642"/>
      <c r="N35" s="1434"/>
    </row>
    <row r="36" spans="1:14" ht="37.5" customHeight="1">
      <c r="A36" s="360"/>
      <c r="B36" s="41"/>
      <c r="C36" s="1282"/>
      <c r="D36" s="3586"/>
      <c r="E36" s="3587"/>
      <c r="F36" s="3587"/>
      <c r="G36" s="3587"/>
      <c r="H36" s="3587"/>
      <c r="I36" s="3587"/>
      <c r="J36" s="3588"/>
      <c r="K36" s="44"/>
      <c r="L36" s="41"/>
      <c r="M36" s="41"/>
      <c r="N36" s="44"/>
    </row>
    <row r="37" spans="1:14" ht="37.5" customHeight="1">
      <c r="A37" s="360"/>
      <c r="B37" s="41"/>
      <c r="C37" s="1282"/>
      <c r="D37" s="3586"/>
      <c r="E37" s="3587"/>
      <c r="F37" s="3587"/>
      <c r="G37" s="3587"/>
      <c r="H37" s="3587"/>
      <c r="I37" s="3587"/>
      <c r="J37" s="3588"/>
      <c r="K37" s="44"/>
      <c r="L37" s="41"/>
      <c r="M37" s="41"/>
      <c r="N37" s="44"/>
    </row>
    <row r="38" spans="1:14" ht="37.5" customHeight="1">
      <c r="A38" s="360"/>
      <c r="B38" s="41"/>
      <c r="C38" s="1282"/>
      <c r="D38" s="3586"/>
      <c r="E38" s="3587"/>
      <c r="F38" s="3587"/>
      <c r="G38" s="3587"/>
      <c r="H38" s="3587"/>
      <c r="I38" s="3587"/>
      <c r="J38" s="3588"/>
      <c r="K38" s="44"/>
      <c r="L38" s="41"/>
      <c r="M38" s="41"/>
      <c r="N38" s="44"/>
    </row>
    <row r="39" spans="1:14" ht="37.5" customHeight="1">
      <c r="A39" s="360"/>
      <c r="B39" s="41"/>
      <c r="C39" s="1282"/>
      <c r="D39" s="3589"/>
      <c r="E39" s="3590"/>
      <c r="F39" s="3590"/>
      <c r="G39" s="3590"/>
      <c r="H39" s="3590"/>
      <c r="I39" s="3590"/>
      <c r="J39" s="3591"/>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1044" priority="5"/>
  </conditionalFormatting>
  <conditionalFormatting sqref="A4">
    <cfRule type="duplicateValues" dxfId="1043" priority="4"/>
  </conditionalFormatting>
  <conditionalFormatting sqref="B4">
    <cfRule type="duplicateValues" dxfId="1042" priority="1"/>
    <cfRule type="duplicateValues" dxfId="1041" priority="2"/>
    <cfRule type="duplicateValues" dxfId="1040"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9"/>
      <c r="D1" s="3579"/>
      <c r="E1" s="3579"/>
      <c r="F1" s="3579"/>
      <c r="G1" s="3579"/>
      <c r="H1" s="3579"/>
      <c r="I1" s="3579"/>
      <c r="J1" s="3579"/>
      <c r="K1" s="1349"/>
    </row>
    <row r="2" spans="1:15" ht="34.5" customHeight="1">
      <c r="A2" s="3592" t="s">
        <v>338</v>
      </c>
      <c r="B2" s="3592"/>
      <c r="C2" s="3592"/>
      <c r="D2" s="3592"/>
      <c r="E2" s="3592"/>
      <c r="F2" s="3592"/>
      <c r="G2" s="3592"/>
      <c r="H2" s="3592"/>
      <c r="I2" s="3592"/>
      <c r="J2" s="3592"/>
      <c r="K2" s="1348"/>
      <c r="L2" s="1176"/>
      <c r="M2" s="805"/>
      <c r="N2" s="1180"/>
      <c r="O2" s="287"/>
    </row>
    <row r="3" spans="1:15" ht="43.5" customHeight="1">
      <c r="A3" s="360"/>
      <c r="B3" s="385"/>
      <c r="C3" s="1177">
        <f>SUBTOTAL(9,C5:C288)</f>
        <v>139861</v>
      </c>
      <c r="D3" s="849"/>
      <c r="E3" s="849"/>
      <c r="F3" s="849"/>
      <c r="G3" s="199"/>
      <c r="H3" s="199"/>
      <c r="I3" s="202"/>
      <c r="J3" s="1350">
        <f ca="1">TODAY()</f>
        <v>45954</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593"/>
      <c r="E29" s="3593"/>
      <c r="F29" s="7"/>
      <c r="G29" s="271"/>
      <c r="I29" s="9"/>
      <c r="M29" s="804"/>
    </row>
    <row r="30" spans="1:14" s="1" customFormat="1" ht="18.75" customHeight="1">
      <c r="A30" s="359">
        <v>26</v>
      </c>
      <c r="C30" s="1179"/>
      <c r="D30" s="3593"/>
      <c r="E30" s="3593"/>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1039" priority="8"/>
  </conditionalFormatting>
  <conditionalFormatting sqref="A4">
    <cfRule type="duplicateValues" dxfId="1038" priority="4"/>
  </conditionalFormatting>
  <conditionalFormatting sqref="B3">
    <cfRule type="duplicateValues" dxfId="1037" priority="5"/>
    <cfRule type="duplicateValues" dxfId="1036" priority="6"/>
    <cfRule type="duplicateValues" dxfId="1035" priority="7"/>
  </conditionalFormatting>
  <conditionalFormatting sqref="B4">
    <cfRule type="duplicateValues" dxfId="1034" priority="1"/>
    <cfRule type="duplicateValues" dxfId="1033" priority="2"/>
    <cfRule type="duplicateValues" dxfId="1032"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9"/>
      <c r="D1" s="3579"/>
      <c r="E1" s="3579"/>
      <c r="F1" s="3579"/>
      <c r="G1" s="3579"/>
      <c r="H1" s="3579"/>
      <c r="I1" s="3579"/>
      <c r="J1" s="3579"/>
      <c r="K1" s="1349"/>
    </row>
    <row r="2" spans="1:15" ht="34.5" customHeight="1">
      <c r="A2" s="3592" t="s">
        <v>408</v>
      </c>
      <c r="B2" s="3592"/>
      <c r="C2" s="3592"/>
      <c r="D2" s="3592"/>
      <c r="E2" s="3592"/>
      <c r="F2" s="3592"/>
      <c r="G2" s="3592"/>
      <c r="H2" s="3592"/>
      <c r="I2" s="3592"/>
      <c r="J2" s="3592"/>
      <c r="K2" s="1348"/>
      <c r="L2" s="1176"/>
      <c r="M2" s="805"/>
      <c r="N2" s="1180"/>
      <c r="O2" s="287"/>
    </row>
    <row r="3" spans="1:15" ht="43.5" customHeight="1">
      <c r="A3" s="360"/>
      <c r="B3" s="385"/>
      <c r="C3" s="1177">
        <f>SUBTOTAL(9,C5:C303)</f>
        <v>195736</v>
      </c>
      <c r="D3" s="849"/>
      <c r="E3" s="849"/>
      <c r="F3" s="849"/>
      <c r="G3" s="199"/>
      <c r="H3" s="199"/>
      <c r="I3" s="202"/>
      <c r="J3" s="1350">
        <f ca="1">TODAY()</f>
        <v>45954</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1031" priority="8"/>
  </conditionalFormatting>
  <conditionalFormatting sqref="A4">
    <cfRule type="duplicateValues" dxfId="1030" priority="4"/>
  </conditionalFormatting>
  <conditionalFormatting sqref="B3">
    <cfRule type="duplicateValues" dxfId="1029" priority="5"/>
    <cfRule type="duplicateValues" dxfId="1028" priority="6"/>
    <cfRule type="duplicateValues" dxfId="1027" priority="7"/>
  </conditionalFormatting>
  <conditionalFormatting sqref="B4">
    <cfRule type="duplicateValues" dxfId="1026" priority="1"/>
    <cfRule type="duplicateValues" dxfId="1025" priority="2"/>
    <cfRule type="duplicateValues" dxfId="1024"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79"/>
      <c r="D1" s="3579"/>
      <c r="E1" s="3579"/>
      <c r="F1" s="3579"/>
      <c r="G1" s="3579"/>
      <c r="H1" s="3579"/>
      <c r="I1" s="3579"/>
    </row>
    <row r="2" spans="1:13" ht="34.5" customHeight="1">
      <c r="A2" s="3592" t="s">
        <v>495</v>
      </c>
      <c r="B2" s="3592"/>
      <c r="C2" s="3592"/>
      <c r="D2" s="3592"/>
      <c r="E2" s="3592"/>
      <c r="F2" s="3592"/>
      <c r="G2" s="3592"/>
      <c r="H2" s="3592"/>
      <c r="I2" s="3592"/>
      <c r="J2" s="1139"/>
      <c r="K2" s="805"/>
      <c r="L2" s="196"/>
      <c r="M2" s="197"/>
    </row>
    <row r="3" spans="1:13" ht="13.5" customHeight="1">
      <c r="A3" s="360"/>
      <c r="B3" s="385"/>
      <c r="C3" s="1136">
        <f>SUBTOTAL(9,C7:C375)</f>
        <v>192114</v>
      </c>
      <c r="D3" s="378"/>
      <c r="E3" s="849"/>
      <c r="F3" s="201"/>
      <c r="G3" s="199"/>
      <c r="H3" s="202"/>
      <c r="I3" s="3594">
        <f ca="1">TODAY()</f>
        <v>45954</v>
      </c>
      <c r="J3" s="3594"/>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95" t="s">
        <v>667</v>
      </c>
      <c r="I61" s="9"/>
      <c r="K61" s="804"/>
      <c r="L61" s="3"/>
      <c r="M61" s="3"/>
    </row>
    <row r="62" spans="1:13" s="1" customFormat="1">
      <c r="A62" s="359">
        <v>58</v>
      </c>
      <c r="C62" s="1138"/>
      <c r="D62" s="271"/>
      <c r="E62" s="271"/>
      <c r="H62" s="3596"/>
      <c r="I62" s="9"/>
      <c r="K62" s="804"/>
      <c r="L62" s="3"/>
      <c r="M62" s="3"/>
    </row>
    <row r="63" spans="1:13" s="1" customFormat="1">
      <c r="A63" s="359">
        <v>59</v>
      </c>
      <c r="C63" s="1138"/>
      <c r="D63" s="271"/>
      <c r="E63" s="271"/>
      <c r="H63" s="3596"/>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1023" priority="15"/>
  </conditionalFormatting>
  <conditionalFormatting sqref="A4">
    <cfRule type="duplicateValues" dxfId="1022" priority="11"/>
  </conditionalFormatting>
  <conditionalFormatting sqref="A5">
    <cfRule type="duplicateValues" dxfId="1021" priority="2"/>
  </conditionalFormatting>
  <conditionalFormatting sqref="A6">
    <cfRule type="duplicateValues" dxfId="1020" priority="6"/>
  </conditionalFormatting>
  <conditionalFormatting sqref="A7">
    <cfRule type="duplicateValues" dxfId="1019" priority="5"/>
  </conditionalFormatting>
  <conditionalFormatting sqref="A10 A20">
    <cfRule type="duplicateValues" dxfId="1018" priority="7"/>
  </conditionalFormatting>
  <conditionalFormatting sqref="A12">
    <cfRule type="duplicateValues" dxfId="1017" priority="1064"/>
  </conditionalFormatting>
  <conditionalFormatting sqref="A25:A28 A30">
    <cfRule type="duplicateValues" dxfId="1016" priority="1065"/>
  </conditionalFormatting>
  <conditionalFormatting sqref="B3">
    <cfRule type="duplicateValues" dxfId="1015" priority="12"/>
    <cfRule type="duplicateValues" dxfId="1014" priority="13"/>
    <cfRule type="duplicateValues" dxfId="1013" priority="14"/>
  </conditionalFormatting>
  <conditionalFormatting sqref="B4">
    <cfRule type="duplicateValues" dxfId="1012" priority="8"/>
    <cfRule type="duplicateValues" dxfId="1011" priority="9"/>
    <cfRule type="duplicateValues" dxfId="1010"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79"/>
      <c r="D1" s="3579"/>
      <c r="E1" s="3579"/>
      <c r="F1" s="3579"/>
      <c r="G1" s="3579"/>
      <c r="H1" s="3579"/>
      <c r="I1" s="3579"/>
      <c r="J1" s="3579"/>
      <c r="K1" s="1349"/>
    </row>
    <row r="2" spans="1:15" ht="34.5" customHeight="1">
      <c r="A2" s="3592" t="s">
        <v>677</v>
      </c>
      <c r="B2" s="3592"/>
      <c r="C2" s="3592"/>
      <c r="D2" s="3592"/>
      <c r="E2" s="3592"/>
      <c r="F2" s="3592"/>
      <c r="G2" s="3592"/>
      <c r="H2" s="3592"/>
      <c r="I2" s="3592"/>
      <c r="J2" s="3592"/>
      <c r="K2" s="1348"/>
      <c r="L2" s="1176"/>
      <c r="M2" s="805"/>
      <c r="N2" s="1180"/>
      <c r="O2" s="287"/>
    </row>
    <row r="3" spans="1:15" ht="43.5" customHeight="1">
      <c r="A3" s="360"/>
      <c r="B3" s="385"/>
      <c r="C3" s="1177">
        <f>SUBTOTAL(9,C5:C309)</f>
        <v>300270</v>
      </c>
      <c r="D3" s="849"/>
      <c r="E3" s="849"/>
      <c r="F3" s="849"/>
      <c r="G3" s="199"/>
      <c r="H3" s="199"/>
      <c r="I3" s="202"/>
      <c r="J3" s="1350">
        <f ca="1">TODAY()</f>
        <v>45954</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1009" priority="8"/>
  </conditionalFormatting>
  <conditionalFormatting sqref="A4">
    <cfRule type="duplicateValues" dxfId="1008" priority="4"/>
  </conditionalFormatting>
  <conditionalFormatting sqref="B3">
    <cfRule type="duplicateValues" dxfId="1007" priority="5"/>
    <cfRule type="duplicateValues" dxfId="1006" priority="6"/>
    <cfRule type="duplicateValues" dxfId="1005" priority="7"/>
  </conditionalFormatting>
  <conditionalFormatting sqref="B4">
    <cfRule type="duplicateValues" dxfId="1004" priority="1"/>
    <cfRule type="duplicateValues" dxfId="1003" priority="2"/>
    <cfRule type="duplicateValues" dxfId="1002"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79"/>
      <c r="D1" s="3579"/>
      <c r="E1" s="3579"/>
      <c r="F1" s="3579"/>
      <c r="G1" s="3579"/>
      <c r="H1" s="3579"/>
      <c r="I1" s="3579"/>
    </row>
    <row r="2" spans="1:15" ht="34.5" customHeight="1">
      <c r="A2" s="3592" t="s">
        <v>770</v>
      </c>
      <c r="B2" s="3592"/>
      <c r="C2" s="3592"/>
      <c r="D2" s="3592"/>
      <c r="E2" s="3592"/>
      <c r="F2" s="3592"/>
      <c r="G2" s="3592"/>
      <c r="H2" s="3592"/>
      <c r="I2" s="3592"/>
      <c r="J2" s="1176"/>
      <c r="K2" s="805"/>
      <c r="L2" s="1180"/>
      <c r="M2" s="287"/>
    </row>
    <row r="3" spans="1:15" ht="13.5" customHeight="1">
      <c r="A3" s="360"/>
      <c r="B3" s="385"/>
      <c r="C3" s="1177">
        <f>SUBTOTAL(9,C5:C328)</f>
        <v>163233.79999999999</v>
      </c>
      <c r="D3" s="849"/>
      <c r="E3" s="849"/>
      <c r="F3" s="199"/>
      <c r="G3" s="199"/>
      <c r="H3" s="202"/>
      <c r="I3" s="3594">
        <f ca="1">TODAY()</f>
        <v>45954</v>
      </c>
      <c r="J3" s="3594"/>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1001" priority="13"/>
  </conditionalFormatting>
  <conditionalFormatting sqref="A4">
    <cfRule type="duplicateValues" dxfId="1000" priority="9"/>
  </conditionalFormatting>
  <conditionalFormatting sqref="A5">
    <cfRule type="duplicateValues" dxfId="999" priority="2"/>
  </conditionalFormatting>
  <conditionalFormatting sqref="A7:A9">
    <cfRule type="duplicateValues" dxfId="998" priority="1069"/>
  </conditionalFormatting>
  <conditionalFormatting sqref="A10:A11">
    <cfRule type="duplicateValues" dxfId="997" priority="1067"/>
  </conditionalFormatting>
  <conditionalFormatting sqref="A12">
    <cfRule type="duplicateValues" dxfId="996" priority="1"/>
  </conditionalFormatting>
  <conditionalFormatting sqref="B3">
    <cfRule type="duplicateValues" dxfId="995" priority="10"/>
    <cfRule type="duplicateValues" dxfId="994" priority="11"/>
    <cfRule type="duplicateValues" dxfId="993" priority="12"/>
  </conditionalFormatting>
  <conditionalFormatting sqref="B4">
    <cfRule type="duplicateValues" dxfId="992" priority="6"/>
    <cfRule type="duplicateValues" dxfId="991" priority="7"/>
    <cfRule type="duplicateValues" dxfId="990"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79"/>
      <c r="D1" s="3579"/>
      <c r="E1" s="3579"/>
      <c r="F1" s="3579"/>
      <c r="G1" s="3579"/>
      <c r="H1" s="3579"/>
      <c r="I1" s="3579"/>
    </row>
    <row r="2" spans="1:14" ht="34.5" customHeight="1">
      <c r="A2" s="3592" t="s">
        <v>836</v>
      </c>
      <c r="B2" s="3592"/>
      <c r="C2" s="3592"/>
      <c r="D2" s="3592"/>
      <c r="E2" s="3592"/>
      <c r="F2" s="3592"/>
      <c r="G2" s="3592"/>
      <c r="H2" s="3592"/>
      <c r="I2" s="3592"/>
      <c r="J2" s="1176"/>
      <c r="K2" s="805"/>
      <c r="L2" s="1180"/>
      <c r="M2" s="287"/>
    </row>
    <row r="3" spans="1:14" ht="45" customHeight="1">
      <c r="A3" s="360"/>
      <c r="B3" s="385"/>
      <c r="C3" s="1177">
        <f>SUBTOTAL(9,C5:C308)</f>
        <v>250740</v>
      </c>
      <c r="D3" s="849"/>
      <c r="E3" s="849"/>
      <c r="F3" s="199"/>
      <c r="G3" s="199"/>
      <c r="H3" s="202"/>
      <c r="I3" s="3594">
        <f ca="1">TODAY()</f>
        <v>45954</v>
      </c>
      <c r="J3" s="3594"/>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97"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98"/>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98"/>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98"/>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98"/>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98"/>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99"/>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989" priority="8"/>
  </conditionalFormatting>
  <conditionalFormatting sqref="A4">
    <cfRule type="duplicateValues" dxfId="988" priority="4"/>
  </conditionalFormatting>
  <conditionalFormatting sqref="B3">
    <cfRule type="duplicateValues" dxfId="987" priority="5"/>
    <cfRule type="duplicateValues" dxfId="986" priority="6"/>
    <cfRule type="duplicateValues" dxfId="985" priority="7"/>
  </conditionalFormatting>
  <conditionalFormatting sqref="B4">
    <cfRule type="duplicateValues" dxfId="984" priority="1"/>
    <cfRule type="duplicateValues" dxfId="983" priority="2"/>
    <cfRule type="duplicateValues" dxfId="982"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79"/>
      <c r="D1" s="3579"/>
      <c r="E1" s="3579"/>
      <c r="F1" s="3579"/>
      <c r="G1" s="3579"/>
      <c r="H1" s="3579"/>
      <c r="I1" s="3579"/>
    </row>
    <row r="2" spans="1:13" ht="34.5" customHeight="1">
      <c r="A2" s="3592" t="s">
        <v>899</v>
      </c>
      <c r="B2" s="3592"/>
      <c r="C2" s="3592"/>
      <c r="D2" s="3592"/>
      <c r="E2" s="3592"/>
      <c r="F2" s="3592"/>
      <c r="G2" s="3592"/>
      <c r="H2" s="3592"/>
      <c r="I2" s="3592"/>
      <c r="J2" s="1116" t="s">
        <v>900</v>
      </c>
      <c r="K2" s="805"/>
      <c r="L2" s="196"/>
      <c r="M2" s="197"/>
    </row>
    <row r="3" spans="1:13" ht="13.5" customHeight="1">
      <c r="A3" s="360"/>
      <c r="B3" s="385"/>
      <c r="C3" s="806">
        <f>SUBTOTAL(9,C5:C390)</f>
        <v>181349</v>
      </c>
      <c r="D3" s="378"/>
      <c r="E3" s="849"/>
      <c r="F3" s="201"/>
      <c r="G3" s="199"/>
      <c r="H3" s="202"/>
      <c r="I3" s="3594">
        <f ca="1">TODAY()</f>
        <v>45954</v>
      </c>
      <c r="J3" s="3594"/>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981" priority="24"/>
  </conditionalFormatting>
  <conditionalFormatting sqref="A4">
    <cfRule type="duplicateValues" dxfId="980" priority="20"/>
  </conditionalFormatting>
  <conditionalFormatting sqref="A5">
    <cfRule type="duplicateValues" dxfId="979" priority="4"/>
  </conditionalFormatting>
  <conditionalFormatting sqref="A6">
    <cfRule type="duplicateValues" dxfId="978" priority="6"/>
  </conditionalFormatting>
  <conditionalFormatting sqref="A7">
    <cfRule type="duplicateValues" dxfId="977" priority="16"/>
  </conditionalFormatting>
  <conditionalFormatting sqref="A8 A10">
    <cfRule type="duplicateValues" dxfId="976" priority="1059"/>
  </conditionalFormatting>
  <conditionalFormatting sqref="A11 A16 A18">
    <cfRule type="duplicateValues" dxfId="975" priority="1062"/>
  </conditionalFormatting>
  <conditionalFormatting sqref="A13:A14 A19">
    <cfRule type="duplicateValues" dxfId="974" priority="27"/>
  </conditionalFormatting>
  <conditionalFormatting sqref="A17">
    <cfRule type="duplicateValues" dxfId="973" priority="1"/>
  </conditionalFormatting>
  <conditionalFormatting sqref="A20">
    <cfRule type="duplicateValues" dxfId="972" priority="3"/>
  </conditionalFormatting>
  <conditionalFormatting sqref="A22 A24">
    <cfRule type="duplicateValues" dxfId="971" priority="1063"/>
  </conditionalFormatting>
  <conditionalFormatting sqref="B3">
    <cfRule type="duplicateValues" dxfId="970" priority="21"/>
    <cfRule type="duplicateValues" dxfId="969" priority="22"/>
    <cfRule type="duplicateValues" dxfId="968" priority="23"/>
  </conditionalFormatting>
  <conditionalFormatting sqref="B4">
    <cfRule type="duplicateValues" dxfId="967" priority="17"/>
    <cfRule type="duplicateValues" dxfId="966" priority="18"/>
    <cfRule type="duplicateValues" dxfId="965"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79"/>
      <c r="D1" s="3579"/>
      <c r="E1" s="3579"/>
      <c r="F1" s="3579"/>
      <c r="G1" s="3579"/>
      <c r="H1" s="3579"/>
      <c r="I1" s="3579"/>
    </row>
    <row r="2" spans="1:14" ht="34.5" customHeight="1">
      <c r="A2" s="3592" t="s">
        <v>899</v>
      </c>
      <c r="B2" s="3592"/>
      <c r="C2" s="3592"/>
      <c r="D2" s="3592"/>
      <c r="E2" s="3592"/>
      <c r="F2" s="3592"/>
      <c r="G2" s="3592"/>
      <c r="H2" s="3592"/>
      <c r="I2" s="3592"/>
      <c r="J2" s="194"/>
      <c r="K2" s="194"/>
      <c r="L2" s="805"/>
      <c r="M2" s="196"/>
      <c r="N2" s="197"/>
    </row>
    <row r="3" spans="1:14" ht="13.5" customHeight="1">
      <c r="A3" s="360"/>
      <c r="B3" s="385"/>
      <c r="C3" s="806">
        <f>SUBTOTAL(9,C5:C396)</f>
        <v>245280</v>
      </c>
      <c r="D3" s="378"/>
      <c r="E3" s="849"/>
      <c r="F3" s="201"/>
      <c r="G3" s="199"/>
      <c r="H3" s="202"/>
      <c r="I3" s="3594">
        <f ca="1">TODAY()</f>
        <v>45954</v>
      </c>
      <c r="J3" s="3594"/>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964" priority="38"/>
  </conditionalFormatting>
  <conditionalFormatting sqref="A4">
    <cfRule type="duplicateValues" dxfId="963" priority="32"/>
  </conditionalFormatting>
  <conditionalFormatting sqref="A5">
    <cfRule type="duplicateValues" dxfId="962" priority="12"/>
  </conditionalFormatting>
  <conditionalFormatting sqref="A6">
    <cfRule type="duplicateValues" dxfId="961" priority="9"/>
  </conditionalFormatting>
  <conditionalFormatting sqref="A7">
    <cfRule type="duplicateValues" dxfId="960" priority="1029"/>
  </conditionalFormatting>
  <conditionalFormatting sqref="A8:A9 A11:A12">
    <cfRule type="duplicateValues" dxfId="959" priority="1032"/>
  </conditionalFormatting>
  <conditionalFormatting sqref="A10">
    <cfRule type="duplicateValues" dxfId="958" priority="1030"/>
  </conditionalFormatting>
  <conditionalFormatting sqref="A13">
    <cfRule type="duplicateValues" dxfId="957" priority="11"/>
  </conditionalFormatting>
  <conditionalFormatting sqref="A14 A17">
    <cfRule type="duplicateValues" dxfId="956" priority="10"/>
  </conditionalFormatting>
  <conditionalFormatting sqref="A15:A16 A18:A19 A21:A22 A25 A27:A29 A71">
    <cfRule type="duplicateValues" dxfId="955" priority="1042"/>
  </conditionalFormatting>
  <conditionalFormatting sqref="A20 A24">
    <cfRule type="duplicateValues" dxfId="954" priority="1052"/>
  </conditionalFormatting>
  <conditionalFormatting sqref="A23">
    <cfRule type="duplicateValues" dxfId="953" priority="1011"/>
  </conditionalFormatting>
  <conditionalFormatting sqref="A26">
    <cfRule type="duplicateValues" dxfId="952" priority="5"/>
  </conditionalFormatting>
  <conditionalFormatting sqref="A30 A41">
    <cfRule type="duplicateValues" dxfId="951" priority="1045"/>
  </conditionalFormatting>
  <conditionalFormatting sqref="A32:A33 A36">
    <cfRule type="duplicateValues" dxfId="950" priority="1046"/>
  </conditionalFormatting>
  <conditionalFormatting sqref="A34">
    <cfRule type="duplicateValues" dxfId="949" priority="3"/>
  </conditionalFormatting>
  <conditionalFormatting sqref="A35">
    <cfRule type="duplicateValues" dxfId="948" priority="4"/>
  </conditionalFormatting>
  <conditionalFormatting sqref="A37">
    <cfRule type="duplicateValues" dxfId="947" priority="1"/>
  </conditionalFormatting>
  <conditionalFormatting sqref="A38">
    <cfRule type="duplicateValues" dxfId="946" priority="2"/>
  </conditionalFormatting>
  <conditionalFormatting sqref="A70">
    <cfRule type="duplicateValues" dxfId="945" priority="6"/>
  </conditionalFormatting>
  <conditionalFormatting sqref="B3">
    <cfRule type="duplicateValues" dxfId="944" priority="33"/>
    <cfRule type="duplicateValues" dxfId="943" priority="34"/>
    <cfRule type="duplicateValues" dxfId="942" priority="35"/>
  </conditionalFormatting>
  <conditionalFormatting sqref="B4">
    <cfRule type="duplicateValues" dxfId="941" priority="29"/>
    <cfRule type="duplicateValues" dxfId="940" priority="30"/>
    <cfRule type="duplicateValues" dxfId="939"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79"/>
      <c r="D1" s="3579"/>
      <c r="E1" s="3579"/>
      <c r="F1" s="3579"/>
      <c r="G1" s="3579"/>
      <c r="H1" s="3579"/>
      <c r="I1" s="3579"/>
    </row>
    <row r="2" spans="1:15" ht="16.5" customHeight="1">
      <c r="A2" s="3592" t="s">
        <v>1214</v>
      </c>
      <c r="B2" s="3592"/>
      <c r="C2" s="3592"/>
      <c r="D2" s="3592"/>
      <c r="E2" s="3592"/>
      <c r="F2" s="3592"/>
      <c r="G2" s="3592"/>
      <c r="H2" s="3592"/>
      <c r="I2" s="3592"/>
      <c r="J2" s="194"/>
      <c r="K2" s="194"/>
      <c r="L2" s="195"/>
      <c r="M2" s="805"/>
      <c r="N2" s="196"/>
      <c r="O2" s="197"/>
    </row>
    <row r="3" spans="1:15" ht="13.5" customHeight="1">
      <c r="A3" s="360"/>
      <c r="B3" s="385"/>
      <c r="C3" s="806">
        <f>SUBTOTAL(9,C5:C85)</f>
        <v>272368</v>
      </c>
      <c r="D3" s="378"/>
      <c r="E3" s="849"/>
      <c r="F3" s="201"/>
      <c r="G3" s="199"/>
      <c r="H3" s="202"/>
      <c r="I3" s="3594">
        <f ca="1">TODAY()</f>
        <v>45954</v>
      </c>
      <c r="J3" s="3594"/>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938" priority="654"/>
  </conditionalFormatting>
  <conditionalFormatting sqref="A4">
    <cfRule type="duplicateValues" dxfId="937" priority="46"/>
  </conditionalFormatting>
  <conditionalFormatting sqref="A5">
    <cfRule type="duplicateValues" dxfId="936" priority="653"/>
  </conditionalFormatting>
  <conditionalFormatting sqref="A6">
    <cfRule type="duplicateValues" dxfId="935" priority="18"/>
  </conditionalFormatting>
  <conditionalFormatting sqref="A7">
    <cfRule type="duplicateValues" dxfId="934" priority="17"/>
  </conditionalFormatting>
  <conditionalFormatting sqref="A8">
    <cfRule type="duplicateValues" dxfId="933" priority="42"/>
  </conditionalFormatting>
  <conditionalFormatting sqref="A9">
    <cfRule type="duplicateValues" dxfId="932" priority="16"/>
  </conditionalFormatting>
  <conditionalFormatting sqref="A10 A14">
    <cfRule type="duplicateValues" dxfId="931" priority="655"/>
  </conditionalFormatting>
  <conditionalFormatting sqref="A11">
    <cfRule type="duplicateValues" dxfId="930" priority="21"/>
  </conditionalFormatting>
  <conditionalFormatting sqref="A12">
    <cfRule type="duplicateValues" dxfId="929" priority="648"/>
  </conditionalFormatting>
  <conditionalFormatting sqref="A13 A15 A18:A19 A22:A23 A27 A32:A34 A58:A65 A67:A68 A70 A73 A75 A77:A78 A81 A83">
    <cfRule type="duplicateValues" dxfId="928" priority="1014"/>
  </conditionalFormatting>
  <conditionalFormatting sqref="A16:A17 A20:A21 A24:A26 A28:A29 A66 A69 A72 A74 A76 A79 A82">
    <cfRule type="duplicateValues" dxfId="927" priority="979"/>
  </conditionalFormatting>
  <conditionalFormatting sqref="A30">
    <cfRule type="duplicateValues" dxfId="926" priority="14"/>
  </conditionalFormatting>
  <conditionalFormatting sqref="A31">
    <cfRule type="duplicateValues" dxfId="925" priority="13"/>
  </conditionalFormatting>
  <conditionalFormatting sqref="A35:A36 A38">
    <cfRule type="duplicateValues" dxfId="924" priority="11"/>
  </conditionalFormatting>
  <conditionalFormatting sqref="A37">
    <cfRule type="duplicateValues" dxfId="923" priority="12"/>
  </conditionalFormatting>
  <conditionalFormatting sqref="A39">
    <cfRule type="duplicateValues" dxfId="922" priority="8"/>
  </conditionalFormatting>
  <conditionalFormatting sqref="A40 A44">
    <cfRule type="duplicateValues" dxfId="921" priority="780"/>
  </conditionalFormatting>
  <conditionalFormatting sqref="A41:A43">
    <cfRule type="duplicateValues" dxfId="920" priority="816"/>
  </conditionalFormatting>
  <conditionalFormatting sqref="A45">
    <cfRule type="duplicateValues" dxfId="919" priority="6"/>
  </conditionalFormatting>
  <conditionalFormatting sqref="A46:A50 A52:A53">
    <cfRule type="duplicateValues" dxfId="918" priority="956"/>
  </conditionalFormatting>
  <conditionalFormatting sqref="A51">
    <cfRule type="duplicateValues" dxfId="917" priority="4"/>
  </conditionalFormatting>
  <conditionalFormatting sqref="A54:A57">
    <cfRule type="duplicateValues" dxfId="916" priority="977"/>
  </conditionalFormatting>
  <conditionalFormatting sqref="A71">
    <cfRule type="duplicateValues" dxfId="915" priority="1"/>
  </conditionalFormatting>
  <conditionalFormatting sqref="A80">
    <cfRule type="duplicateValues" dxfId="914" priority="2"/>
  </conditionalFormatting>
  <conditionalFormatting sqref="A84">
    <cfRule type="duplicateValues" dxfId="913" priority="3"/>
  </conditionalFormatting>
  <conditionalFormatting sqref="B3">
    <cfRule type="duplicateValues" dxfId="912" priority="47"/>
    <cfRule type="duplicateValues" dxfId="911" priority="48"/>
    <cfRule type="duplicateValues" dxfId="910" priority="49"/>
  </conditionalFormatting>
  <conditionalFormatting sqref="B4">
    <cfRule type="duplicateValues" dxfId="909" priority="43"/>
    <cfRule type="duplicateValues" dxfId="908" priority="44"/>
    <cfRule type="duplicateValues" dxfId="907"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79"/>
      <c r="D1" s="3579"/>
      <c r="E1" s="3579"/>
      <c r="F1" s="3579"/>
      <c r="G1" s="3579"/>
      <c r="H1" s="3579"/>
      <c r="I1" s="3579"/>
    </row>
    <row r="2" spans="1:15" ht="27" customHeight="1">
      <c r="A2" s="3592" t="s">
        <v>1383</v>
      </c>
      <c r="B2" s="3592"/>
      <c r="C2" s="3592"/>
      <c r="D2" s="3592"/>
      <c r="E2" s="3592"/>
      <c r="F2" s="3592"/>
      <c r="G2" s="3592"/>
      <c r="H2" s="3592"/>
      <c r="I2" s="3592"/>
      <c r="J2" s="194"/>
      <c r="K2" s="194"/>
      <c r="L2" s="195"/>
      <c r="M2" s="805"/>
      <c r="N2" s="196"/>
      <c r="O2" s="197"/>
    </row>
    <row r="3" spans="1:15" ht="24" customHeight="1">
      <c r="A3" s="360"/>
      <c r="B3" s="385"/>
      <c r="C3" s="806">
        <f>SUBTOTAL(9,C5:C212)</f>
        <v>104470</v>
      </c>
      <c r="D3" s="378"/>
      <c r="E3" s="849"/>
      <c r="F3" s="201"/>
      <c r="G3" s="199"/>
      <c r="H3" s="202"/>
      <c r="I3" s="3594">
        <f ca="1">TODAY()</f>
        <v>45954</v>
      </c>
      <c r="J3" s="3594"/>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609"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610"/>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610"/>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610"/>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610"/>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610"/>
      <c r="J50" s="939" t="s">
        <v>84</v>
      </c>
      <c r="K50" s="939" t="s">
        <v>84</v>
      </c>
      <c r="L50" s="945"/>
      <c r="M50" s="946"/>
    </row>
    <row r="51" spans="1:15" s="947" customFormat="1">
      <c r="A51" s="950">
        <v>47</v>
      </c>
      <c r="B51" s="951" t="s">
        <v>1247</v>
      </c>
      <c r="C51" s="952">
        <v>4200</v>
      </c>
      <c r="D51" s="941" t="s">
        <v>1216</v>
      </c>
      <c r="E51" s="953"/>
      <c r="F51" s="948" t="s">
        <v>19</v>
      </c>
      <c r="G51" s="954" t="s">
        <v>172</v>
      </c>
      <c r="H51" s="967"/>
      <c r="I51" s="3611"/>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600" t="s">
        <v>1490</v>
      </c>
      <c r="E55" s="3601"/>
      <c r="F55" s="3602"/>
      <c r="G55" s="3602"/>
      <c r="H55" s="3602"/>
      <c r="I55" s="3603"/>
      <c r="M55" s="766">
        <f t="shared" ref="M55:M60" si="3">C55</f>
        <v>0</v>
      </c>
      <c r="N55" s="3"/>
      <c r="O55" s="3"/>
    </row>
    <row r="56" spans="1:15" s="1" customFormat="1" hidden="1">
      <c r="A56" s="359"/>
      <c r="C56" s="803"/>
      <c r="D56" s="3604"/>
      <c r="E56" s="3602"/>
      <c r="F56" s="3602"/>
      <c r="G56" s="3602"/>
      <c r="H56" s="3602"/>
      <c r="I56" s="3605"/>
      <c r="M56" s="766">
        <f t="shared" si="3"/>
        <v>0</v>
      </c>
      <c r="N56" s="3"/>
      <c r="O56" s="3"/>
    </row>
    <row r="57" spans="1:15" s="1" customFormat="1" hidden="1">
      <c r="A57" s="359"/>
      <c r="C57" s="803"/>
      <c r="D57" s="3604"/>
      <c r="E57" s="3602"/>
      <c r="F57" s="3602"/>
      <c r="G57" s="3602"/>
      <c r="H57" s="3602"/>
      <c r="I57" s="3605"/>
      <c r="M57" s="766">
        <f t="shared" si="3"/>
        <v>0</v>
      </c>
      <c r="N57" s="3"/>
      <c r="O57" s="3"/>
    </row>
    <row r="58" spans="1:15" s="1" customFormat="1" hidden="1">
      <c r="A58" s="359"/>
      <c r="C58" s="803"/>
      <c r="D58" s="3606"/>
      <c r="E58" s="3607"/>
      <c r="F58" s="3607"/>
      <c r="G58" s="3607"/>
      <c r="H58" s="3607"/>
      <c r="I58" s="3608"/>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906" priority="591"/>
  </conditionalFormatting>
  <conditionalFormatting sqref="A4">
    <cfRule type="duplicateValues" dxfId="905" priority="44"/>
  </conditionalFormatting>
  <conditionalFormatting sqref="A6">
    <cfRule type="duplicateValues" dxfId="904" priority="30"/>
  </conditionalFormatting>
  <conditionalFormatting sqref="A7 A12 A14:A17 A23:A24">
    <cfRule type="duplicateValues" dxfId="903" priority="625"/>
  </conditionalFormatting>
  <conditionalFormatting sqref="A8:A9">
    <cfRule type="duplicateValues" dxfId="902" priority="28"/>
  </conditionalFormatting>
  <conditionalFormatting sqref="A10">
    <cfRule type="duplicateValues" dxfId="901" priority="26"/>
  </conditionalFormatting>
  <conditionalFormatting sqref="A11">
    <cfRule type="duplicateValues" dxfId="900" priority="29"/>
  </conditionalFormatting>
  <conditionalFormatting sqref="A13">
    <cfRule type="duplicateValues" dxfId="899" priority="27"/>
  </conditionalFormatting>
  <conditionalFormatting sqref="A18">
    <cfRule type="duplicateValues" dxfId="898" priority="23"/>
  </conditionalFormatting>
  <conditionalFormatting sqref="A19:A20">
    <cfRule type="duplicateValues" dxfId="897" priority="558"/>
  </conditionalFormatting>
  <conditionalFormatting sqref="A21">
    <cfRule type="duplicateValues" dxfId="896" priority="549"/>
  </conditionalFormatting>
  <conditionalFormatting sqref="A22">
    <cfRule type="duplicateValues" dxfId="895" priority="22"/>
  </conditionalFormatting>
  <conditionalFormatting sqref="A29">
    <cfRule type="duplicateValues" dxfId="894" priority="19"/>
  </conditionalFormatting>
  <conditionalFormatting sqref="A30">
    <cfRule type="duplicateValues" dxfId="893" priority="17"/>
  </conditionalFormatting>
  <conditionalFormatting sqref="A31">
    <cfRule type="duplicateValues" dxfId="892" priority="18"/>
  </conditionalFormatting>
  <conditionalFormatting sqref="A33">
    <cfRule type="duplicateValues" dxfId="891" priority="15"/>
  </conditionalFormatting>
  <conditionalFormatting sqref="A34">
    <cfRule type="duplicateValues" dxfId="890" priority="11"/>
  </conditionalFormatting>
  <conditionalFormatting sqref="A35">
    <cfRule type="duplicateValues" dxfId="889" priority="14"/>
  </conditionalFormatting>
  <conditionalFormatting sqref="A37">
    <cfRule type="duplicateValues" dxfId="888" priority="8"/>
  </conditionalFormatting>
  <conditionalFormatting sqref="A38">
    <cfRule type="duplicateValues" dxfId="887" priority="7"/>
  </conditionalFormatting>
  <conditionalFormatting sqref="A39 A48:A49 A51:A52">
    <cfRule type="duplicateValues" dxfId="886" priority="603"/>
  </conditionalFormatting>
  <conditionalFormatting sqref="A40">
    <cfRule type="duplicateValues" dxfId="885" priority="9"/>
  </conditionalFormatting>
  <conditionalFormatting sqref="A42 A45">
    <cfRule type="duplicateValues" dxfId="884" priority="616"/>
  </conditionalFormatting>
  <conditionalFormatting sqref="A43">
    <cfRule type="duplicateValues" dxfId="883" priority="10"/>
  </conditionalFormatting>
  <conditionalFormatting sqref="A44">
    <cfRule type="duplicateValues" dxfId="882" priority="13"/>
  </conditionalFormatting>
  <conditionalFormatting sqref="A46">
    <cfRule type="duplicateValues" dxfId="881" priority="3"/>
  </conditionalFormatting>
  <conditionalFormatting sqref="A47">
    <cfRule type="duplicateValues" dxfId="880" priority="5"/>
  </conditionalFormatting>
  <conditionalFormatting sqref="A53">
    <cfRule type="duplicateValues" dxfId="879" priority="1"/>
  </conditionalFormatting>
  <conditionalFormatting sqref="A54">
    <cfRule type="duplicateValues" dxfId="878" priority="4"/>
  </conditionalFormatting>
  <conditionalFormatting sqref="B3">
    <cfRule type="duplicateValues" dxfId="877" priority="45"/>
    <cfRule type="duplicateValues" dxfId="876" priority="46"/>
    <cfRule type="duplicateValues" dxfId="875" priority="47"/>
  </conditionalFormatting>
  <conditionalFormatting sqref="B4">
    <cfRule type="duplicateValues" dxfId="874" priority="41"/>
    <cfRule type="duplicateValues" dxfId="873" priority="42"/>
    <cfRule type="duplicateValues" dxfId="872"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12"/>
      <c r="D1" s="3612"/>
      <c r="E1" s="3612"/>
      <c r="F1" s="3612"/>
      <c r="G1" s="3612"/>
      <c r="H1" s="3612"/>
      <c r="I1" s="3612"/>
    </row>
    <row r="2" spans="1:16" ht="39.75" customHeight="1">
      <c r="A2" s="3592" t="s">
        <v>1494</v>
      </c>
      <c r="B2" s="3592"/>
      <c r="C2" s="3592"/>
      <c r="D2" s="3592"/>
      <c r="E2" s="3592"/>
      <c r="F2" s="3592"/>
      <c r="G2" s="3592"/>
      <c r="H2" s="3592"/>
      <c r="I2" s="3592"/>
      <c r="J2" s="194"/>
      <c r="K2" s="194"/>
      <c r="L2" s="195"/>
      <c r="M2" s="293"/>
      <c r="N2" s="196"/>
      <c r="O2" s="197"/>
    </row>
    <row r="3" spans="1:16" ht="24" customHeight="1">
      <c r="A3" s="360"/>
      <c r="B3" s="385"/>
      <c r="C3" s="200">
        <f>SUBTOTAL(9,C5:C203)</f>
        <v>190157</v>
      </c>
      <c r="D3" s="378"/>
      <c r="E3" s="378"/>
      <c r="F3" s="201"/>
      <c r="G3" s="199"/>
      <c r="H3" s="202"/>
      <c r="I3" s="3613">
        <f ca="1">TODAY()</f>
        <v>45954</v>
      </c>
      <c r="J3" s="3613"/>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614" t="s">
        <v>1490</v>
      </c>
      <c r="E46" s="3615"/>
      <c r="F46" s="3616"/>
      <c r="G46" s="3616"/>
      <c r="H46" s="3616"/>
      <c r="I46" s="3617"/>
      <c r="M46" s="292"/>
      <c r="N46" s="3"/>
      <c r="O46" s="3"/>
    </row>
    <row r="47" spans="1:15" s="1" customFormat="1">
      <c r="A47" s="359"/>
      <c r="C47" s="2"/>
      <c r="D47" s="3618"/>
      <c r="E47" s="3619"/>
      <c r="F47" s="3619"/>
      <c r="G47" s="3619"/>
      <c r="H47" s="3619"/>
      <c r="I47" s="3620"/>
      <c r="M47" s="292"/>
      <c r="N47" s="3"/>
      <c r="O47" s="3"/>
    </row>
    <row r="48" spans="1:15" s="1" customFormat="1">
      <c r="A48" s="359"/>
      <c r="C48" s="2"/>
      <c r="D48" s="3618"/>
      <c r="E48" s="3619"/>
      <c r="F48" s="3619"/>
      <c r="G48" s="3619"/>
      <c r="H48" s="3619"/>
      <c r="I48" s="3620"/>
      <c r="M48" s="292"/>
      <c r="N48" s="3"/>
      <c r="O48" s="3"/>
    </row>
    <row r="49" spans="4:9" s="1" customFormat="1">
      <c r="D49" s="3621"/>
      <c r="E49" s="3622"/>
      <c r="F49" s="3622"/>
      <c r="G49" s="3622"/>
      <c r="H49" s="3622"/>
      <c r="I49" s="3623"/>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871" priority="443"/>
  </conditionalFormatting>
  <conditionalFormatting sqref="A4">
    <cfRule type="duplicateValues" dxfId="870" priority="9"/>
  </conditionalFormatting>
  <conditionalFormatting sqref="A6">
    <cfRule type="duplicateValues" dxfId="869" priority="28"/>
  </conditionalFormatting>
  <conditionalFormatting sqref="A7">
    <cfRule type="duplicateValues" dxfId="868" priority="27"/>
  </conditionalFormatting>
  <conditionalFormatting sqref="A9">
    <cfRule type="duplicateValues" dxfId="867" priority="26"/>
  </conditionalFormatting>
  <conditionalFormatting sqref="A11">
    <cfRule type="duplicateValues" dxfId="866" priority="23"/>
  </conditionalFormatting>
  <conditionalFormatting sqref="A12">
    <cfRule type="duplicateValues" dxfId="865" priority="21"/>
  </conditionalFormatting>
  <conditionalFormatting sqref="A17">
    <cfRule type="duplicateValues" dxfId="864" priority="18"/>
  </conditionalFormatting>
  <conditionalFormatting sqref="A23">
    <cfRule type="duplicateValues" dxfId="863" priority="14"/>
  </conditionalFormatting>
  <conditionalFormatting sqref="A24">
    <cfRule type="duplicateValues" dxfId="862" priority="15"/>
  </conditionalFormatting>
  <conditionalFormatting sqref="A25">
    <cfRule type="duplicateValues" dxfId="861" priority="13"/>
  </conditionalFormatting>
  <conditionalFormatting sqref="A28">
    <cfRule type="duplicateValues" dxfId="860" priority="11"/>
  </conditionalFormatting>
  <conditionalFormatting sqref="A29">
    <cfRule type="duplicateValues" dxfId="859" priority="10"/>
  </conditionalFormatting>
  <conditionalFormatting sqref="A32">
    <cfRule type="duplicateValues" dxfId="858" priority="5"/>
  </conditionalFormatting>
  <conditionalFormatting sqref="A34">
    <cfRule type="duplicateValues" dxfId="857" priority="4"/>
  </conditionalFormatting>
  <conditionalFormatting sqref="A35">
    <cfRule type="duplicateValues" dxfId="856" priority="3"/>
  </conditionalFormatting>
  <conditionalFormatting sqref="A43">
    <cfRule type="duplicateValues" dxfId="855" priority="2"/>
  </conditionalFormatting>
  <conditionalFormatting sqref="A44">
    <cfRule type="duplicateValues" dxfId="854" priority="1"/>
  </conditionalFormatting>
  <conditionalFormatting sqref="B3">
    <cfRule type="duplicateValues" dxfId="853" priority="46"/>
    <cfRule type="duplicateValues" dxfId="852" priority="47"/>
    <cfRule type="duplicateValues" dxfId="851" priority="48"/>
  </conditionalFormatting>
  <conditionalFormatting sqref="B4">
    <cfRule type="duplicateValues" dxfId="850" priority="6"/>
    <cfRule type="duplicateValues" dxfId="849" priority="7"/>
    <cfRule type="duplicateValues" dxfId="848"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612"/>
      <c r="D1" s="3612"/>
      <c r="E1" s="3612"/>
      <c r="F1" s="3612"/>
      <c r="G1" s="3612"/>
      <c r="H1" s="3612"/>
      <c r="I1" s="3612"/>
    </row>
    <row r="2" spans="1:16" ht="39.75" customHeight="1">
      <c r="A2" s="3592" t="s">
        <v>1639</v>
      </c>
      <c r="B2" s="3592"/>
      <c r="C2" s="3592"/>
      <c r="D2" s="3592"/>
      <c r="E2" s="3592"/>
      <c r="F2" s="3592"/>
      <c r="G2" s="3592"/>
      <c r="H2" s="3592"/>
      <c r="I2" s="3592"/>
      <c r="J2" s="194"/>
      <c r="K2" s="194"/>
      <c r="L2" s="195"/>
      <c r="M2" s="293"/>
      <c r="N2" s="196"/>
      <c r="O2" s="197"/>
    </row>
    <row r="3" spans="1:16" ht="24" customHeight="1">
      <c r="A3" s="360"/>
      <c r="B3" s="385"/>
      <c r="C3" s="200">
        <f>SUBTOTAL(9,C5:C62)</f>
        <v>194437</v>
      </c>
      <c r="D3" s="378"/>
      <c r="E3" s="378"/>
      <c r="F3" s="201"/>
      <c r="G3" s="199"/>
      <c r="H3" s="202"/>
      <c r="I3" s="3613">
        <f ca="1">TODAY()</f>
        <v>45954</v>
      </c>
      <c r="J3" s="3613"/>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847" priority="394"/>
  </conditionalFormatting>
  <conditionalFormatting sqref="A15">
    <cfRule type="duplicateValues" dxfId="846" priority="19"/>
  </conditionalFormatting>
  <conditionalFormatting sqref="A17">
    <cfRule type="duplicateValues" dxfId="845" priority="17"/>
  </conditionalFormatting>
  <conditionalFormatting sqref="A18">
    <cfRule type="duplicateValues" dxfId="844" priority="18"/>
  </conditionalFormatting>
  <conditionalFormatting sqref="A19 A21:A22 A24 A35">
    <cfRule type="duplicateValues" dxfId="843" priority="388"/>
  </conditionalFormatting>
  <conditionalFormatting sqref="A20">
    <cfRule type="duplicateValues" dxfId="842" priority="16"/>
  </conditionalFormatting>
  <conditionalFormatting sqref="A32">
    <cfRule type="duplicateValues" dxfId="841" priority="15"/>
  </conditionalFormatting>
  <conditionalFormatting sqref="A33">
    <cfRule type="duplicateValues" dxfId="840" priority="12"/>
  </conditionalFormatting>
  <conditionalFormatting sqref="A36">
    <cfRule type="duplicateValues" dxfId="839" priority="11"/>
  </conditionalFormatting>
  <conditionalFormatting sqref="A42">
    <cfRule type="duplicateValues" dxfId="838" priority="8"/>
  </conditionalFormatting>
  <conditionalFormatting sqref="A46">
    <cfRule type="duplicateValues" dxfId="837" priority="7"/>
  </conditionalFormatting>
  <conditionalFormatting sqref="A47">
    <cfRule type="duplicateValues" dxfId="836" priority="10"/>
  </conditionalFormatting>
  <conditionalFormatting sqref="A48:A49">
    <cfRule type="duplicateValues" dxfId="835" priority="9"/>
  </conditionalFormatting>
  <conditionalFormatting sqref="A50">
    <cfRule type="duplicateValues" dxfId="834" priority="6"/>
  </conditionalFormatting>
  <conditionalFormatting sqref="A51">
    <cfRule type="duplicateValues" dxfId="833" priority="5"/>
  </conditionalFormatting>
  <conditionalFormatting sqref="A52">
    <cfRule type="duplicateValues" dxfId="832" priority="4"/>
  </conditionalFormatting>
  <conditionalFormatting sqref="A56">
    <cfRule type="duplicateValues" dxfId="831" priority="2"/>
  </conditionalFormatting>
  <conditionalFormatting sqref="A57">
    <cfRule type="duplicateValues" dxfId="830" priority="1"/>
  </conditionalFormatting>
  <conditionalFormatting sqref="A58">
    <cfRule type="duplicateValues" dxfId="829" priority="3"/>
  </conditionalFormatting>
  <conditionalFormatting sqref="B3:B4">
    <cfRule type="duplicateValues" dxfId="828" priority="26"/>
    <cfRule type="duplicateValues" dxfId="827" priority="27"/>
    <cfRule type="duplicateValues" dxfId="826"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612"/>
      <c r="D1" s="3612"/>
      <c r="E1" s="3612"/>
      <c r="F1" s="3612"/>
      <c r="G1" s="3612"/>
      <c r="H1" s="3612"/>
    </row>
    <row r="2" spans="1:15" ht="30" customHeight="1">
      <c r="A2" s="3624" t="s">
        <v>1794</v>
      </c>
      <c r="B2" s="3625"/>
      <c r="C2" s="3625"/>
      <c r="D2" s="3625"/>
      <c r="E2" s="3625"/>
      <c r="F2" s="3625"/>
      <c r="G2" s="3625"/>
      <c r="H2" s="3626"/>
      <c r="I2" s="194"/>
      <c r="J2" s="194"/>
      <c r="K2" s="195"/>
      <c r="L2" s="293"/>
      <c r="M2" s="196"/>
      <c r="N2" s="197"/>
    </row>
    <row r="3" spans="1:15" ht="24" customHeight="1">
      <c r="A3" s="198"/>
      <c r="B3" s="199"/>
      <c r="C3" s="200">
        <f>SUBTOTAL(9,C5:C9958)</f>
        <v>167518</v>
      </c>
      <c r="D3" s="201"/>
      <c r="E3" s="201"/>
      <c r="F3" s="199"/>
      <c r="G3" s="202"/>
      <c r="H3" s="3613">
        <f ca="1">TODAY()</f>
        <v>45954</v>
      </c>
      <c r="I3" s="3613"/>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825" priority="360"/>
  </conditionalFormatting>
  <conditionalFormatting sqref="A5:A10">
    <cfRule type="duplicateValues" dxfId="824" priority="348"/>
  </conditionalFormatting>
  <conditionalFormatting sqref="A25:A26">
    <cfRule type="duplicateValues" dxfId="823" priority="6"/>
  </conditionalFormatting>
  <conditionalFormatting sqref="A43">
    <cfRule type="duplicateValues" dxfId="822" priority="5"/>
  </conditionalFormatting>
  <conditionalFormatting sqref="A45">
    <cfRule type="duplicateValues" dxfId="821" priority="4"/>
  </conditionalFormatting>
  <conditionalFormatting sqref="A47">
    <cfRule type="duplicateValues" dxfId="820" priority="3"/>
  </conditionalFormatting>
  <conditionalFormatting sqref="A54:A55">
    <cfRule type="duplicateValues" dxfId="819" priority="1"/>
  </conditionalFormatting>
  <conditionalFormatting sqref="B3:B4">
    <cfRule type="duplicateValues" dxfId="818" priority="17"/>
    <cfRule type="duplicateValues" dxfId="817" priority="18"/>
    <cfRule type="duplicateValues" dxfId="816"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612"/>
      <c r="D1" s="3612"/>
      <c r="E1" s="3612"/>
      <c r="F1" s="3612"/>
      <c r="G1" s="3612"/>
      <c r="H1" s="3612"/>
    </row>
    <row r="2" spans="1:15" ht="41.25" customHeight="1">
      <c r="A2" s="3627" t="s">
        <v>1897</v>
      </c>
      <c r="B2" s="3628"/>
      <c r="C2" s="3628"/>
      <c r="D2" s="3628"/>
      <c r="E2" s="3628"/>
      <c r="F2" s="3628"/>
      <c r="G2" s="3628"/>
      <c r="H2" s="3629"/>
      <c r="I2" s="46"/>
      <c r="J2" s="46"/>
      <c r="K2" s="47"/>
      <c r="L2" s="46"/>
      <c r="M2" s="4"/>
    </row>
    <row r="3" spans="1:15" ht="24" customHeight="1">
      <c r="A3" s="41"/>
      <c r="B3" s="48"/>
      <c r="C3" s="49">
        <f>SUBTOTAL(9,C5:C965)</f>
        <v>26160</v>
      </c>
      <c r="D3" s="50"/>
      <c r="E3" s="50"/>
      <c r="F3" s="48"/>
      <c r="G3" s="51"/>
      <c r="H3" s="3630">
        <f ca="1">TODAY()</f>
        <v>45954</v>
      </c>
      <c r="I3" s="363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815" priority="309"/>
    <cfRule type="duplicateValues" dxfId="814" priority="310"/>
    <cfRule type="duplicateValues" dxfId="813" priority="311"/>
  </conditionalFormatting>
  <conditionalFormatting sqref="B3:B4 B10 B70:B1048576">
    <cfRule type="duplicateValues" dxfId="812" priority="65"/>
    <cfRule type="duplicateValues" dxfId="811" priority="66"/>
    <cfRule type="duplicateValues" dxfId="810" priority="67"/>
  </conditionalFormatting>
  <conditionalFormatting sqref="B11">
    <cfRule type="duplicateValues" dxfId="809" priority="58"/>
    <cfRule type="duplicateValues" dxfId="808" priority="59"/>
    <cfRule type="duplicateValues" dxfId="807" priority="60"/>
  </conditionalFormatting>
  <conditionalFormatting sqref="B12">
    <cfRule type="duplicateValues" dxfId="806" priority="55"/>
    <cfRule type="duplicateValues" dxfId="805" priority="56"/>
    <cfRule type="duplicateValues" dxfId="804" priority="57"/>
  </conditionalFormatting>
  <conditionalFormatting sqref="B13 B15 B23">
    <cfRule type="duplicateValues" dxfId="803" priority="43"/>
    <cfRule type="duplicateValues" dxfId="802" priority="44"/>
    <cfRule type="duplicateValues" dxfId="801" priority="45"/>
  </conditionalFormatting>
  <conditionalFormatting sqref="B14">
    <cfRule type="duplicateValues" dxfId="800" priority="40"/>
    <cfRule type="duplicateValues" dxfId="799" priority="41"/>
    <cfRule type="duplicateValues" dxfId="798" priority="42"/>
  </conditionalFormatting>
  <conditionalFormatting sqref="B16:B20">
    <cfRule type="duplicateValues" dxfId="797" priority="34"/>
    <cfRule type="duplicateValues" dxfId="796" priority="35"/>
    <cfRule type="duplicateValues" dxfId="795" priority="36"/>
  </conditionalFormatting>
  <conditionalFormatting sqref="B21:B22 B24:B29 B32:B33 B35:B36">
    <cfRule type="duplicateValues" dxfId="794" priority="229"/>
    <cfRule type="duplicateValues" dxfId="793" priority="230"/>
    <cfRule type="duplicateValues" dxfId="792" priority="235"/>
  </conditionalFormatting>
  <conditionalFormatting sqref="B30">
    <cfRule type="duplicateValues" dxfId="791" priority="13"/>
    <cfRule type="duplicateValues" dxfId="790" priority="14"/>
    <cfRule type="duplicateValues" dxfId="789" priority="15"/>
  </conditionalFormatting>
  <conditionalFormatting sqref="B31">
    <cfRule type="duplicateValues" dxfId="788" priority="16"/>
    <cfRule type="duplicateValues" dxfId="787" priority="17"/>
    <cfRule type="duplicateValues" dxfId="786" priority="18"/>
  </conditionalFormatting>
  <conditionalFormatting sqref="B34 B38">
    <cfRule type="duplicateValues" dxfId="785" priority="19"/>
    <cfRule type="duplicateValues" dxfId="784" priority="20"/>
    <cfRule type="duplicateValues" dxfId="783" priority="21"/>
  </conditionalFormatting>
  <conditionalFormatting sqref="B37 B39:B40">
    <cfRule type="duplicateValues" dxfId="782" priority="31"/>
    <cfRule type="duplicateValues" dxfId="781" priority="32"/>
    <cfRule type="duplicateValues" dxfId="780" priority="33"/>
  </conditionalFormatting>
  <conditionalFormatting sqref="B41:B47 B49:B50 B53">
    <cfRule type="duplicateValues" dxfId="779" priority="10"/>
    <cfRule type="duplicateValues" dxfId="778" priority="11"/>
    <cfRule type="duplicateValues" dxfId="777" priority="12"/>
  </conditionalFormatting>
  <conditionalFormatting sqref="B48 B51 B54:B56">
    <cfRule type="duplicateValues" dxfId="776" priority="289"/>
    <cfRule type="duplicateValues" dxfId="775" priority="290"/>
    <cfRule type="duplicateValues" dxfId="774" priority="295"/>
  </conditionalFormatting>
  <conditionalFormatting sqref="B52">
    <cfRule type="duplicateValues" dxfId="773" priority="22"/>
    <cfRule type="duplicateValues" dxfId="772" priority="23"/>
    <cfRule type="duplicateValues" dxfId="771" priority="24"/>
  </conditionalFormatting>
  <conditionalFormatting sqref="B57:B63">
    <cfRule type="duplicateValues" dxfId="770" priority="4"/>
    <cfRule type="duplicateValues" dxfId="769" priority="5"/>
    <cfRule type="duplicateValues" dxfId="768" priority="6"/>
  </conditionalFormatting>
  <conditionalFormatting sqref="B64:B66">
    <cfRule type="duplicateValues" dxfId="767" priority="25"/>
    <cfRule type="duplicateValues" dxfId="766" priority="26"/>
    <cfRule type="duplicateValues" dxfId="765" priority="27"/>
  </conditionalFormatting>
  <conditionalFormatting sqref="B67">
    <cfRule type="duplicateValues" dxfId="764" priority="1"/>
    <cfRule type="duplicateValues" dxfId="763" priority="2"/>
    <cfRule type="duplicateValues" dxfId="762"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612"/>
      <c r="D1" s="3612"/>
      <c r="E1" s="3612"/>
      <c r="F1" s="3612"/>
      <c r="G1" s="3612"/>
      <c r="H1" s="3612"/>
    </row>
    <row r="2" spans="1:15" ht="41.25" customHeight="1">
      <c r="A2" s="3627" t="s">
        <v>2052</v>
      </c>
      <c r="B2" s="3628"/>
      <c r="C2" s="3628"/>
      <c r="D2" s="3628"/>
      <c r="E2" s="3628"/>
      <c r="F2" s="3628"/>
      <c r="G2" s="3628"/>
      <c r="H2" s="3629"/>
      <c r="I2" s="46"/>
      <c r="J2" s="46"/>
      <c r="K2" s="47"/>
      <c r="L2" s="46"/>
      <c r="M2" s="4"/>
    </row>
    <row r="3" spans="1:15" ht="24" customHeight="1">
      <c r="A3" s="41"/>
      <c r="B3" s="48"/>
      <c r="C3" s="49">
        <f>SUBTOTAL(9,C5:C10015)</f>
        <v>160818</v>
      </c>
      <c r="D3" s="50"/>
      <c r="E3" s="50"/>
      <c r="F3" s="48"/>
      <c r="G3" s="51"/>
      <c r="H3" s="3630">
        <f ca="1">TODAY()</f>
        <v>45954</v>
      </c>
      <c r="I3" s="363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31"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32"/>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761" priority="319"/>
  </conditionalFormatting>
  <conditionalFormatting sqref="A5:A6">
    <cfRule type="duplicateValues" dxfId="760" priority="13"/>
    <cfRule type="duplicateValues" dxfId="759" priority="14"/>
    <cfRule type="duplicateValues" dxfId="758" priority="15"/>
  </conditionalFormatting>
  <conditionalFormatting sqref="A19">
    <cfRule type="duplicateValues" dxfId="757" priority="8"/>
  </conditionalFormatting>
  <conditionalFormatting sqref="A20 A22:A23 A25:A26 A28:A30">
    <cfRule type="duplicateValues" dxfId="756" priority="7"/>
  </conditionalFormatting>
  <conditionalFormatting sqref="A21 A24 A27">
    <cfRule type="duplicateValues" dxfId="755" priority="321"/>
  </conditionalFormatting>
  <conditionalFormatting sqref="A37:A39">
    <cfRule type="duplicateValues" dxfId="754" priority="4"/>
  </conditionalFormatting>
  <conditionalFormatting sqref="A42">
    <cfRule type="duplicateValues" dxfId="753" priority="2"/>
  </conditionalFormatting>
  <conditionalFormatting sqref="A45">
    <cfRule type="duplicateValues" dxfId="752" priority="3"/>
  </conditionalFormatting>
  <conditionalFormatting sqref="A47:A50">
    <cfRule type="duplicateValues" dxfId="751" priority="1"/>
  </conditionalFormatting>
  <conditionalFormatting sqref="B3:B4">
    <cfRule type="duplicateValues" dxfId="750" priority="289"/>
    <cfRule type="duplicateValues" dxfId="749" priority="290"/>
    <cfRule type="duplicateValues" dxfId="748" priority="291"/>
  </conditionalFormatting>
  <conditionalFormatting sqref="B5:B6">
    <cfRule type="duplicateValues" dxfId="747" priority="10"/>
    <cfRule type="duplicateValues" dxfId="746" priority="11"/>
    <cfRule type="duplicateValues" dxfId="745" priority="12"/>
  </conditionalFormatting>
  <conditionalFormatting sqref="B7">
    <cfRule type="duplicateValues" dxfId="744" priority="16"/>
    <cfRule type="duplicateValues" dxfId="743" priority="17"/>
    <cfRule type="duplicateValues" dxfId="742" priority="18"/>
  </conditionalFormatting>
  <conditionalFormatting sqref="B8">
    <cfRule type="duplicateValues" dxfId="741" priority="19"/>
    <cfRule type="duplicateValues" dxfId="740" priority="20"/>
    <cfRule type="duplicateValues" dxfId="739"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612"/>
      <c r="D1" s="3612"/>
      <c r="E1" s="3612"/>
      <c r="F1" s="3612"/>
      <c r="G1" s="3612"/>
      <c r="H1" s="3612"/>
    </row>
    <row r="2" spans="1:15" ht="41.25" customHeight="1">
      <c r="A2" s="3627" t="s">
        <v>2175</v>
      </c>
      <c r="B2" s="3628"/>
      <c r="C2" s="3628"/>
      <c r="D2" s="3628"/>
      <c r="E2" s="3628"/>
      <c r="F2" s="3628"/>
      <c r="G2" s="3628"/>
      <c r="H2" s="3629"/>
      <c r="I2" s="46"/>
      <c r="J2" s="46"/>
      <c r="K2" s="47"/>
      <c r="L2" s="46"/>
      <c r="M2" s="4"/>
    </row>
    <row r="3" spans="1:15" ht="24" customHeight="1">
      <c r="A3" s="41"/>
      <c r="B3" s="48"/>
      <c r="C3" s="49">
        <f>SUBTOTAL(9,C5:C10007)</f>
        <v>203370</v>
      </c>
      <c r="D3" s="50"/>
      <c r="E3" s="50"/>
      <c r="F3" s="48"/>
      <c r="G3" s="51"/>
      <c r="H3" s="3630">
        <f ca="1">TODAY()</f>
        <v>45954</v>
      </c>
      <c r="I3" s="3630"/>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738" priority="30"/>
  </conditionalFormatting>
  <conditionalFormatting sqref="A5:A6">
    <cfRule type="duplicateValues" dxfId="737" priority="18"/>
    <cfRule type="duplicateValues" dxfId="736" priority="19"/>
    <cfRule type="duplicateValues" dxfId="735" priority="20"/>
  </conditionalFormatting>
  <conditionalFormatting sqref="A13:A16 A18 A20 A22 A24">
    <cfRule type="duplicateValues" dxfId="734" priority="8"/>
  </conditionalFormatting>
  <conditionalFormatting sqref="A27">
    <cfRule type="duplicateValues" dxfId="733" priority="3"/>
  </conditionalFormatting>
  <conditionalFormatting sqref="A28:A29">
    <cfRule type="duplicateValues" dxfId="732" priority="5"/>
  </conditionalFormatting>
  <conditionalFormatting sqref="A31:A45 A47:A65">
    <cfRule type="duplicateValues" dxfId="731" priority="351"/>
  </conditionalFormatting>
  <conditionalFormatting sqref="A46">
    <cfRule type="duplicateValues" dxfId="730" priority="1"/>
  </conditionalFormatting>
  <conditionalFormatting sqref="B3:B4">
    <cfRule type="duplicateValues" dxfId="729" priority="27"/>
    <cfRule type="duplicateValues" dxfId="728" priority="28"/>
    <cfRule type="duplicateValues" dxfId="727" priority="29"/>
  </conditionalFormatting>
  <conditionalFormatting sqref="B5:B6">
    <cfRule type="duplicateValues" dxfId="726" priority="15"/>
    <cfRule type="duplicateValues" dxfId="725" priority="16"/>
    <cfRule type="duplicateValues" dxfId="724"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612"/>
      <c r="D1" s="3612"/>
      <c r="E1" s="3612"/>
      <c r="F1" s="3612"/>
      <c r="G1" s="3612"/>
      <c r="H1" s="3612"/>
    </row>
    <row r="2" spans="1:13" ht="41.25" customHeight="1">
      <c r="A2" s="3627" t="s">
        <v>2295</v>
      </c>
      <c r="B2" s="3628"/>
      <c r="C2" s="3628"/>
      <c r="D2" s="3628"/>
      <c r="E2" s="3628"/>
      <c r="F2" s="3628"/>
      <c r="G2" s="3628"/>
      <c r="H2" s="3629"/>
      <c r="I2" s="46"/>
      <c r="J2" s="47"/>
      <c r="K2" s="46"/>
      <c r="L2" s="4"/>
    </row>
    <row r="3" spans="1:13" ht="24" customHeight="1">
      <c r="A3" s="41"/>
      <c r="B3" s="48"/>
      <c r="C3" s="49">
        <f>SUBTOTAL(9,C5:C964)</f>
        <v>211435</v>
      </c>
      <c r="D3" s="50"/>
      <c r="E3" s="50"/>
      <c r="F3" s="48"/>
      <c r="G3" s="51"/>
      <c r="H3" s="3630">
        <f ca="1">TODAY()</f>
        <v>45954</v>
      </c>
      <c r="I3" s="3630"/>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723" priority="169"/>
    <cfRule type="duplicateValues" dxfId="722" priority="170"/>
    <cfRule type="duplicateValues" dxfId="721" priority="177"/>
  </conditionalFormatting>
  <conditionalFormatting sqref="B14">
    <cfRule type="duplicateValues" dxfId="720" priority="1"/>
    <cfRule type="duplicateValues" dxfId="719" priority="2"/>
    <cfRule type="duplicateValues" dxfId="718"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612"/>
      <c r="D1" s="3612"/>
      <c r="E1" s="3612"/>
      <c r="F1" s="3612"/>
      <c r="G1" s="3612"/>
      <c r="H1" s="3612"/>
    </row>
    <row r="2" spans="1:13" ht="41.25" customHeight="1">
      <c r="A2" s="3627" t="s">
        <v>2467</v>
      </c>
      <c r="B2" s="3628"/>
      <c r="C2" s="3628"/>
      <c r="D2" s="3628"/>
      <c r="E2" s="3628"/>
      <c r="F2" s="3628"/>
      <c r="G2" s="3628"/>
      <c r="H2" s="3629"/>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33">
        <f ca="1">TODAY()</f>
        <v>45954</v>
      </c>
      <c r="I4" s="3634"/>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717" priority="135"/>
    <cfRule type="duplicateValues" dxfId="716" priority="136"/>
    <cfRule type="duplicateValues" dxfId="715" priority="151"/>
  </conditionalFormatting>
  <conditionalFormatting sqref="B6">
    <cfRule type="duplicateValues" dxfId="714" priority="22"/>
    <cfRule type="duplicateValues" dxfId="713" priority="23"/>
    <cfRule type="duplicateValues" dxfId="712" priority="24"/>
  </conditionalFormatting>
  <conditionalFormatting sqref="B7">
    <cfRule type="duplicateValues" dxfId="711" priority="28"/>
    <cfRule type="duplicateValues" dxfId="710" priority="29"/>
    <cfRule type="duplicateValues" dxfId="709" priority="30"/>
  </conditionalFormatting>
  <conditionalFormatting sqref="B8">
    <cfRule type="duplicateValues" dxfId="708" priority="13"/>
    <cfRule type="duplicateValues" dxfId="707" priority="14"/>
    <cfRule type="duplicateValues" dxfId="706" priority="15"/>
  </conditionalFormatting>
  <conditionalFormatting sqref="B9">
    <cfRule type="duplicateValues" dxfId="705" priority="25"/>
    <cfRule type="duplicateValues" dxfId="704" priority="26"/>
    <cfRule type="duplicateValues" dxfId="703" priority="27"/>
  </conditionalFormatting>
  <conditionalFormatting sqref="B10">
    <cfRule type="duplicateValues" dxfId="702" priority="19"/>
    <cfRule type="duplicateValues" dxfId="701" priority="20"/>
    <cfRule type="duplicateValues" dxfId="700" priority="21"/>
  </conditionalFormatting>
  <conditionalFormatting sqref="B11">
    <cfRule type="duplicateValues" dxfId="699" priority="16"/>
    <cfRule type="duplicateValues" dxfId="698" priority="17"/>
    <cfRule type="duplicateValues" dxfId="697" priority="18"/>
  </conditionalFormatting>
  <conditionalFormatting sqref="B26:B29 B31">
    <cfRule type="duplicateValues" dxfId="696" priority="31"/>
    <cfRule type="duplicateValues" dxfId="695" priority="32"/>
    <cfRule type="duplicateValues" dxfId="694" priority="33"/>
  </conditionalFormatting>
  <conditionalFormatting sqref="B43 B47:B50">
    <cfRule type="duplicateValues" dxfId="693" priority="34"/>
    <cfRule type="duplicateValues" dxfId="692" priority="35"/>
    <cfRule type="duplicateValues" dxfId="691" priority="36"/>
  </conditionalFormatting>
  <conditionalFormatting sqref="B55">
    <cfRule type="duplicateValues" dxfId="690" priority="7"/>
    <cfRule type="duplicateValues" dxfId="689" priority="8"/>
    <cfRule type="duplicateValues" dxfId="688" priority="9"/>
  </conditionalFormatting>
  <conditionalFormatting sqref="B56:B59">
    <cfRule type="duplicateValues" dxfId="687" priority="4"/>
    <cfRule type="duplicateValues" dxfId="686" priority="5"/>
    <cfRule type="duplicateValues" dxfId="685" priority="6"/>
  </conditionalFormatting>
  <conditionalFormatting sqref="B60">
    <cfRule type="duplicateValues" dxfId="684" priority="1"/>
    <cfRule type="duplicateValues" dxfId="683" priority="2"/>
    <cfRule type="duplicateValues" dxfId="682"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612"/>
      <c r="D1" s="3612"/>
      <c r="E1" s="3612"/>
      <c r="F1" s="3612"/>
      <c r="G1" s="3612"/>
      <c r="H1" s="3612"/>
      <c r="I1" s="3612"/>
    </row>
    <row r="2" spans="1:16" ht="27" customHeight="1">
      <c r="A2" s="3592" t="s">
        <v>2646</v>
      </c>
      <c r="B2" s="3592"/>
      <c r="C2" s="3592"/>
      <c r="D2" s="3592"/>
      <c r="E2" s="3592"/>
      <c r="F2" s="3592"/>
      <c r="G2" s="3592"/>
      <c r="H2" s="3592"/>
      <c r="I2" s="3592"/>
      <c r="J2" s="194"/>
      <c r="K2" s="194"/>
      <c r="L2" s="195"/>
      <c r="M2" s="509"/>
      <c r="N2" s="196"/>
      <c r="O2" s="197"/>
    </row>
    <row r="3" spans="1:16" ht="24" customHeight="1">
      <c r="A3" s="360"/>
      <c r="B3" s="385"/>
      <c r="C3" s="504">
        <f>SUBTOTAL(9,C5:C206)</f>
        <v>224060</v>
      </c>
      <c r="D3" s="378"/>
      <c r="E3" s="769"/>
      <c r="F3" s="201"/>
      <c r="G3" s="199"/>
      <c r="H3" s="202"/>
      <c r="I3" s="3613">
        <f ca="1">TODAY()</f>
        <v>45954</v>
      </c>
      <c r="J3" s="3613"/>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600" t="s">
        <v>1490</v>
      </c>
      <c r="E58" s="3601"/>
      <c r="F58" s="3602"/>
      <c r="G58" s="3602"/>
      <c r="H58" s="3602"/>
      <c r="I58" s="3603"/>
      <c r="M58" s="667"/>
      <c r="N58" s="3"/>
      <c r="O58" s="3"/>
      <c r="P58" s="3"/>
    </row>
    <row r="59" spans="1:16" s="1" customFormat="1">
      <c r="A59" s="359"/>
      <c r="C59" s="2"/>
      <c r="D59" s="3604"/>
      <c r="E59" s="3602"/>
      <c r="F59" s="3602"/>
      <c r="G59" s="3602"/>
      <c r="H59" s="3602"/>
      <c r="I59" s="3605"/>
      <c r="M59" s="667"/>
      <c r="N59" s="3"/>
      <c r="O59" s="3"/>
      <c r="P59" s="3"/>
    </row>
    <row r="60" spans="1:16" s="1" customFormat="1">
      <c r="A60" s="359"/>
      <c r="C60" s="2"/>
      <c r="D60" s="3604"/>
      <c r="E60" s="3602"/>
      <c r="F60" s="3602"/>
      <c r="G60" s="3602"/>
      <c r="H60" s="3602"/>
      <c r="I60" s="3605"/>
      <c r="M60" s="667"/>
      <c r="N60" s="3"/>
      <c r="O60" s="3"/>
      <c r="P60" s="3"/>
    </row>
    <row r="61" spans="1:16" s="1" customFormat="1">
      <c r="A61" s="359"/>
      <c r="C61" s="2"/>
      <c r="D61" s="3606"/>
      <c r="E61" s="3607"/>
      <c r="F61" s="3607"/>
      <c r="G61" s="3607"/>
      <c r="H61" s="3607"/>
      <c r="I61" s="3608"/>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681" priority="510"/>
  </conditionalFormatting>
  <conditionalFormatting sqref="A4">
    <cfRule type="duplicateValues" dxfId="680" priority="21"/>
  </conditionalFormatting>
  <conditionalFormatting sqref="A6">
    <cfRule type="duplicateValues" dxfId="679" priority="478"/>
  </conditionalFormatting>
  <conditionalFormatting sqref="A7">
    <cfRule type="duplicateValues" dxfId="678" priority="11"/>
  </conditionalFormatting>
  <conditionalFormatting sqref="A8">
    <cfRule type="duplicateValues" dxfId="677" priority="10"/>
  </conditionalFormatting>
  <conditionalFormatting sqref="A9">
    <cfRule type="duplicateValues" dxfId="676" priority="17"/>
  </conditionalFormatting>
  <conditionalFormatting sqref="A10">
    <cfRule type="duplicateValues" dxfId="675" priority="9"/>
  </conditionalFormatting>
  <conditionalFormatting sqref="A11:A12 A14 A16:A18">
    <cfRule type="duplicateValues" dxfId="674" priority="497"/>
  </conditionalFormatting>
  <conditionalFormatting sqref="A19">
    <cfRule type="duplicateValues" dxfId="673" priority="6"/>
  </conditionalFormatting>
  <conditionalFormatting sqref="A21 A23">
    <cfRule type="duplicateValues" dxfId="672" priority="4"/>
  </conditionalFormatting>
  <conditionalFormatting sqref="A22">
    <cfRule type="duplicateValues" dxfId="671" priority="5"/>
  </conditionalFormatting>
  <conditionalFormatting sqref="A24">
    <cfRule type="duplicateValues" dxfId="670" priority="2"/>
  </conditionalFormatting>
  <conditionalFormatting sqref="A25">
    <cfRule type="duplicateValues" dxfId="669" priority="3"/>
  </conditionalFormatting>
  <conditionalFormatting sqref="A36">
    <cfRule type="duplicateValues" dxfId="668" priority="1"/>
  </conditionalFormatting>
  <conditionalFormatting sqref="B3">
    <cfRule type="duplicateValues" dxfId="667" priority="25"/>
    <cfRule type="duplicateValues" dxfId="666" priority="26"/>
    <cfRule type="duplicateValues" dxfId="665" priority="27"/>
  </conditionalFormatting>
  <conditionalFormatting sqref="B4">
    <cfRule type="duplicateValues" dxfId="664" priority="18"/>
    <cfRule type="duplicateValues" dxfId="663" priority="19"/>
    <cfRule type="duplicateValues" dxfId="662"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612"/>
      <c r="D1" s="3612"/>
      <c r="E1" s="3612"/>
      <c r="F1" s="3612"/>
      <c r="G1" s="3612"/>
      <c r="H1" s="3612"/>
      <c r="I1" s="3612"/>
    </row>
    <row r="2" spans="1:15" ht="39.75" customHeight="1">
      <c r="A2" s="3592" t="s">
        <v>2754</v>
      </c>
      <c r="B2" s="3592"/>
      <c r="C2" s="3592"/>
      <c r="D2" s="3592"/>
      <c r="E2" s="3592"/>
      <c r="F2" s="3592"/>
      <c r="G2" s="3592"/>
      <c r="H2" s="3592"/>
      <c r="I2" s="3592"/>
      <c r="J2" s="194"/>
      <c r="K2" s="194"/>
      <c r="L2" s="195"/>
      <c r="M2" s="509"/>
      <c r="N2" s="196"/>
      <c r="O2" s="197"/>
    </row>
    <row r="3" spans="1:15" ht="24" customHeight="1">
      <c r="A3" s="360"/>
      <c r="B3" s="385"/>
      <c r="C3" s="504">
        <f>SUBTOTAL(9,C5:C199)</f>
        <v>207387</v>
      </c>
      <c r="D3" s="378"/>
      <c r="E3" s="378"/>
      <c r="F3" s="201"/>
      <c r="G3" s="199"/>
      <c r="H3" s="202"/>
      <c r="I3" s="3613">
        <f ca="1">TODAY()</f>
        <v>45954</v>
      </c>
      <c r="J3" s="3613"/>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35" t="s">
        <v>1490</v>
      </c>
      <c r="E42" s="3636"/>
      <c r="F42" s="3637"/>
      <c r="G42" s="3637"/>
      <c r="H42" s="3637"/>
      <c r="I42" s="3603"/>
      <c r="M42" s="508"/>
      <c r="N42" s="3"/>
      <c r="O42" s="3"/>
    </row>
    <row r="43" spans="1:15" s="1" customFormat="1">
      <c r="A43" s="359"/>
      <c r="C43" s="2"/>
      <c r="D43" s="3604"/>
      <c r="E43" s="3602"/>
      <c r="F43" s="3602"/>
      <c r="G43" s="3602"/>
      <c r="H43" s="3602"/>
      <c r="I43" s="3605"/>
      <c r="M43" s="508"/>
      <c r="N43" s="3"/>
      <c r="O43" s="3"/>
    </row>
    <row r="44" spans="1:15" s="1" customFormat="1">
      <c r="A44" s="359"/>
      <c r="C44" s="2"/>
      <c r="D44" s="3604"/>
      <c r="E44" s="3602"/>
      <c r="F44" s="3602"/>
      <c r="G44" s="3602"/>
      <c r="H44" s="3602"/>
      <c r="I44" s="3605"/>
      <c r="M44" s="508"/>
      <c r="N44" s="3"/>
      <c r="O44" s="3"/>
    </row>
    <row r="45" spans="1:15" s="1" customFormat="1">
      <c r="A45" s="359"/>
      <c r="C45" s="2"/>
      <c r="D45" s="3606"/>
      <c r="E45" s="3607"/>
      <c r="F45" s="3607"/>
      <c r="G45" s="3607"/>
      <c r="H45" s="3607"/>
      <c r="I45" s="3608"/>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661" priority="472"/>
  </conditionalFormatting>
  <conditionalFormatting sqref="A4">
    <cfRule type="duplicateValues" dxfId="660" priority="16"/>
  </conditionalFormatting>
  <conditionalFormatting sqref="A6 A27">
    <cfRule type="duplicateValues" dxfId="659" priority="26"/>
  </conditionalFormatting>
  <conditionalFormatting sqref="A7">
    <cfRule type="duplicateValues" dxfId="658" priority="25"/>
  </conditionalFormatting>
  <conditionalFormatting sqref="A8">
    <cfRule type="duplicateValues" dxfId="657" priority="27"/>
  </conditionalFormatting>
  <conditionalFormatting sqref="A9">
    <cfRule type="duplicateValues" dxfId="656" priority="7"/>
  </conditionalFormatting>
  <conditionalFormatting sqref="A11">
    <cfRule type="duplicateValues" dxfId="655" priority="6"/>
  </conditionalFormatting>
  <conditionalFormatting sqref="A13">
    <cfRule type="duplicateValues" dxfId="654" priority="5"/>
  </conditionalFormatting>
  <conditionalFormatting sqref="A14">
    <cfRule type="duplicateValues" dxfId="653" priority="4"/>
  </conditionalFormatting>
  <conditionalFormatting sqref="A16">
    <cfRule type="duplicateValues" dxfId="652" priority="3"/>
  </conditionalFormatting>
  <conditionalFormatting sqref="A22">
    <cfRule type="duplicateValues" dxfId="651" priority="466"/>
  </conditionalFormatting>
  <conditionalFormatting sqref="A26">
    <cfRule type="duplicateValues" dxfId="650" priority="1"/>
  </conditionalFormatting>
  <conditionalFormatting sqref="B3">
    <cfRule type="duplicateValues" dxfId="649" priority="28"/>
    <cfRule type="duplicateValues" dxfId="648" priority="29"/>
    <cfRule type="duplicateValues" dxfId="647" priority="30"/>
  </conditionalFormatting>
  <conditionalFormatting sqref="B4">
    <cfRule type="duplicateValues" dxfId="646" priority="13"/>
    <cfRule type="duplicateValues" dxfId="645" priority="14"/>
    <cfRule type="duplicateValues" dxfId="644"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79"/>
      <c r="D1" s="3579"/>
      <c r="E1" s="3579"/>
      <c r="F1" s="3579"/>
      <c r="G1" s="3579"/>
      <c r="H1" s="3579"/>
      <c r="I1" s="3579"/>
    </row>
    <row r="2" spans="1:14" ht="34.5" customHeight="1">
      <c r="A2" s="3592" t="s">
        <v>2842</v>
      </c>
      <c r="B2" s="3592"/>
      <c r="C2" s="3592"/>
      <c r="D2" s="3592"/>
      <c r="E2" s="3592"/>
      <c r="F2" s="3592"/>
      <c r="G2" s="3592"/>
      <c r="H2" s="3592"/>
      <c r="I2" s="3592"/>
      <c r="J2" s="1176"/>
      <c r="K2" s="805"/>
      <c r="L2" s="1180"/>
      <c r="M2" s="287"/>
    </row>
    <row r="3" spans="1:14" ht="36" customHeight="1">
      <c r="A3" s="360"/>
      <c r="B3" s="385"/>
      <c r="C3" s="1177">
        <f>SUBTOTAL(9,C6:C324)</f>
        <v>229669</v>
      </c>
      <c r="D3" s="849"/>
      <c r="E3" s="849"/>
      <c r="F3" s="199"/>
      <c r="G3" s="199"/>
      <c r="H3" s="202"/>
      <c r="I3" s="3594">
        <f ca="1">TODAY()</f>
        <v>45954</v>
      </c>
      <c r="J3" s="3594"/>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38"/>
      <c r="K31" s="804"/>
      <c r="N31" s="3"/>
    </row>
    <row r="32" spans="1:14" s="1" customFormat="1">
      <c r="A32" s="359">
        <v>28</v>
      </c>
      <c r="C32" s="1179"/>
      <c r="D32" s="271"/>
      <c r="E32" s="271"/>
      <c r="H32" s="3638"/>
      <c r="K32" s="804"/>
      <c r="N32" s="3"/>
    </row>
    <row r="33" spans="1:14" s="1" customFormat="1">
      <c r="A33" s="359">
        <v>29</v>
      </c>
      <c r="C33" s="1179"/>
      <c r="D33" s="271"/>
      <c r="E33" s="271"/>
      <c r="H33" s="3638"/>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643" priority="10"/>
  </conditionalFormatting>
  <conditionalFormatting sqref="A4">
    <cfRule type="duplicateValues" dxfId="642" priority="6"/>
  </conditionalFormatting>
  <conditionalFormatting sqref="B3">
    <cfRule type="duplicateValues" dxfId="641" priority="7"/>
    <cfRule type="duplicateValues" dxfId="640" priority="8"/>
    <cfRule type="duplicateValues" dxfId="639" priority="9"/>
  </conditionalFormatting>
  <conditionalFormatting sqref="B4">
    <cfRule type="duplicateValues" dxfId="638" priority="3"/>
    <cfRule type="duplicateValues" dxfId="637" priority="4"/>
    <cfRule type="duplicateValues" dxfId="636"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79"/>
      <c r="D1" s="3579"/>
      <c r="E1" s="3579"/>
      <c r="F1" s="3579"/>
      <c r="G1" s="3579"/>
      <c r="H1" s="3579"/>
      <c r="I1" s="3579"/>
      <c r="J1" s="3579"/>
      <c r="K1" s="3579"/>
      <c r="M1" s="1487"/>
    </row>
    <row r="2" spans="1:14" ht="34.5" customHeight="1">
      <c r="A2" s="3585" t="s">
        <v>2902</v>
      </c>
      <c r="B2" s="3585"/>
      <c r="C2" s="3585"/>
      <c r="D2" s="3585"/>
      <c r="E2" s="3585"/>
      <c r="F2" s="3585"/>
      <c r="G2" s="3585"/>
      <c r="H2" s="3585"/>
      <c r="I2" s="3585"/>
      <c r="J2" s="3585"/>
      <c r="K2" s="3585"/>
      <c r="L2" s="3585"/>
      <c r="M2" s="3585"/>
      <c r="N2" s="287"/>
    </row>
    <row r="3" spans="1:14" ht="57" customHeight="1">
      <c r="A3" s="1536"/>
      <c r="B3" s="3639" t="s">
        <v>2903</v>
      </c>
      <c r="C3" s="3640"/>
      <c r="D3" s="3640"/>
      <c r="E3" s="3640"/>
      <c r="F3" s="3640"/>
      <c r="G3" s="3640"/>
      <c r="H3" s="3640"/>
      <c r="I3" s="3640"/>
      <c r="J3" s="3640"/>
      <c r="K3" s="3640"/>
      <c r="L3" s="3640"/>
      <c r="M3" s="3641"/>
      <c r="N3" s="287"/>
    </row>
    <row r="4" spans="1:14" ht="35.25" customHeight="1">
      <c r="A4" s="3584"/>
      <c r="B4" s="3584"/>
      <c r="C4" s="1502">
        <f>SUBTOTAL(9,C6:C1013)</f>
        <v>245395</v>
      </c>
      <c r="D4" s="1503"/>
      <c r="E4" s="1504"/>
      <c r="F4" s="1503"/>
      <c r="G4" s="1503"/>
      <c r="H4" s="1503"/>
      <c r="I4" s="1503"/>
      <c r="J4" s="1504">
        <f ca="1">TODAY()</f>
        <v>45954</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635" priority="5"/>
  </conditionalFormatting>
  <conditionalFormatting sqref="A5">
    <cfRule type="duplicateValues" dxfId="634" priority="4"/>
  </conditionalFormatting>
  <conditionalFormatting sqref="B5">
    <cfRule type="duplicateValues" dxfId="633" priority="1"/>
    <cfRule type="duplicateValues" dxfId="632" priority="2"/>
    <cfRule type="duplicateValues" dxfId="631"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79"/>
      <c r="D1" s="3579"/>
      <c r="E1" s="3579"/>
      <c r="F1" s="3579"/>
      <c r="G1" s="3579"/>
      <c r="H1" s="3579"/>
      <c r="I1" s="3579"/>
      <c r="J1" s="3579"/>
      <c r="K1" s="3579"/>
      <c r="M1" s="1487"/>
    </row>
    <row r="2" spans="1:14" ht="34.5" customHeight="1">
      <c r="A2" s="3585" t="s">
        <v>2994</v>
      </c>
      <c r="B2" s="3585"/>
      <c r="C2" s="3585"/>
      <c r="D2" s="3585"/>
      <c r="E2" s="3585"/>
      <c r="F2" s="3585"/>
      <c r="G2" s="3585"/>
      <c r="H2" s="3585"/>
      <c r="I2" s="3585"/>
      <c r="J2" s="3585"/>
      <c r="K2" s="3585"/>
      <c r="L2" s="3585"/>
      <c r="M2" s="3585"/>
      <c r="N2" s="287"/>
    </row>
    <row r="3" spans="1:14" ht="57" customHeight="1">
      <c r="A3" s="1536"/>
      <c r="B3" s="3642" t="s">
        <v>2995</v>
      </c>
      <c r="C3" s="3643"/>
      <c r="D3" s="3643"/>
      <c r="E3" s="3643"/>
      <c r="F3" s="3643"/>
      <c r="G3" s="3643"/>
      <c r="H3" s="3643"/>
      <c r="I3" s="3643"/>
      <c r="J3" s="3643"/>
      <c r="K3" s="3643"/>
      <c r="L3" s="3643"/>
      <c r="M3" s="3644"/>
      <c r="N3" s="287"/>
    </row>
    <row r="4" spans="1:14" ht="35.25" customHeight="1">
      <c r="A4" s="3584"/>
      <c r="B4" s="3584"/>
      <c r="C4" s="1502">
        <f>SUBTOTAL(9,C6:C40)</f>
        <v>254270</v>
      </c>
      <c r="D4" s="1503"/>
      <c r="E4" s="1504"/>
      <c r="F4" s="1503"/>
      <c r="G4" s="1503"/>
      <c r="H4" s="1503"/>
      <c r="I4" s="1503"/>
      <c r="J4" s="1504">
        <f ca="1">TODAY()</f>
        <v>45954</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630" priority="5"/>
  </conditionalFormatting>
  <conditionalFormatting sqref="A5">
    <cfRule type="duplicateValues" dxfId="629" priority="4"/>
  </conditionalFormatting>
  <conditionalFormatting sqref="B5">
    <cfRule type="duplicateValues" dxfId="628" priority="1"/>
    <cfRule type="duplicateValues" dxfId="627" priority="2"/>
    <cfRule type="duplicateValues" dxfId="626"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79"/>
      <c r="D1" s="3579"/>
      <c r="E1" s="3579"/>
      <c r="F1" s="3579"/>
      <c r="G1" s="3579"/>
      <c r="H1" s="3579"/>
      <c r="I1" s="3579"/>
      <c r="J1" s="3579"/>
      <c r="L1" s="1349"/>
    </row>
    <row r="2" spans="1:13" ht="34.5" customHeight="1">
      <c r="A2" s="3653" t="s">
        <v>3116</v>
      </c>
      <c r="B2" s="3653"/>
      <c r="C2" s="3653"/>
      <c r="D2" s="3653"/>
      <c r="E2" s="3653"/>
      <c r="F2" s="3653"/>
      <c r="G2" s="3653"/>
      <c r="H2" s="3653"/>
      <c r="I2" s="3653"/>
      <c r="J2" s="3653"/>
      <c r="K2" s="3653"/>
      <c r="L2" s="3653"/>
      <c r="M2" s="287"/>
    </row>
    <row r="3" spans="1:13" ht="29.25" customHeight="1">
      <c r="A3" s="3651">
        <f>C3-5000</f>
        <v>78618</v>
      </c>
      <c r="B3" s="3584"/>
      <c r="C3" s="1177">
        <f>SUBTOTAL(9,C5:C33)</f>
        <v>83618</v>
      </c>
      <c r="D3" s="3652"/>
      <c r="E3" s="3652"/>
      <c r="F3" s="3652"/>
      <c r="G3" s="3652"/>
      <c r="H3" s="3652"/>
      <c r="I3" s="3652"/>
      <c r="J3" s="1350">
        <f ca="1">TODAY()</f>
        <v>45954</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54" t="s">
        <v>222</v>
      </c>
      <c r="C17" s="3655"/>
      <c r="D17" s="3655"/>
      <c r="E17" s="3655"/>
      <c r="F17" s="3655"/>
      <c r="G17" s="3655"/>
      <c r="H17" s="3655"/>
      <c r="I17" s="3655"/>
      <c r="J17" s="3655"/>
      <c r="K17" s="3655"/>
      <c r="L17" s="3656"/>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45" t="s">
        <v>3154</v>
      </c>
      <c r="E19" s="3646"/>
      <c r="F19" s="3646"/>
      <c r="G19" s="3646"/>
      <c r="H19" s="3646"/>
      <c r="I19" s="3647"/>
      <c r="J19" s="1434"/>
      <c r="K19" s="642"/>
      <c r="L19" s="1434"/>
    </row>
    <row r="20" spans="1:12" ht="37.5" customHeight="1">
      <c r="A20" s="360">
        <v>16</v>
      </c>
      <c r="B20" s="41"/>
      <c r="C20" s="1282"/>
      <c r="D20" s="3645"/>
      <c r="E20" s="3646"/>
      <c r="F20" s="3646"/>
      <c r="G20" s="3646"/>
      <c r="H20" s="3646"/>
      <c r="I20" s="3647"/>
      <c r="J20" s="44"/>
      <c r="K20" s="41"/>
      <c r="L20" s="44"/>
    </row>
    <row r="21" spans="1:12" ht="37.5" customHeight="1">
      <c r="A21" s="360">
        <v>17</v>
      </c>
      <c r="B21" s="41"/>
      <c r="C21" s="1282"/>
      <c r="D21" s="3645"/>
      <c r="E21" s="3646"/>
      <c r="F21" s="3646"/>
      <c r="G21" s="3646"/>
      <c r="H21" s="3646"/>
      <c r="I21" s="3647"/>
      <c r="J21" s="44"/>
      <c r="K21" s="41"/>
      <c r="L21" s="44"/>
    </row>
    <row r="22" spans="1:12" ht="37.5" customHeight="1">
      <c r="A22" s="360">
        <v>18</v>
      </c>
      <c r="B22" s="41"/>
      <c r="C22" s="1282"/>
      <c r="D22" s="3645"/>
      <c r="E22" s="3646"/>
      <c r="F22" s="3646"/>
      <c r="G22" s="3646"/>
      <c r="H22" s="3646"/>
      <c r="I22" s="3647"/>
      <c r="J22" s="44"/>
      <c r="K22" s="41"/>
      <c r="L22" s="44"/>
    </row>
    <row r="23" spans="1:12" ht="37.5" customHeight="1">
      <c r="A23" s="360">
        <v>19</v>
      </c>
      <c r="B23" s="41"/>
      <c r="C23" s="1282"/>
      <c r="D23" s="3648"/>
      <c r="E23" s="3649"/>
      <c r="F23" s="3649"/>
      <c r="G23" s="3649"/>
      <c r="H23" s="3649"/>
      <c r="I23" s="3650"/>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625" priority="8"/>
  </conditionalFormatting>
  <conditionalFormatting sqref="A4">
    <cfRule type="duplicateValues" dxfId="624" priority="4"/>
  </conditionalFormatting>
  <conditionalFormatting sqref="B4">
    <cfRule type="duplicateValues" dxfId="623" priority="1"/>
    <cfRule type="duplicateValues" dxfId="622" priority="2"/>
    <cfRule type="duplicateValues" dxfId="621"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79"/>
      <c r="D1" s="3579"/>
      <c r="E1" s="3579"/>
      <c r="F1" s="3579"/>
      <c r="G1" s="3579"/>
      <c r="H1" s="3579"/>
      <c r="I1" s="3579"/>
      <c r="J1" s="3579"/>
      <c r="K1" s="3579"/>
      <c r="M1" s="1848"/>
    </row>
    <row r="2" spans="1:14" ht="59.25" customHeight="1">
      <c r="A2" s="3580" t="s">
        <v>3155</v>
      </c>
      <c r="B2" s="3580"/>
      <c r="C2" s="3580"/>
      <c r="D2" s="3580"/>
      <c r="E2" s="3580"/>
      <c r="F2" s="3580"/>
      <c r="G2" s="3580"/>
      <c r="H2" s="3580"/>
      <c r="I2" s="3580"/>
      <c r="J2" s="3580"/>
      <c r="K2" s="3580"/>
      <c r="L2" s="3580"/>
      <c r="M2" s="3580"/>
      <c r="N2" s="287"/>
    </row>
    <row r="3" spans="1:14" s="1725" customFormat="1" ht="45" customHeight="1">
      <c r="A3" s="1723"/>
      <c r="B3" s="3581"/>
      <c r="C3" s="3582"/>
      <c r="D3" s="3582"/>
      <c r="E3" s="3582"/>
      <c r="F3" s="3582"/>
      <c r="G3" s="3582"/>
      <c r="H3" s="3582"/>
      <c r="I3" s="3582"/>
      <c r="J3" s="3582"/>
      <c r="K3" s="3582"/>
      <c r="L3" s="3582"/>
      <c r="M3" s="3583"/>
      <c r="N3" s="1724"/>
    </row>
    <row r="4" spans="1:14" ht="30" customHeight="1">
      <c r="A4" s="3584"/>
      <c r="B4" s="3584"/>
      <c r="C4" s="1810">
        <f>SUBTOTAL(9,C6:C38)</f>
        <v>228800</v>
      </c>
      <c r="D4" s="1503"/>
      <c r="E4" s="1504"/>
      <c r="F4" s="1503"/>
      <c r="G4" s="1503"/>
      <c r="H4" s="1503"/>
      <c r="I4" s="1503"/>
      <c r="J4" s="1504">
        <f ca="1">TODAY()</f>
        <v>45954</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620" priority="5"/>
  </conditionalFormatting>
  <conditionalFormatting sqref="A5">
    <cfRule type="duplicateValues" dxfId="619" priority="4"/>
  </conditionalFormatting>
  <conditionalFormatting sqref="B5">
    <cfRule type="duplicateValues" dxfId="618" priority="1"/>
    <cfRule type="duplicateValues" dxfId="617" priority="2"/>
    <cfRule type="duplicateValues" dxfId="616"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79"/>
      <c r="D1" s="3579"/>
      <c r="E1" s="3579"/>
      <c r="F1" s="3579"/>
      <c r="G1" s="3579"/>
      <c r="H1" s="3579"/>
      <c r="I1" s="3579"/>
      <c r="J1" s="3579"/>
      <c r="K1" s="3579"/>
      <c r="M1" s="1487"/>
    </row>
    <row r="2" spans="1:14" ht="53.25" customHeight="1">
      <c r="A2" s="3580" t="s">
        <v>3279</v>
      </c>
      <c r="B2" s="3580"/>
      <c r="C2" s="3580"/>
      <c r="D2" s="3580"/>
      <c r="E2" s="3580"/>
      <c r="F2" s="3580"/>
      <c r="G2" s="3580"/>
      <c r="H2" s="3580"/>
      <c r="I2" s="3580"/>
      <c r="J2" s="3580"/>
      <c r="K2" s="3580"/>
      <c r="L2" s="3580"/>
      <c r="M2" s="3580"/>
      <c r="N2" s="287"/>
    </row>
    <row r="3" spans="1:14" s="1725" customFormat="1" ht="52.5" customHeight="1">
      <c r="A3" s="1723"/>
      <c r="B3" s="3657" t="s">
        <v>3280</v>
      </c>
      <c r="C3" s="3658"/>
      <c r="D3" s="3658"/>
      <c r="E3" s="3658"/>
      <c r="F3" s="3658"/>
      <c r="G3" s="3658"/>
      <c r="H3" s="3658"/>
      <c r="I3" s="3658"/>
      <c r="J3" s="3658"/>
      <c r="K3" s="3658"/>
      <c r="L3" s="3658"/>
      <c r="M3" s="3659"/>
      <c r="N3" s="1724"/>
    </row>
    <row r="4" spans="1:14" ht="35.25" customHeight="1">
      <c r="A4" s="3584"/>
      <c r="B4" s="3584"/>
      <c r="C4" s="1768">
        <f>SUBTOTAL(9,C6:C34)</f>
        <v>219885</v>
      </c>
      <c r="D4" s="1503"/>
      <c r="E4" s="1504"/>
      <c r="F4" s="1503"/>
      <c r="G4" s="1503"/>
      <c r="H4" s="1503"/>
      <c r="I4" s="1503"/>
      <c r="J4" s="1504">
        <f ca="1">TODAY()</f>
        <v>45954</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615" priority="5"/>
  </conditionalFormatting>
  <conditionalFormatting sqref="A5">
    <cfRule type="duplicateValues" dxfId="614" priority="4"/>
  </conditionalFormatting>
  <conditionalFormatting sqref="B5">
    <cfRule type="duplicateValues" dxfId="613" priority="1"/>
    <cfRule type="duplicateValues" dxfId="612" priority="2"/>
    <cfRule type="duplicateValues" dxfId="611"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9"/>
      <c r="D1" s="3579"/>
      <c r="E1" s="3579"/>
      <c r="F1" s="3579"/>
      <c r="G1" s="3579"/>
      <c r="H1" s="3579"/>
      <c r="I1" s="3579"/>
      <c r="J1" s="3579"/>
      <c r="K1" s="3579"/>
      <c r="M1" s="1848"/>
    </row>
    <row r="2" spans="1:14" ht="42" customHeight="1">
      <c r="A2" s="3660" t="s">
        <v>3387</v>
      </c>
      <c r="B2" s="3660"/>
      <c r="C2" s="3660"/>
      <c r="D2" s="3660"/>
      <c r="E2" s="3660"/>
      <c r="F2" s="3660"/>
      <c r="G2" s="3660"/>
      <c r="H2" s="3660"/>
      <c r="I2" s="3660"/>
      <c r="J2" s="3660"/>
      <c r="K2" s="3661"/>
      <c r="L2" s="1905"/>
      <c r="M2" s="1905"/>
      <c r="N2" s="287"/>
    </row>
    <row r="3" spans="1:14" ht="37.5" customHeight="1">
      <c r="A3" s="3662" t="s">
        <v>3388</v>
      </c>
      <c r="B3" s="3662"/>
      <c r="C3" s="1950">
        <f>SUBTOTAL(9,C5:C585)</f>
        <v>218528</v>
      </c>
      <c r="D3" s="1932"/>
      <c r="E3" s="1951"/>
      <c r="F3" s="1932"/>
      <c r="G3" s="1932"/>
      <c r="H3" s="1932"/>
      <c r="I3" s="1932"/>
      <c r="J3" s="1934">
        <f ca="1">TODAY()</f>
        <v>45954</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610" priority="1"/>
  </conditionalFormatting>
  <conditionalFormatting sqref="A4">
    <cfRule type="duplicateValues" dxfId="609" priority="2"/>
  </conditionalFormatting>
  <conditionalFormatting sqref="B4">
    <cfRule type="duplicateValues" dxfId="608" priority="3"/>
    <cfRule type="duplicateValues" dxfId="607" priority="4"/>
    <cfRule type="duplicateValues" dxfId="606"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9"/>
      <c r="D1" s="3579"/>
      <c r="E1" s="3579"/>
      <c r="F1" s="3579"/>
      <c r="G1" s="3579"/>
      <c r="H1" s="3579"/>
      <c r="I1" s="3579"/>
      <c r="J1" s="3579"/>
      <c r="K1" s="3579"/>
      <c r="M1" s="1848"/>
    </row>
    <row r="2" spans="1:14" ht="42" customHeight="1">
      <c r="A2" s="3663" t="s">
        <v>3387</v>
      </c>
      <c r="B2" s="3663"/>
      <c r="C2" s="3663"/>
      <c r="D2" s="3663"/>
      <c r="E2" s="3663"/>
      <c r="F2" s="3663"/>
      <c r="G2" s="3663"/>
      <c r="H2" s="3663"/>
      <c r="I2" s="3663"/>
      <c r="J2" s="3663"/>
      <c r="K2" s="3664"/>
      <c r="L2" s="1905"/>
      <c r="M2" s="1905"/>
      <c r="N2" s="287"/>
    </row>
    <row r="3" spans="1:14" ht="37.5" customHeight="1">
      <c r="A3" s="3662" t="s">
        <v>3388</v>
      </c>
      <c r="B3" s="3662"/>
      <c r="C3" s="2004">
        <f>SUBTOTAL(9,C5:C565)</f>
        <v>202245</v>
      </c>
      <c r="D3" s="1932"/>
      <c r="E3" s="1951"/>
      <c r="F3" s="1932"/>
      <c r="G3" s="1932"/>
      <c r="H3" s="1932"/>
      <c r="I3" s="1932"/>
      <c r="J3" s="1934">
        <f ca="1">TODAY()</f>
        <v>45954</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605" priority="5"/>
  </conditionalFormatting>
  <conditionalFormatting sqref="A4">
    <cfRule type="duplicateValues" dxfId="604" priority="1072"/>
  </conditionalFormatting>
  <conditionalFormatting sqref="B4">
    <cfRule type="duplicateValues" dxfId="603" priority="1073"/>
    <cfRule type="duplicateValues" dxfId="602" priority="1074"/>
    <cfRule type="duplicateValues" dxfId="601"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9"/>
      <c r="D1" s="3579"/>
      <c r="E1" s="3579"/>
      <c r="F1" s="3579"/>
      <c r="G1" s="3579"/>
      <c r="H1" s="3579"/>
      <c r="I1" s="3579"/>
      <c r="J1" s="3579"/>
      <c r="K1" s="3579"/>
      <c r="M1" s="1848"/>
    </row>
    <row r="2" spans="1:14" ht="42" customHeight="1">
      <c r="A2" s="3663" t="s">
        <v>3387</v>
      </c>
      <c r="B2" s="3663"/>
      <c r="C2" s="3663"/>
      <c r="D2" s="3663"/>
      <c r="E2" s="3663"/>
      <c r="F2" s="3663"/>
      <c r="G2" s="3663"/>
      <c r="H2" s="3663"/>
      <c r="I2" s="3663"/>
      <c r="J2" s="3663"/>
      <c r="K2" s="3664"/>
      <c r="L2" s="1905"/>
      <c r="M2" s="1905"/>
      <c r="N2" s="287"/>
    </row>
    <row r="3" spans="1:14" ht="37.5" customHeight="1">
      <c r="A3" s="3662" t="s">
        <v>3388</v>
      </c>
      <c r="B3" s="3662"/>
      <c r="C3" s="1950">
        <f>SUBTOTAL(9,C5:C559)</f>
        <v>214355</v>
      </c>
      <c r="D3" s="1932"/>
      <c r="E3" s="1951"/>
      <c r="F3" s="1932"/>
      <c r="G3" s="1932"/>
      <c r="H3" s="1932"/>
      <c r="I3" s="1932"/>
      <c r="J3" s="1934">
        <f ca="1">TODAY()</f>
        <v>45954</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600" priority="1"/>
  </conditionalFormatting>
  <conditionalFormatting sqref="A4">
    <cfRule type="duplicateValues" dxfId="599" priority="2"/>
  </conditionalFormatting>
  <conditionalFormatting sqref="B4">
    <cfRule type="duplicateValues" dxfId="598" priority="3"/>
    <cfRule type="duplicateValues" dxfId="597" priority="4"/>
    <cfRule type="duplicateValues" dxfId="596"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65"/>
      <c r="D1" s="3665"/>
      <c r="E1" s="3665"/>
      <c r="F1" s="3665"/>
      <c r="G1" s="3665"/>
      <c r="H1" s="3665"/>
      <c r="I1" s="3665"/>
      <c r="J1" s="3665"/>
      <c r="K1" s="3665"/>
      <c r="M1" s="1848"/>
    </row>
    <row r="2" spans="1:26" ht="42" customHeight="1">
      <c r="A2" s="3666" t="s">
        <v>3387</v>
      </c>
      <c r="B2" s="3666"/>
      <c r="C2" s="3666"/>
      <c r="D2" s="3666"/>
      <c r="E2" s="3666"/>
      <c r="F2" s="3666"/>
      <c r="G2" s="3666"/>
      <c r="H2" s="3666"/>
      <c r="I2" s="3666"/>
      <c r="J2" s="3666"/>
      <c r="K2" s="3666"/>
      <c r="L2" s="1959"/>
      <c r="M2" s="1959"/>
      <c r="N2" s="218"/>
      <c r="O2" s="1777"/>
      <c r="P2" s="1777"/>
      <c r="Q2" s="1777"/>
      <c r="R2" s="1777"/>
      <c r="S2" s="1777"/>
      <c r="T2" s="1777"/>
      <c r="U2" s="1777"/>
      <c r="V2" s="1777"/>
      <c r="W2" s="1777"/>
      <c r="X2" s="1777"/>
      <c r="Y2" s="1777"/>
    </row>
    <row r="3" spans="1:26" ht="37.5" customHeight="1">
      <c r="A3" s="3667" t="s">
        <v>3388</v>
      </c>
      <c r="B3" s="3667"/>
      <c r="C3" s="1960">
        <f>SUBTOTAL(9,C5:C572)</f>
        <v>247335</v>
      </c>
      <c r="D3" s="1815"/>
      <c r="E3" s="1961"/>
      <c r="F3" s="1815"/>
      <c r="G3" s="1815"/>
      <c r="H3" s="1815"/>
      <c r="I3" s="1815"/>
      <c r="J3" s="1816">
        <f ca="1">TODAY()</f>
        <v>45954</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595" priority="5"/>
  </conditionalFormatting>
  <conditionalFormatting sqref="A4:A5">
    <cfRule type="duplicateValues" dxfId="594" priority="4"/>
  </conditionalFormatting>
  <conditionalFormatting sqref="B4:B5">
    <cfRule type="duplicateValues" dxfId="593" priority="1"/>
    <cfRule type="duplicateValues" dxfId="592" priority="2"/>
    <cfRule type="duplicateValues" dxfId="591"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9"/>
      <c r="D1" s="3579"/>
      <c r="E1" s="3579"/>
      <c r="F1" s="3579"/>
      <c r="G1" s="3579"/>
      <c r="H1" s="3579"/>
      <c r="I1" s="3579"/>
      <c r="J1" s="3579"/>
      <c r="K1" s="3579"/>
      <c r="M1" s="1848"/>
    </row>
    <row r="2" spans="1:14" ht="42" customHeight="1">
      <c r="A2" s="3663" t="s">
        <v>3387</v>
      </c>
      <c r="B2" s="3663"/>
      <c r="C2" s="3663"/>
      <c r="D2" s="3663"/>
      <c r="E2" s="3663"/>
      <c r="F2" s="3663"/>
      <c r="G2" s="3663"/>
      <c r="H2" s="3663"/>
      <c r="I2" s="3663"/>
      <c r="J2" s="3663"/>
      <c r="K2" s="3664"/>
      <c r="L2" s="1905"/>
      <c r="M2" s="1905"/>
      <c r="N2" s="287"/>
    </row>
    <row r="3" spans="1:14" ht="37.5" customHeight="1">
      <c r="A3" s="3662" t="s">
        <v>3388</v>
      </c>
      <c r="B3" s="3662"/>
      <c r="C3" s="1950">
        <f>SUM(C5:C157)</f>
        <v>187725</v>
      </c>
      <c r="D3" s="1932"/>
      <c r="E3" s="1951"/>
      <c r="F3" s="1932"/>
      <c r="G3" s="1932"/>
      <c r="H3" s="1932"/>
      <c r="I3" s="1932"/>
      <c r="J3" s="1934">
        <f ca="1">TODAY()</f>
        <v>45954</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590" priority="5"/>
  </conditionalFormatting>
  <conditionalFormatting sqref="A4">
    <cfRule type="duplicateValues" dxfId="589" priority="4"/>
  </conditionalFormatting>
  <conditionalFormatting sqref="B4">
    <cfRule type="duplicateValues" dxfId="588" priority="1"/>
    <cfRule type="duplicateValues" dxfId="587" priority="2"/>
    <cfRule type="duplicateValues" dxfId="586"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65"/>
      <c r="D1" s="3665"/>
      <c r="E1" s="3665"/>
      <c r="F1" s="3665"/>
      <c r="G1" s="3665"/>
      <c r="H1" s="3665"/>
      <c r="I1" s="3665"/>
      <c r="J1" s="3665"/>
      <c r="K1" s="3665"/>
      <c r="M1" s="1848"/>
    </row>
    <row r="2" spans="1:14" ht="42" customHeight="1">
      <c r="A2" s="3666" t="s">
        <v>3387</v>
      </c>
      <c r="B2" s="3666"/>
      <c r="C2" s="3666"/>
      <c r="D2" s="3666"/>
      <c r="E2" s="3666"/>
      <c r="F2" s="3666"/>
      <c r="G2" s="3666"/>
      <c r="H2" s="3666"/>
      <c r="I2" s="3666"/>
      <c r="J2" s="3666"/>
      <c r="K2" s="3666"/>
      <c r="L2" s="1959"/>
      <c r="M2" s="1959"/>
      <c r="N2" s="218"/>
    </row>
    <row r="3" spans="1:14" ht="37.5" customHeight="1">
      <c r="A3" s="3667" t="s">
        <v>3388</v>
      </c>
      <c r="B3" s="3667"/>
      <c r="C3" s="1960">
        <f>SUM(C5:C159)</f>
        <v>267570</v>
      </c>
      <c r="D3" s="1815"/>
      <c r="E3" s="1961"/>
      <c r="F3" s="1815"/>
      <c r="G3" s="1815"/>
      <c r="H3" s="1815"/>
      <c r="I3" s="1815"/>
      <c r="J3" s="1816">
        <f ca="1">TODAY()</f>
        <v>45954</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585" priority="5"/>
  </conditionalFormatting>
  <conditionalFormatting sqref="A4">
    <cfRule type="duplicateValues" dxfId="584" priority="4"/>
  </conditionalFormatting>
  <conditionalFormatting sqref="B4">
    <cfRule type="duplicateValues" dxfId="583" priority="1"/>
    <cfRule type="duplicateValues" dxfId="582" priority="2"/>
    <cfRule type="duplicateValues" dxfId="581"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9"/>
      <c r="D1" s="3579"/>
      <c r="E1" s="3579"/>
      <c r="F1" s="3579"/>
      <c r="G1" s="3579"/>
      <c r="H1" s="3579"/>
      <c r="I1" s="3579"/>
      <c r="J1" s="3579"/>
      <c r="K1" s="3579"/>
      <c r="M1" s="1848"/>
    </row>
    <row r="2" spans="1:14" ht="42" customHeight="1">
      <c r="A2" s="3663" t="s">
        <v>3387</v>
      </c>
      <c r="B2" s="3663"/>
      <c r="C2" s="3663"/>
      <c r="D2" s="3663"/>
      <c r="E2" s="3663"/>
      <c r="F2" s="3663"/>
      <c r="G2" s="3663"/>
      <c r="H2" s="3663"/>
      <c r="I2" s="3663"/>
      <c r="J2" s="3663"/>
      <c r="K2" s="3664"/>
      <c r="L2" s="1905"/>
      <c r="M2" s="1905"/>
      <c r="N2" s="287"/>
    </row>
    <row r="3" spans="1:14" ht="37.5" customHeight="1">
      <c r="A3" s="3667" t="s">
        <v>3388</v>
      </c>
      <c r="B3" s="3667"/>
      <c r="C3" s="1910">
        <f>SUM(C5:C155)</f>
        <v>273995</v>
      </c>
      <c r="D3" s="1503"/>
      <c r="E3" s="1849"/>
      <c r="F3" s="1932"/>
      <c r="G3" s="1503"/>
      <c r="H3" s="1503"/>
      <c r="I3" s="1503"/>
      <c r="J3" s="1934">
        <f ca="1">TODAY()</f>
        <v>45954</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580" priority="1071"/>
  </conditionalFormatting>
  <conditionalFormatting sqref="A4">
    <cfRule type="duplicateValues" dxfId="579" priority="4"/>
  </conditionalFormatting>
  <conditionalFormatting sqref="B4">
    <cfRule type="duplicateValues" dxfId="578" priority="1"/>
    <cfRule type="duplicateValues" dxfId="577" priority="2"/>
    <cfRule type="duplicateValues" dxfId="576"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9"/>
      <c r="D1" s="3579"/>
      <c r="E1" s="3579"/>
      <c r="F1" s="3579"/>
      <c r="G1" s="3579"/>
      <c r="H1" s="3579"/>
      <c r="I1" s="3579"/>
      <c r="J1" s="3579"/>
      <c r="K1" s="3579"/>
      <c r="M1" s="1848"/>
    </row>
    <row r="2" spans="1:14" ht="3.75" customHeight="1">
      <c r="A2" s="3668"/>
      <c r="B2" s="3668"/>
      <c r="C2" s="3668"/>
      <c r="D2" s="3668"/>
      <c r="E2" s="3668"/>
      <c r="F2" s="3668"/>
      <c r="G2" s="3668"/>
      <c r="H2" s="3668"/>
      <c r="I2" s="3668"/>
      <c r="J2" s="3668"/>
      <c r="K2" s="3668"/>
      <c r="L2" s="3668"/>
      <c r="M2" s="3668"/>
      <c r="N2" s="287"/>
    </row>
    <row r="3" spans="1:14" ht="54" customHeight="1">
      <c r="A3" s="3663" t="s">
        <v>3387</v>
      </c>
      <c r="B3" s="3663"/>
      <c r="C3" s="3663"/>
      <c r="D3" s="3663"/>
      <c r="E3" s="3663"/>
      <c r="F3" s="3663"/>
      <c r="G3" s="3663"/>
      <c r="H3" s="3663"/>
      <c r="I3" s="3663"/>
      <c r="J3" s="3663"/>
      <c r="K3" s="3664"/>
      <c r="L3" s="1905"/>
      <c r="M3" s="1905"/>
      <c r="N3" s="287"/>
    </row>
    <row r="4" spans="1:14" ht="37.5" customHeight="1">
      <c r="A4" s="3667" t="s">
        <v>3388</v>
      </c>
      <c r="B4" s="3667"/>
      <c r="C4" s="1898">
        <f>SUBTOTAL(9,C6:C47)</f>
        <v>244885</v>
      </c>
      <c r="D4" s="1503"/>
      <c r="E4" s="1849"/>
      <c r="F4" s="1503"/>
      <c r="G4" s="1503"/>
      <c r="H4" s="1503"/>
      <c r="I4" s="1503"/>
      <c r="J4" s="1906">
        <f ca="1">TODAY()</f>
        <v>45954</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575" priority="5"/>
  </conditionalFormatting>
  <conditionalFormatting sqref="A5">
    <cfRule type="duplicateValues" dxfId="574" priority="4"/>
  </conditionalFormatting>
  <conditionalFormatting sqref="B5">
    <cfRule type="duplicateValues" dxfId="573" priority="1"/>
    <cfRule type="duplicateValues" dxfId="572" priority="2"/>
    <cfRule type="duplicateValues" dxfId="571"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79"/>
      <c r="D1" s="3579"/>
      <c r="E1" s="3579"/>
      <c r="F1" s="3579"/>
      <c r="G1" s="3579"/>
      <c r="H1" s="3579"/>
      <c r="I1" s="3579"/>
      <c r="J1" s="3579"/>
      <c r="K1" s="3579"/>
      <c r="M1" s="1848"/>
    </row>
    <row r="2" spans="1:14" ht="64.5" customHeight="1">
      <c r="A2" s="3668" t="s">
        <v>4412</v>
      </c>
      <c r="B2" s="3668"/>
      <c r="C2" s="3668"/>
      <c r="D2" s="3668"/>
      <c r="E2" s="3668"/>
      <c r="F2" s="3668"/>
      <c r="G2" s="3668"/>
      <c r="H2" s="3668"/>
      <c r="I2" s="3668"/>
      <c r="J2" s="3668"/>
      <c r="K2" s="3668"/>
      <c r="L2" s="3668"/>
      <c r="M2" s="3668"/>
      <c r="N2" s="287"/>
    </row>
    <row r="3" spans="1:14" ht="51.75" customHeight="1">
      <c r="A3" s="3663" t="s">
        <v>4413</v>
      </c>
      <c r="B3" s="3663"/>
      <c r="C3" s="3663"/>
      <c r="D3" s="3663"/>
      <c r="E3" s="3663"/>
      <c r="F3" s="3663"/>
      <c r="G3" s="3663"/>
      <c r="H3" s="3663"/>
      <c r="I3" s="3663"/>
      <c r="J3" s="3663"/>
      <c r="K3" s="3664"/>
      <c r="L3" s="1905"/>
      <c r="M3" s="1905"/>
      <c r="N3" s="287"/>
    </row>
    <row r="4" spans="1:14" ht="48.75" customHeight="1">
      <c r="A4" s="3667" t="s">
        <v>3388</v>
      </c>
      <c r="B4" s="3667"/>
      <c r="C4" s="1898">
        <f>SUM(C6:C46)</f>
        <v>269370</v>
      </c>
      <c r="D4" s="1503"/>
      <c r="E4" s="1849"/>
      <c r="F4" s="1503"/>
      <c r="G4" s="1503"/>
      <c r="H4" s="1503"/>
      <c r="I4" s="1503"/>
      <c r="J4" s="1906">
        <f ca="1">TODAY()</f>
        <v>45954</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570" priority="1070"/>
  </conditionalFormatting>
  <conditionalFormatting sqref="A5">
    <cfRule type="duplicateValues" dxfId="569" priority="4"/>
  </conditionalFormatting>
  <conditionalFormatting sqref="B5">
    <cfRule type="duplicateValues" dxfId="568" priority="1"/>
    <cfRule type="duplicateValues" dxfId="567" priority="2"/>
    <cfRule type="duplicateValues" dxfId="566"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79"/>
      <c r="D1" s="3579"/>
      <c r="E1" s="3579"/>
      <c r="F1" s="3579"/>
      <c r="G1" s="3579"/>
      <c r="H1" s="3579"/>
      <c r="I1" s="3579"/>
      <c r="J1" s="3579"/>
      <c r="K1" s="3579"/>
      <c r="M1" s="1848"/>
    </row>
    <row r="2" spans="1:14" ht="39.75" customHeight="1">
      <c r="A2" s="3580" t="s">
        <v>4559</v>
      </c>
      <c r="B2" s="3580"/>
      <c r="C2" s="3580"/>
      <c r="D2" s="3580"/>
      <c r="E2" s="3580"/>
      <c r="F2" s="3580"/>
      <c r="G2" s="3580"/>
      <c r="H2" s="3580"/>
      <c r="I2" s="3580"/>
      <c r="J2" s="3580"/>
      <c r="K2" s="3580"/>
      <c r="L2" s="3580"/>
      <c r="M2" s="3580"/>
      <c r="N2" s="287"/>
    </row>
    <row r="3" spans="1:14" s="1725" customFormat="1" ht="45" customHeight="1">
      <c r="A3" s="1723"/>
      <c r="B3" s="3581"/>
      <c r="C3" s="3582"/>
      <c r="D3" s="3582"/>
      <c r="E3" s="3582"/>
      <c r="F3" s="3582"/>
      <c r="G3" s="3582"/>
      <c r="H3" s="3582"/>
      <c r="I3" s="3582"/>
      <c r="J3" s="3582"/>
      <c r="K3" s="3582"/>
      <c r="L3" s="3582"/>
      <c r="M3" s="3583"/>
      <c r="N3" s="1724"/>
    </row>
    <row r="4" spans="1:14" ht="30" customHeight="1">
      <c r="A4" s="3584"/>
      <c r="B4" s="3584"/>
      <c r="C4" s="1810">
        <f>SUM(C6:C42)</f>
        <v>242500</v>
      </c>
      <c r="D4" s="1503"/>
      <c r="E4" s="1504"/>
      <c r="F4" s="1503"/>
      <c r="G4" s="1503"/>
      <c r="H4" s="1503"/>
      <c r="I4" s="1503"/>
      <c r="J4" s="1504">
        <f ca="1">TODAY()</f>
        <v>45954</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565" priority="6"/>
  </conditionalFormatting>
  <conditionalFormatting sqref="A5">
    <cfRule type="duplicateValues" dxfId="564" priority="5"/>
  </conditionalFormatting>
  <conditionalFormatting sqref="B5">
    <cfRule type="duplicateValues" dxfId="563" priority="2"/>
    <cfRule type="duplicateValues" dxfId="562" priority="3"/>
    <cfRule type="duplicateValues" dxfId="561"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79"/>
      <c r="D1" s="3579"/>
      <c r="E1" s="3579"/>
      <c r="F1" s="3579"/>
      <c r="G1" s="3579"/>
      <c r="H1" s="3579"/>
      <c r="I1" s="3579"/>
      <c r="J1" s="3579"/>
      <c r="K1" s="3579"/>
      <c r="M1" s="1848"/>
    </row>
    <row r="2" spans="1:14" ht="39.75" customHeight="1">
      <c r="A2" s="3580" t="s">
        <v>4679</v>
      </c>
      <c r="B2" s="3580"/>
      <c r="C2" s="3580"/>
      <c r="D2" s="3580"/>
      <c r="E2" s="3580"/>
      <c r="F2" s="3580"/>
      <c r="G2" s="3580"/>
      <c r="H2" s="3580"/>
      <c r="I2" s="3580"/>
      <c r="J2" s="3580"/>
      <c r="K2" s="3580"/>
      <c r="L2" s="3580"/>
      <c r="M2" s="3580"/>
      <c r="N2" s="287"/>
    </row>
    <row r="3" spans="1:14" s="1725" customFormat="1" ht="45" customHeight="1">
      <c r="A3" s="1723"/>
      <c r="B3" s="3581"/>
      <c r="C3" s="3582"/>
      <c r="D3" s="3582"/>
      <c r="E3" s="3582"/>
      <c r="F3" s="3582"/>
      <c r="G3" s="3582"/>
      <c r="H3" s="3582"/>
      <c r="I3" s="3582"/>
      <c r="J3" s="3582"/>
      <c r="K3" s="3582"/>
      <c r="L3" s="3582"/>
      <c r="M3" s="3583"/>
      <c r="N3" s="1724"/>
    </row>
    <row r="4" spans="1:14" ht="30" customHeight="1">
      <c r="A4" s="3584"/>
      <c r="B4" s="3584"/>
      <c r="C4" s="1810">
        <f>SUM(C6:C28)</f>
        <v>284490</v>
      </c>
      <c r="D4" s="1503"/>
      <c r="E4" s="1504"/>
      <c r="F4" s="1503"/>
      <c r="G4" s="1503"/>
      <c r="H4" s="1503"/>
      <c r="I4" s="1503"/>
      <c r="J4" s="1504">
        <f ca="1">TODAY()</f>
        <v>45954</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560" priority="6"/>
  </conditionalFormatting>
  <conditionalFormatting sqref="A5">
    <cfRule type="duplicateValues" dxfId="559" priority="5"/>
  </conditionalFormatting>
  <conditionalFormatting sqref="B5">
    <cfRule type="duplicateValues" dxfId="558" priority="2"/>
    <cfRule type="duplicateValues" dxfId="557" priority="3"/>
    <cfRule type="duplicateValues" dxfId="556"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79"/>
      <c r="D1" s="3579"/>
      <c r="E1" s="3579"/>
      <c r="F1" s="3579"/>
      <c r="G1" s="3579"/>
      <c r="H1" s="3579"/>
      <c r="I1" s="3579"/>
      <c r="J1" s="3579"/>
      <c r="K1" s="3579"/>
      <c r="M1" s="1848"/>
    </row>
    <row r="2" spans="1:127" ht="50.25" customHeight="1">
      <c r="A2" s="3669" t="s">
        <v>4760</v>
      </c>
      <c r="B2" s="3670"/>
      <c r="C2" s="3670"/>
      <c r="D2" s="3670"/>
      <c r="E2" s="3670"/>
      <c r="F2" s="3670"/>
      <c r="G2" s="3670"/>
      <c r="H2" s="3670"/>
      <c r="I2" s="3670"/>
      <c r="J2" s="3670"/>
      <c r="K2" s="3671"/>
      <c r="L2" s="1905"/>
      <c r="M2" s="1905"/>
      <c r="N2" s="287"/>
    </row>
    <row r="3" spans="1:127" ht="37.5" customHeight="1">
      <c r="A3" s="3662" t="s">
        <v>3388</v>
      </c>
      <c r="B3" s="3662"/>
      <c r="C3" s="1950">
        <f>SUBTOTAL(9,C5:C536)</f>
        <v>124600</v>
      </c>
      <c r="D3" s="1932"/>
      <c r="E3" s="1951"/>
      <c r="F3" s="1932"/>
      <c r="G3" s="1932"/>
      <c r="H3" s="1932"/>
      <c r="I3" s="1932"/>
      <c r="J3" s="1934">
        <f ca="1">TODAY()</f>
        <v>45954</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555" priority="5"/>
  </conditionalFormatting>
  <conditionalFormatting sqref="A4">
    <cfRule type="duplicateValues" dxfId="554" priority="1"/>
  </conditionalFormatting>
  <conditionalFormatting sqref="B4">
    <cfRule type="duplicateValues" dxfId="553" priority="2"/>
    <cfRule type="duplicateValues" dxfId="552" priority="3"/>
    <cfRule type="duplicateValues" dxfId="551"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79"/>
      <c r="D1" s="3579"/>
      <c r="E1" s="3579"/>
      <c r="F1" s="3579"/>
      <c r="G1" s="3579"/>
      <c r="H1" s="3579"/>
      <c r="I1" s="3579"/>
      <c r="J1" s="3579"/>
      <c r="K1" s="3579"/>
      <c r="M1" s="1848"/>
    </row>
    <row r="2" spans="1:14" ht="63" customHeight="1">
      <c r="A2" s="3672" t="s">
        <v>4818</v>
      </c>
      <c r="B2" s="3673"/>
      <c r="C2" s="3673"/>
      <c r="D2" s="3673"/>
      <c r="E2" s="3673"/>
      <c r="F2" s="3673"/>
      <c r="G2" s="3673"/>
      <c r="H2" s="3673"/>
      <c r="I2" s="3673"/>
      <c r="J2" s="3673"/>
      <c r="K2" s="3674"/>
      <c r="L2" s="1905"/>
      <c r="M2" s="1905"/>
      <c r="N2" s="287"/>
    </row>
    <row r="3" spans="1:14" ht="37.5" customHeight="1">
      <c r="A3" s="3662" t="s">
        <v>3388</v>
      </c>
      <c r="B3" s="3662"/>
      <c r="C3" s="1950">
        <f>SUBTOTAL(9,C5:C557)</f>
        <v>196656</v>
      </c>
      <c r="D3" s="1932"/>
      <c r="E3" s="1951"/>
      <c r="F3" s="1932"/>
      <c r="G3" s="1932"/>
      <c r="H3" s="1932"/>
      <c r="I3" s="1932"/>
      <c r="J3" s="1934">
        <f ca="1">TODAY()</f>
        <v>45954</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550" priority="1076"/>
  </conditionalFormatting>
  <conditionalFormatting sqref="A4">
    <cfRule type="duplicateValues" dxfId="549" priority="2"/>
  </conditionalFormatting>
  <conditionalFormatting sqref="B4">
    <cfRule type="duplicateValues" dxfId="548" priority="3"/>
    <cfRule type="duplicateValues" dxfId="547" priority="4"/>
    <cfRule type="duplicateValues" dxfId="546"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79"/>
      <c r="D1" s="3579"/>
      <c r="E1" s="3579"/>
      <c r="F1" s="3579"/>
      <c r="G1" s="3579"/>
      <c r="H1" s="3579"/>
      <c r="I1" s="3579"/>
      <c r="J1" s="3579"/>
      <c r="K1" s="3579"/>
      <c r="M1" s="1487"/>
    </row>
    <row r="2" spans="1:14" ht="59.25" customHeight="1">
      <c r="A2" s="3580" t="s">
        <v>4917</v>
      </c>
      <c r="B2" s="3580"/>
      <c r="C2" s="3580"/>
      <c r="D2" s="3580"/>
      <c r="E2" s="3580"/>
      <c r="F2" s="3580"/>
      <c r="G2" s="3580"/>
      <c r="H2" s="3580"/>
      <c r="I2" s="3580"/>
      <c r="J2" s="3580"/>
      <c r="K2" s="3580"/>
      <c r="L2" s="3580"/>
      <c r="M2" s="3580"/>
      <c r="N2" s="287"/>
    </row>
    <row r="3" spans="1:14" s="1725" customFormat="1" ht="52.5" customHeight="1">
      <c r="A3" s="1813"/>
      <c r="B3" s="3657"/>
      <c r="C3" s="3658"/>
      <c r="D3" s="3658"/>
      <c r="E3" s="3658"/>
      <c r="F3" s="3658"/>
      <c r="G3" s="3658"/>
      <c r="H3" s="3658"/>
      <c r="I3" s="3658"/>
      <c r="J3" s="3658"/>
      <c r="K3" s="3658"/>
      <c r="L3" s="3658"/>
      <c r="M3" s="3659"/>
      <c r="N3" s="1724"/>
    </row>
    <row r="4" spans="1:14" ht="30" customHeight="1">
      <c r="A4" s="3675"/>
      <c r="B4" s="3675"/>
      <c r="C4" s="1814">
        <f>SUM(C6:C35)</f>
        <v>280180</v>
      </c>
      <c r="D4" s="1815"/>
      <c r="E4" s="1816"/>
      <c r="F4" s="1815"/>
      <c r="G4" s="1815"/>
      <c r="H4" s="1815"/>
      <c r="I4" s="1815"/>
      <c r="J4" s="1816">
        <f ca="1">TODAY()</f>
        <v>45954</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545" priority="5"/>
  </conditionalFormatting>
  <conditionalFormatting sqref="A5">
    <cfRule type="duplicateValues" dxfId="544" priority="4"/>
  </conditionalFormatting>
  <conditionalFormatting sqref="B5">
    <cfRule type="duplicateValues" dxfId="543" priority="1"/>
    <cfRule type="duplicateValues" dxfId="542" priority="2"/>
    <cfRule type="duplicateValues" dxfId="541"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79"/>
      <c r="D1" s="3579"/>
      <c r="E1" s="3579"/>
      <c r="F1" s="3579"/>
      <c r="G1" s="3579"/>
      <c r="H1" s="3579"/>
      <c r="I1" s="3579"/>
      <c r="J1" s="3579"/>
      <c r="K1" s="3579"/>
      <c r="M1" s="1848"/>
    </row>
    <row r="2" spans="1:14" ht="39.75" customHeight="1">
      <c r="A2" s="3580" t="s">
        <v>5039</v>
      </c>
      <c r="B2" s="3580"/>
      <c r="C2" s="3580"/>
      <c r="D2" s="3580"/>
      <c r="E2" s="3580"/>
      <c r="F2" s="3580"/>
      <c r="G2" s="3580"/>
      <c r="H2" s="3580"/>
      <c r="I2" s="3580"/>
      <c r="J2" s="3580"/>
      <c r="K2" s="3580"/>
      <c r="L2" s="3580"/>
      <c r="M2" s="3580"/>
      <c r="N2" s="287"/>
    </row>
    <row r="3" spans="1:14" s="1725" customFormat="1" ht="45" customHeight="1">
      <c r="A3" s="1723"/>
      <c r="B3" s="3581"/>
      <c r="C3" s="3582"/>
      <c r="D3" s="3582"/>
      <c r="E3" s="3582"/>
      <c r="F3" s="3582"/>
      <c r="G3" s="3582"/>
      <c r="H3" s="3582"/>
      <c r="I3" s="3582"/>
      <c r="J3" s="3582"/>
      <c r="K3" s="3582"/>
      <c r="L3" s="3582"/>
      <c r="M3" s="3583"/>
      <c r="N3" s="1724"/>
    </row>
    <row r="4" spans="1:14" ht="30" customHeight="1">
      <c r="A4" s="3584"/>
      <c r="B4" s="3584"/>
      <c r="C4" s="1810">
        <f>SUBTOTAL(9,C6:C39)</f>
        <v>265750</v>
      </c>
      <c r="D4" s="1503"/>
      <c r="E4" s="1504"/>
      <c r="F4" s="1503"/>
      <c r="G4" s="1503"/>
      <c r="H4" s="1503"/>
      <c r="I4" s="1503"/>
      <c r="J4" s="1504">
        <f ca="1">TODAY()</f>
        <v>45954</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540" priority="5"/>
  </conditionalFormatting>
  <conditionalFormatting sqref="A5">
    <cfRule type="duplicateValues" dxfId="539" priority="4"/>
  </conditionalFormatting>
  <conditionalFormatting sqref="B5">
    <cfRule type="duplicateValues" dxfId="538" priority="1"/>
    <cfRule type="duplicateValues" dxfId="537" priority="2"/>
    <cfRule type="duplicateValues" dxfId="536"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K37" sqref="K37"/>
    </sheetView>
  </sheetViews>
  <sheetFormatPr defaultColWidth="9.42578125" defaultRowHeight="14.25" customHeight="1"/>
  <cols>
    <col min="1" max="1" width="15" style="2801" customWidth="1"/>
    <col min="2" max="2" width="10.85546875" style="2801" bestFit="1" customWidth="1"/>
    <col min="3" max="3" width="11.85546875" style="2801" bestFit="1" customWidth="1"/>
    <col min="4" max="4" width="10.85546875" style="2801" bestFit="1" customWidth="1"/>
    <col min="5" max="5" width="12.85546875" style="2801" customWidth="1"/>
    <col min="6" max="6" width="23.5703125" style="2801" hidden="1" customWidth="1"/>
    <col min="7" max="7" width="23.42578125" style="2801" hidden="1" customWidth="1"/>
    <col min="8" max="8" width="14.5703125" style="2801" customWidth="1"/>
    <col min="9" max="9" width="17" style="2801" bestFit="1" customWidth="1"/>
    <col min="10" max="10" width="14.5703125" style="2801" bestFit="1" customWidth="1"/>
    <col min="11" max="11" width="18" style="2801" customWidth="1"/>
    <col min="12" max="13" width="14.5703125" style="2801" bestFit="1" customWidth="1"/>
    <col min="14" max="16" width="10.85546875" style="2801" bestFit="1" customWidth="1"/>
    <col min="17" max="17" width="8.28515625" style="2801" bestFit="1" customWidth="1"/>
    <col min="18" max="18" width="9.42578125" style="3116"/>
    <col min="19" max="19" width="12.7109375" style="3116" bestFit="1" customWidth="1"/>
    <col min="20" max="21" width="12.42578125" style="2801" bestFit="1" customWidth="1"/>
    <col min="22" max="22" width="14.42578125" style="2801" customWidth="1"/>
    <col min="23" max="23" width="11.85546875" style="2801" customWidth="1"/>
    <col min="24" max="16384" width="9.42578125" style="2801"/>
  </cols>
  <sheetData>
    <row r="1" spans="1:17" ht="15">
      <c r="A1" s="2800" t="s">
        <v>5170</v>
      </c>
    </row>
    <row r="2" spans="1:17" ht="15">
      <c r="A2" s="2802" t="s">
        <v>5171</v>
      </c>
      <c r="B2" s="2802">
        <v>1</v>
      </c>
      <c r="C2" s="2802">
        <v>2</v>
      </c>
      <c r="D2" s="2802">
        <v>3</v>
      </c>
      <c r="E2" s="2803" t="s">
        <v>5172</v>
      </c>
      <c r="F2" s="2802" t="s">
        <v>5173</v>
      </c>
      <c r="G2" s="2802" t="s">
        <v>5174</v>
      </c>
      <c r="H2" s="2802" t="s">
        <v>5175</v>
      </c>
      <c r="I2" s="2802" t="s">
        <v>5176</v>
      </c>
      <c r="J2" s="3264" t="s">
        <v>5177</v>
      </c>
      <c r="K2" s="2802" t="s">
        <v>5178</v>
      </c>
      <c r="L2" s="2802" t="s">
        <v>5179</v>
      </c>
    </row>
    <row r="3" spans="1:17" ht="15">
      <c r="A3" s="2804">
        <v>45809</v>
      </c>
      <c r="B3" s="2805">
        <f>SUMIF('LỊCH TÀU - 06.2025'!$P$3:$P$1048576,KH!B$2,'LỊCH TÀU - 06.2025'!$L$3:$L$1048576)</f>
        <v>92478</v>
      </c>
      <c r="C3" s="2805">
        <f>SUMIF('LỊCH TÀU - 06.2025'!$P$3:$P$1048576,KH!C$2,'LỊCH TÀU - 06.2025'!$L$3:$L$1048576)</f>
        <v>178358</v>
      </c>
      <c r="D3" s="2805">
        <f>SUMIF('LỊCH TÀU - 06.2025'!$P$3:$P$1048576,KH!D$2,'LỊCH TÀU - 06.2025'!$L$3:$L$1048576)</f>
        <v>110506</v>
      </c>
      <c r="E3" s="2806">
        <f>SUM(B3:D3)</f>
        <v>381342</v>
      </c>
      <c r="F3" s="2807">
        <v>390000</v>
      </c>
      <c r="G3" s="2807">
        <v>370000</v>
      </c>
      <c r="H3" s="2830">
        <v>185000</v>
      </c>
      <c r="I3" s="3265">
        <v>341401</v>
      </c>
      <c r="J3" s="2927">
        <v>341401</v>
      </c>
      <c r="K3" s="2831">
        <f>+H3+J3-E3</f>
        <v>145059</v>
      </c>
      <c r="L3" s="2831"/>
      <c r="M3" s="2808"/>
      <c r="N3" s="2808"/>
      <c r="O3" s="2808"/>
      <c r="P3" s="2808"/>
      <c r="Q3" s="2808"/>
    </row>
    <row r="4" spans="1:17" ht="15">
      <c r="A4" s="2804">
        <v>45839</v>
      </c>
      <c r="B4" s="2805">
        <f>SUMIF('LỊCH TÀU - 07.2025'!$P$3:$P$1048576,KH!B$2,'LỊCH TÀU - 07.2025'!$L$3:$L$1048576)</f>
        <v>100700</v>
      </c>
      <c r="C4" s="2805">
        <f>SUMIF('LỊCH TÀU - 07.2025'!$P$3:$P$1048576,KH!C$2,'LỊCH TÀU - 07.2025'!$L$3:$L$1048576)</f>
        <v>119259.296</v>
      </c>
      <c r="D4" s="2805">
        <f>SUMIF('LỊCH TÀU - 07.2025'!$P$3:$P$1048576,KH!D$2,'LỊCH TÀU - 07.2025'!$L$3:$L$1048576)</f>
        <v>141721</v>
      </c>
      <c r="E4" s="2806">
        <f>SUM(B4:D4)</f>
        <v>361680.29599999997</v>
      </c>
      <c r="F4" s="2807">
        <v>430000</v>
      </c>
      <c r="G4" s="2807">
        <v>440000</v>
      </c>
      <c r="H4" s="2830">
        <f>+K3</f>
        <v>145059</v>
      </c>
      <c r="I4" s="3265">
        <v>389769</v>
      </c>
      <c r="J4" s="2927">
        <v>389769</v>
      </c>
      <c r="K4" s="2831">
        <f>+H4+J4-E4</f>
        <v>173147.70400000003</v>
      </c>
      <c r="L4" s="2831"/>
    </row>
    <row r="5" spans="1:17" ht="15">
      <c r="A5" s="2804">
        <v>45870</v>
      </c>
      <c r="B5" s="2805">
        <f>SUMIF('LỊCH TÀU - 08.2025'!$P$3:$P$1048576,KH!B$2,'LỊCH TÀU - 08.2025'!$L$3:$L$1048576)</f>
        <v>156170</v>
      </c>
      <c r="C5" s="2805">
        <f>SUMIF('LỊCH TÀU - 08.2025'!$P$3:$P$1048576,KH!C$2,'LỊCH TÀU - 08.2025'!$L$3:$L$1048576)</f>
        <v>86076</v>
      </c>
      <c r="D5" s="2805">
        <f>SUMIF('LỊCH TÀU - 08.2025'!$P$3:$P$1048576,KH!D$2,'LỊCH TÀU - 08.2025'!$L$3:$L$1048576)</f>
        <v>171210</v>
      </c>
      <c r="E5" s="2806">
        <f>SUM(B5:D5)</f>
        <v>413456</v>
      </c>
      <c r="F5" s="2807">
        <v>490000</v>
      </c>
      <c r="G5" s="2807">
        <v>490000</v>
      </c>
      <c r="H5" s="2829">
        <f>+K4</f>
        <v>173147.70400000003</v>
      </c>
      <c r="I5" s="3265">
        <v>446244</v>
      </c>
      <c r="J5" s="2927">
        <v>446244</v>
      </c>
      <c r="K5" s="2831">
        <f>+H5+J5-E5</f>
        <v>205935.70400000003</v>
      </c>
      <c r="L5" s="2831">
        <v>450000</v>
      </c>
      <c r="M5" s="2833"/>
    </row>
    <row r="6" spans="1:17" ht="15">
      <c r="A6" s="2804">
        <v>45901</v>
      </c>
      <c r="B6" s="2805">
        <f>SUMIF('LỊCH TÀU - 09.2025 '!$R$4:$R$1048576,KH!B$2,'LỊCH TÀU - 09.2025 '!$M$4:$M$1048576)</f>
        <v>136695</v>
      </c>
      <c r="C6" s="3092">
        <f>SUMIF('LỊCH TÀU - 09.2025 '!$R$4:$R$1048576,KH!C$2,'LỊCH TÀU - 09.2025 '!$M$4:$M$1048576)</f>
        <v>188929</v>
      </c>
      <c r="D6" s="2805">
        <f>SUMIF('LỊCH TÀU - 09.2025 '!$R$4:$R$1048576,KH!D$2,'LỊCH TÀU - 09.2025 '!$M$4:$M$1048576)</f>
        <v>164256</v>
      </c>
      <c r="E6" s="2806">
        <f>SUM(B6:D6)</f>
        <v>489880</v>
      </c>
      <c r="F6" s="2807">
        <v>563000</v>
      </c>
      <c r="G6" s="2807">
        <v>573000</v>
      </c>
      <c r="H6" s="2829">
        <f t="shared" ref="H6:H9" si="0">+K5</f>
        <v>205935.70400000003</v>
      </c>
      <c r="I6" s="3265">
        <v>547068</v>
      </c>
      <c r="J6" s="2927">
        <v>547068</v>
      </c>
      <c r="K6" s="2831">
        <f>+H6+J6-E6</f>
        <v>263123.70400000003</v>
      </c>
      <c r="L6" s="2831">
        <v>525000</v>
      </c>
      <c r="M6" s="2833">
        <f>L6/3</f>
        <v>175000</v>
      </c>
    </row>
    <row r="7" spans="1:17" ht="15">
      <c r="A7" s="2804">
        <v>45931</v>
      </c>
      <c r="B7" s="3147">
        <f>SUMIF('LỊCH TÀU - 10.2025 '!$Q$7:$Q$1048576,KH!B$2,'LỊCH TÀU - 10.2025 '!$M$7:$M$1048576)</f>
        <v>163883</v>
      </c>
      <c r="C7" s="3147">
        <f>SUMIF('LỊCH TÀU - 10.2025 '!$Q$7:$Q$1048576,KH!C$2,'LỊCH TÀU - 10.2025 '!$M$7:$M$1048576)</f>
        <v>173715</v>
      </c>
      <c r="D7" s="3147">
        <f>SUMIF('LỊCH TÀU - 10.2025 '!$Q$7:$Q$1048576,KH!D$2,'LỊCH TÀU - 10.2025 '!$M$7:$M$1048576)+15000</f>
        <v>162048</v>
      </c>
      <c r="E7" s="3164">
        <f>SUM(B7:D7)</f>
        <v>499646</v>
      </c>
      <c r="F7" s="2807">
        <v>605000</v>
      </c>
      <c r="G7" s="2807">
        <v>605000</v>
      </c>
      <c r="H7" s="2829">
        <f t="shared" si="0"/>
        <v>263123.70400000003</v>
      </c>
      <c r="I7" s="2831">
        <v>620000</v>
      </c>
      <c r="J7" s="2927"/>
      <c r="K7" s="2831">
        <f>+H7+I7-E7</f>
        <v>383477.70400000003</v>
      </c>
      <c r="L7" s="2831">
        <v>556000</v>
      </c>
      <c r="M7" s="3232">
        <f>L7*85%</f>
        <v>472600</v>
      </c>
      <c r="N7" s="2885"/>
      <c r="O7" s="2885"/>
      <c r="P7" s="2885"/>
      <c r="Q7" s="2885"/>
    </row>
    <row r="8" spans="1:17" ht="15">
      <c r="A8" s="2804">
        <v>45962</v>
      </c>
      <c r="B8" s="2809"/>
      <c r="C8" s="2809"/>
      <c r="D8" s="2809"/>
      <c r="E8" s="2810"/>
      <c r="F8" s="2807">
        <v>648000</v>
      </c>
      <c r="G8" s="2807">
        <v>648000</v>
      </c>
      <c r="H8" s="2829">
        <f t="shared" si="0"/>
        <v>383477.70400000003</v>
      </c>
      <c r="I8" s="2831">
        <v>655000</v>
      </c>
      <c r="J8" s="2927"/>
      <c r="K8" s="2831">
        <f>+H8+I8-E8</f>
        <v>1038477.704</v>
      </c>
      <c r="L8" s="2831"/>
    </row>
    <row r="9" spans="1:17" ht="15">
      <c r="A9" s="2804">
        <v>45992</v>
      </c>
      <c r="B9" s="2809"/>
      <c r="C9" s="2809"/>
      <c r="D9" s="2809"/>
      <c r="E9" s="2810"/>
      <c r="F9" s="2807">
        <v>657000</v>
      </c>
      <c r="G9" s="2807">
        <v>657000</v>
      </c>
      <c r="H9" s="2829">
        <f t="shared" si="0"/>
        <v>1038477.704</v>
      </c>
      <c r="I9" s="2831">
        <v>687000</v>
      </c>
      <c r="J9" s="2927"/>
      <c r="K9" s="2831">
        <f>+H9+I9-E9</f>
        <v>1725477.7039999999</v>
      </c>
      <c r="L9" s="2831"/>
    </row>
    <row r="10" spans="1:17" ht="15">
      <c r="A10" s="2804">
        <v>46023</v>
      </c>
      <c r="B10" s="2809"/>
      <c r="C10" s="2809"/>
      <c r="D10" s="2809"/>
      <c r="E10" s="2810"/>
      <c r="F10" s="2809"/>
      <c r="H10" s="2805"/>
      <c r="I10" s="2805"/>
      <c r="J10" s="3147"/>
      <c r="K10" s="2809"/>
      <c r="L10" s="2811"/>
    </row>
    <row r="11" spans="1:17" ht="15">
      <c r="A11" s="2804">
        <v>46054</v>
      </c>
      <c r="B11" s="2809"/>
      <c r="C11" s="2809"/>
      <c r="D11" s="2809"/>
      <c r="E11" s="2810"/>
      <c r="F11" s="2809"/>
      <c r="G11" s="2809"/>
      <c r="H11" s="2805"/>
      <c r="I11" s="2805"/>
      <c r="J11" s="3147"/>
      <c r="K11" s="2809"/>
      <c r="L11" s="2809"/>
    </row>
    <row r="12" spans="1:17" ht="15">
      <c r="A12" s="2804">
        <v>46082</v>
      </c>
      <c r="B12" s="2809"/>
      <c r="C12" s="2809"/>
      <c r="D12" s="2809"/>
      <c r="E12" s="2810"/>
      <c r="F12" s="2809"/>
      <c r="G12" s="2809"/>
      <c r="H12" s="2805"/>
      <c r="I12" s="2805"/>
      <c r="J12" s="3147"/>
      <c r="K12" s="2809"/>
      <c r="L12" s="2809"/>
    </row>
    <row r="13" spans="1:17" ht="15">
      <c r="A13" s="2804">
        <v>46113</v>
      </c>
      <c r="B13" s="2809"/>
      <c r="C13" s="2809"/>
      <c r="D13" s="2809"/>
      <c r="E13" s="2810"/>
      <c r="F13" s="2809"/>
      <c r="G13" s="2809"/>
      <c r="H13" s="2805"/>
      <c r="I13" s="2805"/>
      <c r="J13" s="3147"/>
      <c r="K13" s="2809"/>
      <c r="L13" s="2809"/>
    </row>
    <row r="14" spans="1:17" ht="15">
      <c r="A14" s="2804">
        <v>46143</v>
      </c>
      <c r="B14" s="2809"/>
      <c r="C14" s="2809"/>
      <c r="D14" s="2809"/>
      <c r="E14" s="2810"/>
      <c r="F14" s="2809"/>
      <c r="G14" s="2809"/>
      <c r="H14" s="2805"/>
      <c r="I14" s="2805"/>
      <c r="J14" s="3147"/>
      <c r="K14" s="2809"/>
      <c r="L14" s="2809"/>
    </row>
    <row r="15" spans="1:17" ht="15">
      <c r="A15" s="2804">
        <v>46174</v>
      </c>
      <c r="B15" s="2809"/>
      <c r="C15" s="2809"/>
      <c r="D15" s="2809"/>
      <c r="E15" s="2810"/>
      <c r="F15" s="2809"/>
      <c r="G15" s="2809"/>
      <c r="H15" s="2805"/>
      <c r="I15" s="2805"/>
      <c r="J15" s="3147"/>
      <c r="K15" s="2809"/>
      <c r="L15" s="2809"/>
    </row>
    <row r="18" spans="1:25" ht="14.25" customHeight="1">
      <c r="A18" s="2837"/>
      <c r="B18" s="3676">
        <v>45839</v>
      </c>
      <c r="C18" s="3676"/>
      <c r="D18" s="3676">
        <v>45870</v>
      </c>
      <c r="E18" s="3676"/>
      <c r="F18" s="3676">
        <v>45901</v>
      </c>
      <c r="G18" s="3676"/>
      <c r="H18" s="3676">
        <v>45901</v>
      </c>
      <c r="I18" s="3676"/>
      <c r="J18" s="3676">
        <v>45931</v>
      </c>
      <c r="K18" s="3676"/>
      <c r="L18" s="3676">
        <v>45986</v>
      </c>
      <c r="M18" s="3676"/>
    </row>
    <row r="19" spans="1:25" ht="14.25" customHeight="1">
      <c r="A19" s="2834" t="s">
        <v>5180</v>
      </c>
      <c r="B19" s="2836" t="s">
        <v>5181</v>
      </c>
      <c r="C19" s="2802" t="s">
        <v>5182</v>
      </c>
      <c r="D19" s="2802" t="s">
        <v>5181</v>
      </c>
      <c r="E19" s="2802" t="s">
        <v>5182</v>
      </c>
      <c r="F19" s="2802" t="s">
        <v>5181</v>
      </c>
      <c r="G19" s="2802" t="s">
        <v>5182</v>
      </c>
      <c r="H19" s="2802" t="s">
        <v>5181</v>
      </c>
      <c r="I19" s="2802" t="s">
        <v>5182</v>
      </c>
      <c r="J19" s="2802" t="s">
        <v>5181</v>
      </c>
      <c r="K19" s="2802" t="s">
        <v>5182</v>
      </c>
      <c r="L19" s="2802" t="s">
        <v>5181</v>
      </c>
      <c r="M19" s="2802" t="s">
        <v>5182</v>
      </c>
      <c r="N19" s="2808">
        <f>SUM(N20:N26)</f>
        <v>520000</v>
      </c>
      <c r="O19" s="3197">
        <v>0.85</v>
      </c>
      <c r="Q19" s="3232"/>
      <c r="T19" s="3563"/>
      <c r="Y19" s="2833"/>
    </row>
    <row r="20" spans="1:25" ht="15">
      <c r="A20" s="2835" t="s">
        <v>3416</v>
      </c>
      <c r="B20" s="2863">
        <f>SUMIF('LỊCH TÀU - 07.2025'!$F:$F,$A20,'LỊCH TÀU - 07.2025'!$L:$L)</f>
        <v>144284.296</v>
      </c>
      <c r="C20" s="2864">
        <f t="shared" ref="C20:C26" si="1">B20/$B$27</f>
        <v>0.45779353083263757</v>
      </c>
      <c r="D20" s="2829">
        <f>SUMIF('LỊCH TÀU - 08.2025'!$F:$F,$A20,'LỊCH TÀU - 08.2025'!$L:$L)</f>
        <v>111486</v>
      </c>
      <c r="E20" s="2864">
        <f t="shared" ref="E20:E26" si="2">D20/$D$27</f>
        <v>0.30764518398940355</v>
      </c>
      <c r="F20" s="2809"/>
      <c r="G20" s="2809"/>
      <c r="H20" s="2927">
        <f>SUMIF('LỊCH TÀU - 09.2025 '!$F:$F,A20,'LỊCH TÀU - 09.2025 '!$M:$M)</f>
        <v>124874</v>
      </c>
      <c r="I20" s="2943">
        <f t="shared" ref="I20:I26" si="3">H20/$H$27</f>
        <v>0.28546478267926417</v>
      </c>
      <c r="J20" s="2812">
        <f>SUMIFS('LỊCH TÀU - 10.2025 '!M:M,'LỊCH TÀU - 10.2025 '!F:F,KH!A20)</f>
        <v>126566</v>
      </c>
      <c r="K20" s="3163">
        <f>J20/$J$27</f>
        <v>0.26449358650177002</v>
      </c>
      <c r="L20" s="2812">
        <f>SUMIF('LỊCH TÀU - 11.2025'!$F:$F,KH!A20,'LỊCH TÀU - 11.2025'!$M:$M)</f>
        <v>42474</v>
      </c>
      <c r="M20" s="3163">
        <f>L20/$L$27</f>
        <v>0.90904032189024908</v>
      </c>
      <c r="N20" s="2808">
        <v>140000</v>
      </c>
      <c r="O20" s="2808">
        <f t="shared" ref="O20:O26" si="4">N20*0.85</f>
        <v>119000</v>
      </c>
      <c r="P20" s="2808">
        <f>O20/3</f>
        <v>39666.666666666664</v>
      </c>
      <c r="Q20" s="2833"/>
      <c r="S20" s="3563"/>
      <c r="T20" s="3563"/>
      <c r="U20" s="3563"/>
      <c r="V20" s="2833"/>
      <c r="W20" s="3104"/>
      <c r="Y20" s="2833"/>
    </row>
    <row r="21" spans="1:25" ht="14.25" customHeight="1">
      <c r="A21" s="2835" t="s">
        <v>3401</v>
      </c>
      <c r="B21" s="2863">
        <f>SUMIF('LỊCH TÀU - 07.2025'!$F:$F,$A21,'LỊCH TÀU - 07.2025'!$L:$L)</f>
        <v>91288</v>
      </c>
      <c r="C21" s="2864">
        <f t="shared" si="1"/>
        <v>0.28964382820047041</v>
      </c>
      <c r="D21" s="2829">
        <f>SUMIF('LỊCH TÀU - 08.2025'!$F:$F,$A21,'LỊCH TÀU - 08.2025'!$L:$L)</f>
        <v>121126</v>
      </c>
      <c r="E21" s="2864">
        <f t="shared" si="2"/>
        <v>0.33424672654773241</v>
      </c>
      <c r="F21" s="2809"/>
      <c r="G21" s="2809"/>
      <c r="H21" s="2927">
        <f>SUMIF('LỊCH TÀU - 09.2025 '!$F:$F,A21,'LỊCH TÀU - 09.2025 '!$M:$M)</f>
        <v>141846</v>
      </c>
      <c r="I21" s="2943">
        <f t="shared" si="3"/>
        <v>0.32426315777441989</v>
      </c>
      <c r="J21" s="2812">
        <f>SUMIFS('LỊCH TÀU - 10.2025 '!M:M,'LỊCH TÀU - 10.2025 '!F:F,KH!A21)</f>
        <v>166175</v>
      </c>
      <c r="K21" s="3163">
        <f t="shared" ref="K21:K26" si="5">J21/$J$27</f>
        <v>0.34726721028500257</v>
      </c>
      <c r="L21" s="2812">
        <f>SUMIF('LỊCH TÀU - 11.2025'!$F:$F,KH!A21,'LỊCH TÀU - 11.2025'!$M:$M)</f>
        <v>0</v>
      </c>
      <c r="M21" s="3163">
        <f t="shared" ref="M21:M26" si="6">L21/$L$27</f>
        <v>0</v>
      </c>
      <c r="N21" s="2808">
        <v>180000</v>
      </c>
      <c r="O21" s="2808">
        <f t="shared" si="4"/>
        <v>153000</v>
      </c>
      <c r="P21" s="2808">
        <f>O21/3</f>
        <v>51000</v>
      </c>
      <c r="Q21" s="3316"/>
      <c r="S21" s="3104"/>
      <c r="T21" s="3563"/>
      <c r="U21" s="3104"/>
      <c r="V21" s="2833"/>
      <c r="W21" s="3104"/>
      <c r="Y21" s="2833"/>
    </row>
    <row r="22" spans="1:25" ht="14.25" customHeight="1">
      <c r="A22" s="2835" t="s">
        <v>16</v>
      </c>
      <c r="B22" s="2863">
        <f>SUMIF('LỊCH TÀU - 07.2025'!$F:$F,$A22,'LỊCH TÀU - 07.2025'!$L:$L)</f>
        <v>14490</v>
      </c>
      <c r="C22" s="2864">
        <f t="shared" si="1"/>
        <v>4.5974707197274735E-2</v>
      </c>
      <c r="D22" s="2829">
        <f>SUMIF('LỊCH TÀU - 08.2025'!$F:$F,$A22,'LỊCH TÀU - 08.2025'!$L:$L)</f>
        <v>30528</v>
      </c>
      <c r="E22" s="2864">
        <f t="shared" si="2"/>
        <v>8.4241897429529367E-2</v>
      </c>
      <c r="F22" s="2809"/>
      <c r="G22" s="2809"/>
      <c r="H22" s="2927">
        <f>SUMIF('LỊCH TÀU - 09.2025 '!$F:$F,A22,'LỊCH TÀU - 09.2025 '!$M:$M)</f>
        <v>39478</v>
      </c>
      <c r="I22" s="2943">
        <f t="shared" si="3"/>
        <v>9.0247599104793561E-2</v>
      </c>
      <c r="J22" s="2812">
        <f>SUMIFS('LỊCH TÀU - 10.2025 '!M:M,'LỊCH TÀU - 10.2025 '!F:F,KH!A22)</f>
        <v>50100</v>
      </c>
      <c r="K22" s="3163">
        <f t="shared" si="5"/>
        <v>0.10469738068469162</v>
      </c>
      <c r="L22" s="2812">
        <f>SUMIF('LỊCH TÀU - 11.2025'!$F:$F,KH!A22,'LỊCH TÀU - 11.2025'!$M:$M)</f>
        <v>0</v>
      </c>
      <c r="M22" s="3163">
        <f t="shared" si="6"/>
        <v>0</v>
      </c>
      <c r="N22" s="2808">
        <v>50000</v>
      </c>
      <c r="O22" s="2808">
        <f t="shared" si="4"/>
        <v>42500</v>
      </c>
      <c r="P22" s="2808">
        <f>O22/3</f>
        <v>14166.666666666666</v>
      </c>
      <c r="Q22" s="2833"/>
      <c r="S22" s="3104"/>
      <c r="T22" s="3563"/>
      <c r="U22" s="3564"/>
      <c r="V22" s="2833"/>
      <c r="W22" s="3104"/>
      <c r="Y22" s="2833"/>
    </row>
    <row r="23" spans="1:25" ht="14.25" customHeight="1">
      <c r="A23" s="2835" t="s">
        <v>61</v>
      </c>
      <c r="B23" s="2863">
        <f>SUMIF('LỊCH TÀU - 07.2025'!$F:$F,$A23,'LỊCH TÀU - 07.2025'!$L:$L)</f>
        <v>33435</v>
      </c>
      <c r="C23" s="2864">
        <f t="shared" si="1"/>
        <v>0.10608449517880475</v>
      </c>
      <c r="D23" s="2829">
        <f>SUMIF('LỊCH TÀU - 08.2025'!$F:$F,$A23,'LỊCH TÀU - 08.2025'!$L:$L)</f>
        <v>27927</v>
      </c>
      <c r="E23" s="2864">
        <f t="shared" si="2"/>
        <v>7.7064448031789398E-2</v>
      </c>
      <c r="F23" s="2809"/>
      <c r="G23" s="2809"/>
      <c r="H23" s="2927">
        <f>SUMIF('LỊCH TÀU - 09.2025 '!$F:$F,A23,'LỊCH TÀU - 09.2025 '!$M:$M)</f>
        <v>40647</v>
      </c>
      <c r="I23" s="2943">
        <f t="shared" si="3"/>
        <v>9.2919959491680026E-2</v>
      </c>
      <c r="J23" s="2812">
        <f>SUMIFS('LỊCH TÀU - 10.2025 '!M:M,'LỊCH TÀU - 10.2025 '!F:F,KH!A23)</f>
        <v>43518</v>
      </c>
      <c r="K23" s="3163">
        <f t="shared" si="5"/>
        <v>9.0942527198331527E-2</v>
      </c>
      <c r="L23" s="2812">
        <f>SUMIF('LỊCH TÀU - 11.2025'!$F:$F,KH!A23,'LỊCH TÀU - 11.2025'!$M:$M)</f>
        <v>0</v>
      </c>
      <c r="M23" s="3163">
        <f t="shared" si="6"/>
        <v>0</v>
      </c>
      <c r="N23" s="2808">
        <v>50000</v>
      </c>
      <c r="O23" s="2808">
        <f t="shared" si="4"/>
        <v>42500</v>
      </c>
      <c r="P23" s="2808">
        <f>O23/3</f>
        <v>14166.666666666666</v>
      </c>
      <c r="Q23" s="2833"/>
      <c r="S23" s="3104"/>
      <c r="T23" s="3563"/>
      <c r="U23" s="3564"/>
      <c r="V23" s="2833"/>
      <c r="W23" s="3104"/>
      <c r="Y23" s="2833"/>
    </row>
    <row r="24" spans="1:25" ht="14.25" customHeight="1">
      <c r="A24" s="2835" t="s">
        <v>84</v>
      </c>
      <c r="B24" s="2863">
        <f>SUMIF('LỊCH TÀU - 07.2025'!$F:$F,$A24,'LỊCH TÀU - 07.2025'!$L:$L)</f>
        <v>24187</v>
      </c>
      <c r="C24" s="2864">
        <f t="shared" si="1"/>
        <v>7.6741907728121742E-2</v>
      </c>
      <c r="D24" s="2829">
        <f>SUMIF('LỊCH TÀU - 08.2025'!$F:$F,$A24,'LỊCH TÀU - 08.2025'!$L:$L)</f>
        <v>32196</v>
      </c>
      <c r="E24" s="2864">
        <f t="shared" si="2"/>
        <v>8.8844736951032746E-2</v>
      </c>
      <c r="F24" s="2809"/>
      <c r="G24" s="2809"/>
      <c r="H24" s="2927">
        <f>SUMIF('LỊCH TÀU - 09.2025 '!$F:$F,A24,'LỊCH TÀU - 09.2025 '!$M:$M)</f>
        <v>43326</v>
      </c>
      <c r="I24" s="2943">
        <f t="shared" si="3"/>
        <v>9.904421396256867E-2</v>
      </c>
      <c r="J24" s="2812">
        <f>SUMIFS('LỊCH TÀU - 10.2025 '!M:M,'LỊCH TÀU - 10.2025 '!F:F,KH!A24)</f>
        <v>42488</v>
      </c>
      <c r="K24" s="3163">
        <f t="shared" si="5"/>
        <v>8.8790066078466609E-2</v>
      </c>
      <c r="L24" s="2812">
        <f>SUMIF('LỊCH TÀU - 11.2025'!$F:$F,KH!A24,'LỊCH TÀU - 11.2025'!$M:$M)</f>
        <v>4250</v>
      </c>
      <c r="M24" s="3163">
        <f t="shared" si="6"/>
        <v>9.0959678109750877E-2</v>
      </c>
      <c r="N24" s="2808">
        <v>50000</v>
      </c>
      <c r="O24" s="2808">
        <f t="shared" si="4"/>
        <v>42500</v>
      </c>
      <c r="P24" s="2808">
        <f>O24/3</f>
        <v>14166.666666666666</v>
      </c>
      <c r="Q24" s="2833"/>
      <c r="S24" s="3104"/>
      <c r="T24" s="3563"/>
      <c r="U24" s="3564"/>
      <c r="V24" s="2833"/>
      <c r="W24" s="3104"/>
      <c r="Y24" s="2833"/>
    </row>
    <row r="25" spans="1:25" ht="14.25" customHeight="1">
      <c r="A25" s="2835" t="s">
        <v>89</v>
      </c>
      <c r="B25" s="2863">
        <f>SUMIF('LỊCH TÀU - 07.2025'!$F:$F,$A25,'LỊCH TÀU - 07.2025'!$L:$L)-SUMIF('LỊCH TÀU - 07.2025'!$C:$C,"Đường bộ",'LỊCH TÀU - 07.2025'!$L:$L)</f>
        <v>7489</v>
      </c>
      <c r="C25" s="2864">
        <f t="shared" si="1"/>
        <v>2.3761530862690856E-2</v>
      </c>
      <c r="D25" s="2883">
        <f>(SUMIF('LỊCH TÀU - 08.2025'!$F:$F,$A25,'LỊCH TÀU - 08.2025'!$L:$L)-SUMIF('LỊCH TÀU - 08.2025'!$C:$C,"Đường bộ",'LỊCH TÀU - 08.2025'!$L:$L))</f>
        <v>22329</v>
      </c>
      <c r="E25" s="2864">
        <f t="shared" si="2"/>
        <v>6.1616788774369803E-2</v>
      </c>
      <c r="F25" s="2809"/>
      <c r="G25" s="2809"/>
      <c r="H25" s="2927">
        <f>SUMIF('LỊCH TÀU - 09.2025 '!$F:$F,A25,'LỊCH TÀU - 09.2025 '!$M:$M)</f>
        <v>25638</v>
      </c>
      <c r="I25" s="2943">
        <f t="shared" si="3"/>
        <v>5.8609046705727169E-2</v>
      </c>
      <c r="J25" s="2812">
        <f>SUMIFS('LỊCH TÀU - 10.2025 '!M:M,'LỊCH TÀU - 10.2025 '!F:F,KH!A25)</f>
        <v>27629</v>
      </c>
      <c r="K25" s="3163">
        <f t="shared" si="5"/>
        <v>5.7738202214318253E-2</v>
      </c>
      <c r="L25" s="2812">
        <f>SUMIF('LỊCH TÀU - 11.2025'!$F:$F,KH!A25,'LỊCH TÀU - 11.2025'!$M:$M)</f>
        <v>0</v>
      </c>
      <c r="M25" s="3163">
        <f t="shared" si="6"/>
        <v>0</v>
      </c>
      <c r="N25" s="2808">
        <v>25000</v>
      </c>
      <c r="O25" s="2808">
        <f t="shared" si="4"/>
        <v>21250</v>
      </c>
      <c r="P25" s="2808">
        <f>O25/3</f>
        <v>7083.333333333333</v>
      </c>
      <c r="Q25" s="2833"/>
      <c r="S25" s="3104"/>
      <c r="T25" s="3563"/>
      <c r="U25" s="3564"/>
      <c r="V25" s="2833"/>
      <c r="W25" s="3104"/>
      <c r="X25" s="2833"/>
      <c r="Y25" s="2833"/>
    </row>
    <row r="26" spans="1:25" ht="14.25" customHeight="1">
      <c r="A26" s="2835" t="s">
        <v>54</v>
      </c>
      <c r="B26" s="2863"/>
      <c r="C26" s="2864">
        <f t="shared" si="1"/>
        <v>0</v>
      </c>
      <c r="D26" s="2829">
        <f>(SUMIF('LỊCH TÀU - 08.2025'!$F:$F,$A26,'LỊCH TÀU - 08.2025'!$L:$L))</f>
        <v>16793</v>
      </c>
      <c r="E26" s="2864">
        <f t="shared" si="2"/>
        <v>4.6340218276142778E-2</v>
      </c>
      <c r="F26" s="2809"/>
      <c r="G26" s="2809"/>
      <c r="H26" s="2927">
        <f>SUMIF('LỊCH TÀU - 09.2025 '!$F:$F,A26,'LỊCH TÀU - 09.2025 '!$M:$M)</f>
        <v>21632</v>
      </c>
      <c r="I26" s="2943">
        <f t="shared" si="3"/>
        <v>4.9451240281546537E-2</v>
      </c>
      <c r="J26" s="2812">
        <f>SUMIFS('LỊCH TÀU - 10.2025 '!M:M,'LỊCH TÀU - 10.2025 '!F:F,KH!A26)</f>
        <v>22046</v>
      </c>
      <c r="K26" s="3163">
        <f t="shared" si="5"/>
        <v>4.6071027037419388E-2</v>
      </c>
      <c r="L26" s="2812">
        <f>SUMIF('LỊCH TÀU - 11.2025'!$F:$F,KH!A26,'LỊCH TÀU - 11.2025'!$M:$M)</f>
        <v>0</v>
      </c>
      <c r="M26" s="3163">
        <f t="shared" si="6"/>
        <v>0</v>
      </c>
      <c r="N26" s="2808">
        <v>25000</v>
      </c>
      <c r="O26" s="2808">
        <f t="shared" si="4"/>
        <v>21250</v>
      </c>
      <c r="P26" s="2808">
        <f>O26/3</f>
        <v>7083.333333333333</v>
      </c>
      <c r="Q26" s="2833"/>
      <c r="S26" s="3104"/>
      <c r="T26" s="3563"/>
      <c r="U26" s="3564"/>
      <c r="V26" s="2833"/>
      <c r="W26" s="3104"/>
      <c r="X26" s="2833"/>
      <c r="Y26" s="2833"/>
    </row>
    <row r="27" spans="1:25" s="2840" customFormat="1" ht="14.25" customHeight="1">
      <c r="A27" s="2841" t="s">
        <v>5183</v>
      </c>
      <c r="B27" s="2865">
        <f>SUM(B20:B26)</f>
        <v>315173.29599999997</v>
      </c>
      <c r="C27" s="2866"/>
      <c r="D27" s="2865">
        <f>SUM(D20:D26)</f>
        <v>362385</v>
      </c>
      <c r="E27" s="2866"/>
      <c r="F27" s="2843"/>
      <c r="G27" s="2843"/>
      <c r="H27" s="2842">
        <f>SUM(H20:H26)</f>
        <v>437441</v>
      </c>
      <c r="I27" s="2843"/>
      <c r="J27" s="2842">
        <f>SUM(J20:J26)</f>
        <v>478522</v>
      </c>
      <c r="K27" s="2843"/>
      <c r="L27" s="2842">
        <f>SUM(L20:L26)</f>
        <v>46724</v>
      </c>
      <c r="M27" s="2843"/>
      <c r="N27" s="2839"/>
      <c r="O27" s="3198">
        <f>SUM(O20:O26)</f>
        <v>442000</v>
      </c>
      <c r="P27" s="3199"/>
      <c r="R27" s="3117"/>
      <c r="S27" s="3117"/>
    </row>
    <row r="28" spans="1:25" ht="14.25" customHeight="1">
      <c r="A28" s="2838" t="s">
        <v>25</v>
      </c>
      <c r="B28" s="2829">
        <f>SUMIF('LỊCH TÀU - 07.2025'!$F:$F,$A28,'LỊCH TÀU - 07.2025'!$L:$L)</f>
        <v>18782</v>
      </c>
      <c r="C28" s="2864"/>
      <c r="D28" s="2829">
        <f>SUMIF('LỊCH TÀU - 08.2025'!$F:$F,$A28,'LỊCH TÀU - 08.2025'!$L:$L)</f>
        <v>10275</v>
      </c>
      <c r="E28" s="2864"/>
      <c r="F28" s="2809"/>
      <c r="G28" s="2809"/>
      <c r="H28" s="2927"/>
      <c r="I28" s="2809"/>
      <c r="J28" s="2809"/>
      <c r="K28" s="2809"/>
      <c r="L28" s="2809"/>
      <c r="M28" s="2809"/>
      <c r="N28" s="2808"/>
    </row>
    <row r="29" spans="1:25" ht="14.25" customHeight="1">
      <c r="A29" s="2804" t="s">
        <v>4031</v>
      </c>
      <c r="B29" s="2829">
        <f>SUMIF('LỊCH TÀU - 07.2025'!$F:$F,$A29,'LỊCH TÀU - 07.2025'!$L:$L)</f>
        <v>0</v>
      </c>
      <c r="C29" s="2864"/>
      <c r="D29" s="2829">
        <f>SUMIF('LỊCH TÀU - 08.2025'!$F:$F,$A29,'LỊCH TÀU - 08.2025'!$L:$L)</f>
        <v>35000</v>
      </c>
      <c r="E29" s="2864"/>
      <c r="F29" s="2809"/>
      <c r="G29" s="2809"/>
      <c r="H29" s="2809"/>
      <c r="I29" s="2809"/>
      <c r="J29" s="2809"/>
      <c r="K29" s="2809"/>
      <c r="L29" s="2809"/>
      <c r="M29" s="2809"/>
    </row>
    <row r="30" spans="1:25" ht="14.25" customHeight="1">
      <c r="A30" s="2804" t="s">
        <v>5184</v>
      </c>
      <c r="B30" s="2829">
        <f>SUMIF('LỊCH TÀU - 07.2025'!$F:$F,$A30,'LỊCH TÀU - 07.2025'!$L:$L)</f>
        <v>6866</v>
      </c>
      <c r="C30" s="2864"/>
      <c r="D30" s="2829">
        <f>SUMIF('LỊCH TÀU - 08.2025'!$F:$F,$A30,'LỊCH TÀU - 08.2025'!$L:$L)</f>
        <v>0</v>
      </c>
      <c r="E30" s="2864"/>
      <c r="F30" s="2809"/>
      <c r="G30" s="2809"/>
      <c r="H30" s="2809"/>
      <c r="I30" s="2809"/>
      <c r="J30" s="2809"/>
      <c r="K30" s="2809"/>
      <c r="L30" s="2809"/>
      <c r="M30" s="2809"/>
    </row>
    <row r="31" spans="1:25" ht="14.25" customHeight="1">
      <c r="A31" s="2841" t="s">
        <v>5183</v>
      </c>
      <c r="B31" s="2867">
        <f>SUM(B27:B30)</f>
        <v>340821.29599999997</v>
      </c>
      <c r="C31" s="2866">
        <f>B31/$B$31</f>
        <v>1</v>
      </c>
      <c r="D31" s="2867">
        <f>SUM(D27:D30)</f>
        <v>407660</v>
      </c>
      <c r="E31" s="2866">
        <f>SUM(E20:E30)</f>
        <v>1</v>
      </c>
      <c r="F31" s="2843"/>
      <c r="G31" s="2843"/>
      <c r="H31" s="2844">
        <f>SUM(H27:H30)</f>
        <v>437441</v>
      </c>
      <c r="I31" s="2843"/>
      <c r="J31" s="2844">
        <f>SUM(J27:J30)</f>
        <v>478522</v>
      </c>
      <c r="K31" s="2843"/>
      <c r="L31" s="2844">
        <f>SUM(L27:L30)</f>
        <v>46724</v>
      </c>
      <c r="M31" s="2843"/>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260"/>
  <sheetViews>
    <sheetView zoomScale="70" zoomScaleNormal="70" workbookViewId="0">
      <pane xSplit="5" ySplit="3" topLeftCell="F8" activePane="bottomRight" state="frozen"/>
      <selection pane="bottomRight" activeCell="L51" sqref="L51"/>
      <selection pane="bottomLeft"/>
      <selection pane="topRight"/>
    </sheetView>
  </sheetViews>
  <sheetFormatPr defaultColWidth="32.140625" defaultRowHeight="58.5" customHeight="1"/>
  <cols>
    <col min="1" max="1" width="7.5703125" style="738" customWidth="1"/>
    <col min="2" max="2" width="25" style="763" customWidth="1"/>
    <col min="3" max="3" width="31.42578125" style="1" customWidth="1"/>
    <col min="4" max="4" width="17.42578125" style="1138"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4" style="9" bestFit="1" customWidth="1"/>
    <col min="13" max="13" width="25.5703125" style="2217" customWidth="1"/>
    <col min="14" max="14" width="58" style="1" customWidth="1"/>
    <col min="15" max="15" width="23.140625" style="1" customWidth="1"/>
    <col min="16" max="16" width="66" style="2260" customWidth="1"/>
    <col min="17" max="17" width="45.140625" style="3167" customWidth="1"/>
    <col min="18" max="16384" width="32.140625" style="3"/>
  </cols>
  <sheetData>
    <row r="1" spans="1:27" ht="74.25" customHeight="1">
      <c r="A1" s="3677" t="s">
        <v>5185</v>
      </c>
      <c r="B1" s="3678"/>
      <c r="C1" s="3678"/>
      <c r="D1" s="3678"/>
      <c r="E1" s="3678"/>
      <c r="F1" s="3678"/>
      <c r="G1" s="3678"/>
      <c r="H1" s="3678"/>
      <c r="I1" s="3678"/>
      <c r="J1" s="3678"/>
      <c r="K1" s="3678"/>
      <c r="L1" s="3678"/>
      <c r="M1" s="3678"/>
      <c r="N1" s="3678"/>
      <c r="O1" s="3678"/>
      <c r="P1" s="3678"/>
      <c r="Q1" s="3679"/>
    </row>
    <row r="2" spans="1:27" s="2709" customFormat="1" ht="58.5" customHeight="1">
      <c r="A2" s="3680" t="s">
        <v>5186</v>
      </c>
      <c r="B2" s="3681"/>
      <c r="C2" s="3681"/>
      <c r="D2" s="3060">
        <f>SUBTOTAL(9,D4:D2462)</f>
        <v>69400</v>
      </c>
      <c r="E2" s="2890"/>
      <c r="F2" s="2888"/>
      <c r="G2" s="2889" t="s">
        <v>5187</v>
      </c>
      <c r="H2" s="2889"/>
      <c r="I2" s="2890"/>
      <c r="J2" s="2890"/>
      <c r="K2" s="2891"/>
      <c r="L2" s="2892">
        <f ca="1">TODAY()</f>
        <v>45954</v>
      </c>
      <c r="M2" s="3060">
        <f>SUBTOTAL(9,M4:M2462)</f>
        <v>179061</v>
      </c>
      <c r="N2" s="2893" t="s">
        <v>5188</v>
      </c>
      <c r="O2" s="3015"/>
      <c r="P2" s="2942"/>
      <c r="Q2" s="3413" t="s">
        <v>5170</v>
      </c>
      <c r="R2" s="3"/>
      <c r="S2" s="3682" t="s">
        <v>5189</v>
      </c>
      <c r="T2" s="3682"/>
      <c r="U2" s="3682"/>
      <c r="V2" s="3682"/>
      <c r="W2" s="3"/>
      <c r="X2" s="3"/>
      <c r="Y2" s="3"/>
      <c r="Z2" s="3"/>
      <c r="AA2" s="3"/>
    </row>
    <row r="3" spans="1:27" s="2709" customFormat="1" ht="58.5" customHeight="1">
      <c r="A3" s="3258" t="s">
        <v>1</v>
      </c>
      <c r="B3" s="3154" t="s">
        <v>5190</v>
      </c>
      <c r="C3" s="3155" t="s">
        <v>5191</v>
      </c>
      <c r="D3" s="3542" t="s">
        <v>5192</v>
      </c>
      <c r="E3" s="3155" t="s">
        <v>3389</v>
      </c>
      <c r="F3" s="3156" t="s">
        <v>5</v>
      </c>
      <c r="G3" s="3155" t="s">
        <v>3390</v>
      </c>
      <c r="H3" s="3155" t="s">
        <v>5193</v>
      </c>
      <c r="I3" s="3157" t="s">
        <v>5194</v>
      </c>
      <c r="J3" s="3155" t="s">
        <v>5195</v>
      </c>
      <c r="K3" s="3155" t="s">
        <v>9</v>
      </c>
      <c r="L3" s="3158" t="s">
        <v>5196</v>
      </c>
      <c r="M3" s="3159" t="s">
        <v>5197</v>
      </c>
      <c r="N3" s="3160" t="s">
        <v>5198</v>
      </c>
      <c r="O3" s="3161" t="s">
        <v>5199</v>
      </c>
      <c r="P3" s="3162" t="s">
        <v>11</v>
      </c>
      <c r="Q3" s="3414" t="s">
        <v>5200</v>
      </c>
      <c r="R3" s="2709" t="s">
        <v>5201</v>
      </c>
      <c r="S3" s="2705" t="s">
        <v>5202</v>
      </c>
      <c r="T3" s="2705" t="s">
        <v>5203</v>
      </c>
      <c r="U3" s="2705" t="s">
        <v>5204</v>
      </c>
      <c r="V3" s="2705" t="s">
        <v>5205</v>
      </c>
    </row>
    <row r="4" spans="1:27" ht="58.5" customHeight="1">
      <c r="A4" s="3241"/>
      <c r="B4" s="3259" t="str">
        <f>TEXT(LEFT(L4,10),"0000000000")</f>
        <v>2400001332</v>
      </c>
      <c r="C4" s="2907" t="s">
        <v>5206</v>
      </c>
      <c r="D4" s="3245">
        <v>8350</v>
      </c>
      <c r="E4" s="2886" t="s">
        <v>5207</v>
      </c>
      <c r="F4" s="2905"/>
      <c r="G4" s="2886"/>
      <c r="H4" s="2886"/>
      <c r="I4" s="2886"/>
      <c r="J4" s="2886" t="s">
        <v>3423</v>
      </c>
      <c r="K4" s="2886" t="s">
        <v>5208</v>
      </c>
      <c r="L4" s="2906" t="s">
        <v>5209</v>
      </c>
      <c r="M4" s="3191">
        <v>4200</v>
      </c>
      <c r="N4" s="2886"/>
      <c r="O4" s="102"/>
      <c r="P4" s="2389"/>
      <c r="Q4" s="3165"/>
      <c r="R4" s="1777"/>
      <c r="S4" s="1777"/>
      <c r="T4" s="1777"/>
      <c r="U4" s="1777"/>
      <c r="V4" s="1777"/>
      <c r="W4" s="1777"/>
      <c r="X4" s="1777"/>
      <c r="Y4" s="1777"/>
      <c r="Z4" s="1777"/>
      <c r="AA4" s="1777"/>
    </row>
    <row r="5" spans="1:27" ht="58.5" customHeight="1">
      <c r="A5" s="3241"/>
      <c r="B5" s="3259" t="str">
        <f>TEXT(LEFT(L5,10),"0000000000")</f>
        <v>2400001333</v>
      </c>
      <c r="C5" s="2907" t="s">
        <v>5206</v>
      </c>
      <c r="D5" s="3424"/>
      <c r="E5" s="3425"/>
      <c r="F5" s="2905"/>
      <c r="G5" s="2886"/>
      <c r="H5" s="2886"/>
      <c r="I5" s="2886"/>
      <c r="J5" s="2886" t="s">
        <v>3423</v>
      </c>
      <c r="K5" s="2886" t="s">
        <v>5208</v>
      </c>
      <c r="L5" s="2906" t="s">
        <v>5210</v>
      </c>
      <c r="M5" s="3191"/>
      <c r="N5" s="2886"/>
      <c r="O5" s="102"/>
      <c r="P5" s="2389"/>
      <c r="Q5" s="3165"/>
      <c r="R5" s="1777"/>
      <c r="S5" s="1777"/>
      <c r="T5" s="1777"/>
      <c r="U5" s="1777"/>
      <c r="V5" s="1777"/>
      <c r="W5" s="1777"/>
      <c r="X5" s="1777"/>
      <c r="Y5" s="1777"/>
      <c r="Z5" s="1777"/>
      <c r="AA5" s="1777"/>
    </row>
    <row r="6" spans="1:27" ht="58.5" customHeight="1">
      <c r="A6" s="3241"/>
      <c r="B6" s="3259" t="str">
        <f>TEXT(LEFT(L6,10),"0000000000")</f>
        <v>2400001334</v>
      </c>
      <c r="C6" s="2907" t="s">
        <v>5206</v>
      </c>
      <c r="D6" s="3424"/>
      <c r="E6" s="3425"/>
      <c r="F6" s="2905"/>
      <c r="G6" s="2886"/>
      <c r="H6" s="2886"/>
      <c r="I6" s="2886"/>
      <c r="J6" s="2886" t="s">
        <v>3423</v>
      </c>
      <c r="K6" s="2886" t="s">
        <v>5208</v>
      </c>
      <c r="L6" s="2906" t="s">
        <v>5211</v>
      </c>
      <c r="M6" s="3191"/>
      <c r="N6" s="2886"/>
      <c r="O6" s="102"/>
      <c r="P6" s="2389"/>
      <c r="Q6" s="3165"/>
      <c r="R6" s="1777"/>
      <c r="S6" s="1777"/>
      <c r="T6" s="1777"/>
      <c r="U6" s="1777"/>
      <c r="V6" s="1777"/>
      <c r="W6" s="1777"/>
      <c r="X6" s="1777"/>
      <c r="Y6" s="1777"/>
      <c r="Z6" s="1777"/>
      <c r="AA6" s="1777"/>
    </row>
    <row r="7" spans="1:27" ht="58.5" customHeight="1">
      <c r="A7" s="3241"/>
      <c r="B7" s="3259" t="str">
        <f>TEXT(LEFT(L7,10),"0000000000")</f>
        <v>144.T10-25</v>
      </c>
      <c r="C7" s="2907" t="s">
        <v>5206</v>
      </c>
      <c r="D7" s="3424"/>
      <c r="E7" s="3425"/>
      <c r="F7" s="2905"/>
      <c r="G7" s="2886"/>
      <c r="H7" s="2886"/>
      <c r="I7" s="2886"/>
      <c r="J7" s="2886" t="s">
        <v>3423</v>
      </c>
      <c r="K7" s="2886" t="s">
        <v>5208</v>
      </c>
      <c r="L7" s="2906" t="s">
        <v>5212</v>
      </c>
      <c r="M7" s="3191">
        <v>100</v>
      </c>
      <c r="N7" s="2886"/>
      <c r="O7" s="102"/>
      <c r="P7" s="2389"/>
      <c r="Q7" s="3165"/>
      <c r="R7" s="1777"/>
      <c r="S7" s="1777"/>
      <c r="T7" s="1777"/>
      <c r="U7" s="1777"/>
      <c r="V7" s="1777"/>
      <c r="W7" s="1777"/>
      <c r="X7" s="1777"/>
      <c r="Y7" s="1777"/>
      <c r="Z7" s="1777"/>
      <c r="AA7" s="1777"/>
    </row>
    <row r="8" spans="1:27" ht="58.5" customHeight="1">
      <c r="A8" s="3241"/>
      <c r="B8" s="3259" t="str">
        <f>TEXT(LEFT(L8,10),"0000000000")</f>
        <v>147.T10-25</v>
      </c>
      <c r="C8" s="2907" t="s">
        <v>5206</v>
      </c>
      <c r="D8" s="3424"/>
      <c r="E8" s="3425"/>
      <c r="F8" s="2905"/>
      <c r="G8" s="2886"/>
      <c r="H8" s="2886"/>
      <c r="I8" s="2886"/>
      <c r="J8" s="2886" t="s">
        <v>3423</v>
      </c>
      <c r="K8" s="2886" t="s">
        <v>5208</v>
      </c>
      <c r="L8" s="2906" t="s">
        <v>5213</v>
      </c>
      <c r="M8" s="3191">
        <v>3200</v>
      </c>
      <c r="N8" s="2886"/>
      <c r="O8" s="102"/>
      <c r="P8" s="2389"/>
      <c r="Q8" s="3165"/>
      <c r="R8" s="1777"/>
      <c r="S8" s="1777"/>
      <c r="T8" s="1777"/>
      <c r="U8" s="1777"/>
      <c r="V8" s="1777"/>
      <c r="W8" s="1777"/>
      <c r="X8" s="1777"/>
      <c r="Y8" s="1777"/>
      <c r="Z8" s="1777"/>
      <c r="AA8" s="1777"/>
    </row>
    <row r="9" spans="1:27" ht="58.5" customHeight="1">
      <c r="A9" s="3241"/>
      <c r="B9" s="3259" t="str">
        <f>TEXT(LEFT(L9,10),"0000000000")</f>
        <v>149.T11-25</v>
      </c>
      <c r="C9" s="2907" t="s">
        <v>5206</v>
      </c>
      <c r="D9" s="3424"/>
      <c r="E9" s="3425"/>
      <c r="F9" s="2905"/>
      <c r="G9" s="2886"/>
      <c r="H9" s="2886"/>
      <c r="I9" s="2886"/>
      <c r="J9" s="2886" t="s">
        <v>3423</v>
      </c>
      <c r="K9" s="2886" t="s">
        <v>5208</v>
      </c>
      <c r="L9" s="2906" t="s">
        <v>5214</v>
      </c>
      <c r="M9" s="3191">
        <v>850</v>
      </c>
      <c r="N9" s="2886"/>
      <c r="O9" s="102"/>
      <c r="P9" s="2389"/>
      <c r="Q9" s="3165"/>
      <c r="R9" s="1777"/>
      <c r="S9" s="1777"/>
      <c r="T9" s="1777"/>
      <c r="U9" s="1777"/>
      <c r="V9" s="1777"/>
      <c r="W9" s="1777"/>
      <c r="X9" s="1777"/>
      <c r="Y9" s="1777"/>
      <c r="Z9" s="1777"/>
      <c r="AA9" s="1777"/>
    </row>
    <row r="10" spans="1:27" ht="58.5" customHeight="1">
      <c r="A10" s="3241"/>
      <c r="B10" s="3259" t="str">
        <f>TEXT(LEFT(L10,10),"0000000000")</f>
        <v>142.T10-25</v>
      </c>
      <c r="C10" s="2907" t="s">
        <v>5206</v>
      </c>
      <c r="D10" s="3424">
        <v>3700</v>
      </c>
      <c r="E10" s="3425" t="s">
        <v>5207</v>
      </c>
      <c r="F10" s="2905"/>
      <c r="G10" s="2886"/>
      <c r="H10" s="2886"/>
      <c r="I10" s="2886"/>
      <c r="J10" s="2886" t="s">
        <v>3423</v>
      </c>
      <c r="K10" s="2886" t="s">
        <v>5215</v>
      </c>
      <c r="L10" s="2906" t="s">
        <v>5216</v>
      </c>
      <c r="M10" s="3191">
        <v>1350</v>
      </c>
      <c r="N10" s="2886"/>
      <c r="O10" s="102"/>
      <c r="P10" s="2389"/>
      <c r="Q10" s="3165"/>
      <c r="R10" s="1777"/>
      <c r="S10" s="1777"/>
      <c r="T10" s="1777"/>
      <c r="U10" s="1777"/>
      <c r="V10" s="1777"/>
      <c r="W10" s="1777"/>
      <c r="X10" s="1777"/>
      <c r="Y10" s="1777"/>
      <c r="Z10" s="1777"/>
      <c r="AA10" s="1777"/>
    </row>
    <row r="11" spans="1:27" ht="58.5" customHeight="1">
      <c r="B11" s="3259" t="str">
        <f>TEXT(LEFT(L11,10),"0000000000")</f>
        <v>143.T10-25</v>
      </c>
      <c r="C11" s="2907" t="s">
        <v>5206</v>
      </c>
      <c r="D11" s="1777"/>
      <c r="E11" s="1777"/>
      <c r="F11" s="1147"/>
      <c r="G11" s="109"/>
      <c r="H11" s="109"/>
      <c r="I11" s="109"/>
      <c r="J11" s="2886" t="s">
        <v>3423</v>
      </c>
      <c r="K11" s="2886" t="s">
        <v>5215</v>
      </c>
      <c r="L11" s="696" t="s">
        <v>5217</v>
      </c>
      <c r="M11" s="3191">
        <v>1650</v>
      </c>
      <c r="N11" s="102"/>
      <c r="O11" s="102"/>
      <c r="P11" s="2389"/>
      <c r="Q11" s="3166"/>
      <c r="R11" s="1777"/>
      <c r="S11" s="1777"/>
      <c r="T11" s="1777"/>
      <c r="U11" s="1777"/>
      <c r="V11" s="1777"/>
      <c r="W11" s="1777"/>
      <c r="X11" s="1777"/>
      <c r="Y11" s="1777"/>
      <c r="Z11" s="1777"/>
      <c r="AA11" s="1777"/>
    </row>
    <row r="12" spans="1:27" ht="58.5" customHeight="1">
      <c r="B12" s="3259" t="str">
        <f>TEXT(LEFT(L12,10),"0000000000")</f>
        <v>145.T10-25</v>
      </c>
      <c r="C12" s="2907" t="s">
        <v>5206</v>
      </c>
      <c r="D12" s="3421"/>
      <c r="E12" s="735"/>
      <c r="F12" s="102"/>
      <c r="G12" s="109"/>
      <c r="H12" s="109"/>
      <c r="I12" s="109"/>
      <c r="J12" s="2886" t="s">
        <v>3423</v>
      </c>
      <c r="K12" s="2886" t="s">
        <v>5215</v>
      </c>
      <c r="L12" s="696" t="s">
        <v>5218</v>
      </c>
      <c r="M12" s="3191">
        <v>500</v>
      </c>
      <c r="N12" s="102"/>
      <c r="O12" s="102"/>
      <c r="P12" s="2389"/>
      <c r="Q12" s="3166"/>
      <c r="R12" s="1777"/>
      <c r="S12" s="1777"/>
      <c r="T12" s="1777"/>
      <c r="U12" s="1777"/>
      <c r="V12" s="1777"/>
      <c r="W12" s="1777"/>
      <c r="X12" s="1777"/>
      <c r="Y12" s="1777"/>
      <c r="Z12" s="1777"/>
      <c r="AA12" s="1777"/>
    </row>
    <row r="13" spans="1:27" ht="58.5" customHeight="1">
      <c r="B13" s="3259" t="str">
        <f>TEXT(LEFT(L13,10),"0000000000")</f>
        <v>2400001331</v>
      </c>
      <c r="C13" s="2907" t="s">
        <v>5206</v>
      </c>
      <c r="D13" s="1167"/>
      <c r="E13" s="109"/>
      <c r="F13" s="102"/>
      <c r="G13" s="109"/>
      <c r="H13" s="109"/>
      <c r="I13" s="109"/>
      <c r="J13" s="2886" t="s">
        <v>3423</v>
      </c>
      <c r="K13" s="2886" t="s">
        <v>5215</v>
      </c>
      <c r="L13" s="696" t="s">
        <v>5219</v>
      </c>
      <c r="M13" s="3191">
        <v>200</v>
      </c>
      <c r="N13" s="102"/>
      <c r="O13" s="102"/>
      <c r="P13" s="2389"/>
      <c r="Q13" s="3166"/>
      <c r="R13" s="1777"/>
      <c r="S13" s="1777"/>
      <c r="T13" s="1777"/>
      <c r="U13" s="1777"/>
      <c r="V13" s="1777"/>
      <c r="W13" s="1777"/>
      <c r="X13" s="1777"/>
      <c r="Y13" s="1777"/>
      <c r="Z13" s="1777"/>
      <c r="AA13" s="1777"/>
    </row>
    <row r="14" spans="1:27" ht="58.5" customHeight="1">
      <c r="B14" s="3259" t="str">
        <f>TEXT(LEFT(L14,10),"0000000000")</f>
        <v>140.T10-25</v>
      </c>
      <c r="C14" s="2907" t="s">
        <v>4800</v>
      </c>
      <c r="D14" s="1167">
        <v>4900</v>
      </c>
      <c r="E14" s="109" t="s">
        <v>5220</v>
      </c>
      <c r="F14" s="102"/>
      <c r="G14" s="109"/>
      <c r="H14" s="109"/>
      <c r="I14" s="109"/>
      <c r="J14" s="2886" t="s">
        <v>3423</v>
      </c>
      <c r="K14" s="109" t="s">
        <v>5221</v>
      </c>
      <c r="L14" s="696" t="s">
        <v>5222</v>
      </c>
      <c r="M14" s="3191">
        <v>500</v>
      </c>
      <c r="N14" s="102"/>
      <c r="O14" s="102"/>
      <c r="P14" s="2389"/>
      <c r="Q14" s="3166"/>
      <c r="R14" s="1777"/>
      <c r="S14" s="1777"/>
      <c r="T14" s="1777"/>
      <c r="U14" s="1777"/>
      <c r="V14" s="1777"/>
      <c r="W14" s="1777"/>
      <c r="X14" s="1777"/>
      <c r="Y14" s="1777"/>
      <c r="Z14" s="1777"/>
      <c r="AA14" s="1777"/>
    </row>
    <row r="15" spans="1:27" ht="58.5" customHeight="1">
      <c r="B15" s="3259" t="str">
        <f>TEXT(LEFT(L15,10),"0000000000")</f>
        <v>141.T10-25</v>
      </c>
      <c r="C15" s="102"/>
      <c r="D15" s="1167"/>
      <c r="E15" s="109"/>
      <c r="F15" s="102"/>
      <c r="G15" s="109"/>
      <c r="H15" s="109"/>
      <c r="I15" s="109"/>
      <c r="J15" s="2886" t="s">
        <v>3423</v>
      </c>
      <c r="K15" s="109" t="s">
        <v>5221</v>
      </c>
      <c r="L15" s="696" t="s">
        <v>5223</v>
      </c>
      <c r="M15" s="3191">
        <v>300</v>
      </c>
      <c r="N15" s="102"/>
      <c r="O15" s="102"/>
      <c r="P15" s="2389"/>
      <c r="Q15" s="3166"/>
      <c r="R15" s="1777"/>
      <c r="S15" s="1777"/>
      <c r="T15" s="1777"/>
      <c r="U15" s="1777"/>
      <c r="V15" s="1777"/>
      <c r="W15" s="1777"/>
      <c r="X15" s="1777"/>
      <c r="Y15" s="1777"/>
      <c r="Z15" s="1777"/>
      <c r="AA15" s="1777"/>
    </row>
    <row r="16" spans="1:27" ht="58.5" customHeight="1">
      <c r="B16" s="3259" t="str">
        <f>TEXT(LEFT(L16,10),"0000000000")</f>
        <v>150.T11-25</v>
      </c>
      <c r="C16" s="102"/>
      <c r="D16" s="1167"/>
      <c r="E16" s="109"/>
      <c r="F16" s="102"/>
      <c r="G16" s="109"/>
      <c r="H16" s="109"/>
      <c r="I16" s="109"/>
      <c r="J16" s="2886" t="s">
        <v>3423</v>
      </c>
      <c r="K16" s="109" t="s">
        <v>5221</v>
      </c>
      <c r="L16" s="696" t="s">
        <v>5224</v>
      </c>
      <c r="M16" s="3191">
        <v>50</v>
      </c>
      <c r="N16" s="102"/>
      <c r="O16" s="102"/>
      <c r="P16" s="2389"/>
      <c r="Q16" s="3166"/>
      <c r="R16" s="1777"/>
      <c r="S16" s="1777"/>
      <c r="T16" s="1777"/>
      <c r="U16" s="1777"/>
      <c r="V16" s="1777"/>
      <c r="W16" s="1777"/>
      <c r="X16" s="1777"/>
      <c r="Y16" s="1777"/>
      <c r="Z16" s="1777"/>
      <c r="AA16" s="1777"/>
    </row>
    <row r="17" spans="1:35" ht="58.5" customHeight="1">
      <c r="B17" s="3259" t="str">
        <f>TEXT(LEFT(L17,10),"0000000000")</f>
        <v>151.T11-25</v>
      </c>
      <c r="C17" s="102"/>
      <c r="D17" s="1167"/>
      <c r="E17" s="109"/>
      <c r="F17" s="102"/>
      <c r="G17" s="109"/>
      <c r="H17" s="109"/>
      <c r="I17" s="109"/>
      <c r="J17" s="2886" t="s">
        <v>3423</v>
      </c>
      <c r="K17" s="109" t="s">
        <v>5221</v>
      </c>
      <c r="L17" s="696" t="s">
        <v>5225</v>
      </c>
      <c r="M17" s="3191">
        <v>1525</v>
      </c>
      <c r="N17" s="102"/>
      <c r="O17" s="102"/>
      <c r="P17" s="2389"/>
      <c r="Q17" s="3166"/>
      <c r="R17" s="1777"/>
      <c r="S17" s="1777"/>
      <c r="T17" s="1777"/>
      <c r="U17" s="1777"/>
      <c r="V17" s="1777"/>
      <c r="W17" s="1777"/>
      <c r="X17" s="1777"/>
      <c r="Y17" s="1777"/>
      <c r="Z17" s="1777"/>
      <c r="AA17" s="1777"/>
    </row>
    <row r="18" spans="1:35" ht="58.5" customHeight="1">
      <c r="B18" s="3259" t="str">
        <f>TEXT(LEFT(L18,10),"0000000000")</f>
        <v>152.T11-25</v>
      </c>
      <c r="C18" s="102"/>
      <c r="D18" s="1167"/>
      <c r="E18" s="109"/>
      <c r="F18" s="102"/>
      <c r="G18" s="109"/>
      <c r="H18" s="109"/>
      <c r="I18" s="109"/>
      <c r="J18" s="2886" t="s">
        <v>3423</v>
      </c>
      <c r="K18" s="109" t="s">
        <v>5221</v>
      </c>
      <c r="L18" s="696" t="s">
        <v>5226</v>
      </c>
      <c r="M18" s="3191">
        <v>2500</v>
      </c>
      <c r="N18" s="102"/>
      <c r="O18" s="102"/>
      <c r="P18" s="2389"/>
      <c r="Q18" s="3166"/>
      <c r="R18" s="1777"/>
      <c r="S18" s="1777"/>
      <c r="T18" s="1777"/>
      <c r="U18" s="1777"/>
      <c r="V18" s="1777"/>
      <c r="W18" s="1777"/>
      <c r="X18" s="1777"/>
      <c r="Y18" s="1777"/>
      <c r="Z18" s="1777"/>
      <c r="AA18" s="1777"/>
    </row>
    <row r="19" spans="1:35" ht="58.5" customHeight="1">
      <c r="B19" s="3259" t="str">
        <f>TEXT(LEFT(L19,10),"0000000000")</f>
        <v>155.T11-25</v>
      </c>
      <c r="C19" s="102"/>
      <c r="D19" s="1167"/>
      <c r="E19" s="109"/>
      <c r="F19" s="102"/>
      <c r="G19" s="109"/>
      <c r="H19" s="109"/>
      <c r="I19" s="109"/>
      <c r="J19" s="2886" t="s">
        <v>3423</v>
      </c>
      <c r="K19" s="109" t="s">
        <v>5221</v>
      </c>
      <c r="L19" s="696" t="s">
        <v>5227</v>
      </c>
      <c r="M19" s="3191">
        <v>25</v>
      </c>
      <c r="N19" s="102"/>
      <c r="O19" s="102"/>
      <c r="P19" s="2389"/>
      <c r="Q19" s="3166"/>
      <c r="R19" s="1777"/>
      <c r="S19" s="1777"/>
      <c r="T19" s="1777"/>
      <c r="U19" s="1777"/>
      <c r="V19" s="1777"/>
      <c r="W19" s="1777"/>
      <c r="X19" s="1777"/>
      <c r="Y19" s="1777"/>
      <c r="Z19" s="1777"/>
      <c r="AA19" s="1777"/>
    </row>
    <row r="20" spans="1:35" ht="58.5" customHeight="1">
      <c r="A20" s="3241"/>
      <c r="B20" s="3259" t="str">
        <f>TEXT(LEFT(L20,10),"0000000000")</f>
        <v>2000003482</v>
      </c>
      <c r="C20" s="608" t="s">
        <v>5228</v>
      </c>
      <c r="D20" s="1167">
        <v>24000</v>
      </c>
      <c r="E20" s="109" t="s">
        <v>5229</v>
      </c>
      <c r="F20" s="102" t="s">
        <v>3416</v>
      </c>
      <c r="G20" s="109"/>
      <c r="H20" s="109" t="s">
        <v>5230</v>
      </c>
      <c r="I20" s="109" t="s">
        <v>5231</v>
      </c>
      <c r="J20" s="2905" t="s">
        <v>19</v>
      </c>
      <c r="K20" s="109" t="s">
        <v>172</v>
      </c>
      <c r="L20" s="696" t="s">
        <v>5232</v>
      </c>
      <c r="M20" s="2216">
        <v>3700</v>
      </c>
      <c r="N20" s="109" t="s">
        <v>5233</v>
      </c>
      <c r="O20" s="102"/>
      <c r="P20" s="2389"/>
      <c r="Q20" s="3165"/>
      <c r="R20" s="1777"/>
      <c r="S20" s="1777"/>
      <c r="T20" s="1777"/>
      <c r="U20" s="1777"/>
      <c r="V20" s="1777"/>
      <c r="W20" s="1777"/>
      <c r="X20" s="1777"/>
      <c r="Y20" s="1777"/>
      <c r="Z20" s="1777"/>
      <c r="AA20" s="1777"/>
    </row>
    <row r="21" spans="1:35" ht="58.5" customHeight="1">
      <c r="A21" s="3242"/>
      <c r="B21" s="3259" t="str">
        <f>TEXT(LEFT(L21,10),"0000000000")</f>
        <v>2200002290</v>
      </c>
      <c r="C21" s="608" t="s">
        <v>5228</v>
      </c>
      <c r="D21" s="1167"/>
      <c r="E21" s="109"/>
      <c r="F21" s="102" t="s">
        <v>3416</v>
      </c>
      <c r="G21" s="109"/>
      <c r="H21" s="109"/>
      <c r="I21" s="109" t="s">
        <v>5234</v>
      </c>
      <c r="J21" s="102" t="s">
        <v>19</v>
      </c>
      <c r="K21" s="109" t="s">
        <v>172</v>
      </c>
      <c r="L21" s="696" t="s">
        <v>5235</v>
      </c>
      <c r="M21" s="2216">
        <v>5000</v>
      </c>
      <c r="N21" s="102" t="s">
        <v>5236</v>
      </c>
      <c r="O21" s="102"/>
      <c r="P21" s="2389"/>
      <c r="Q21" s="3165"/>
      <c r="R21" s="1777"/>
      <c r="S21" s="1777"/>
      <c r="T21" s="1777"/>
      <c r="U21" s="1777"/>
      <c r="V21" s="1777"/>
      <c r="W21" s="1777"/>
      <c r="X21" s="1777"/>
      <c r="Y21" s="1777"/>
      <c r="Z21" s="1777"/>
      <c r="AA21" s="1777"/>
    </row>
    <row r="22" spans="1:35" ht="58.5" customHeight="1">
      <c r="A22" s="3242"/>
      <c r="B22" s="3259" t="str">
        <f>TEXT(LEFT(L22,10),"0000000000")</f>
        <v>2200002291</v>
      </c>
      <c r="C22" s="608" t="s">
        <v>5228</v>
      </c>
      <c r="D22" s="1167"/>
      <c r="E22" s="109"/>
      <c r="F22" s="102"/>
      <c r="G22" s="109"/>
      <c r="H22" s="109"/>
      <c r="I22" s="109"/>
      <c r="J22" s="102"/>
      <c r="K22" s="109"/>
      <c r="L22" s="696" t="s">
        <v>5237</v>
      </c>
      <c r="M22" s="2216">
        <v>6600</v>
      </c>
      <c r="N22" s="102" t="s">
        <v>5238</v>
      </c>
      <c r="O22" s="102"/>
      <c r="P22" s="2389"/>
      <c r="Q22" s="3165"/>
      <c r="R22" s="1777"/>
      <c r="S22" s="1777"/>
      <c r="T22" s="1777"/>
      <c r="U22" s="1777"/>
      <c r="V22" s="1777"/>
      <c r="W22" s="1777"/>
      <c r="X22" s="1777"/>
      <c r="Y22" s="1777"/>
      <c r="Z22" s="1777"/>
      <c r="AA22" s="1777"/>
    </row>
    <row r="23" spans="1:35" ht="58.5" customHeight="1">
      <c r="B23" s="3259" t="str">
        <f>TEXT(LEFT(L23,10),"0000000000")</f>
        <v>2200002287</v>
      </c>
      <c r="C23" s="608" t="s">
        <v>5228</v>
      </c>
      <c r="D23" s="1167"/>
      <c r="E23" s="109"/>
      <c r="F23" s="102" t="s">
        <v>3416</v>
      </c>
      <c r="G23" s="109"/>
      <c r="H23" s="109"/>
      <c r="I23" s="109" t="s">
        <v>5234</v>
      </c>
      <c r="J23" s="102" t="s">
        <v>19</v>
      </c>
      <c r="K23" s="109" t="s">
        <v>172</v>
      </c>
      <c r="L23" s="696" t="s">
        <v>5239</v>
      </c>
      <c r="M23" s="2216">
        <v>4000</v>
      </c>
      <c r="N23" s="102" t="s">
        <v>5240</v>
      </c>
      <c r="O23" s="102"/>
      <c r="P23" s="2389"/>
      <c r="Q23" s="3166"/>
      <c r="R23" s="1777"/>
      <c r="S23" s="1777"/>
      <c r="T23" s="1777"/>
      <c r="U23" s="1777"/>
      <c r="V23" s="1777"/>
      <c r="W23" s="1777"/>
      <c r="X23" s="1777"/>
      <c r="Y23" s="1777"/>
      <c r="Z23" s="1777"/>
      <c r="AA23" s="1777"/>
    </row>
    <row r="24" spans="1:35" ht="58.5" customHeight="1">
      <c r="B24" s="3259" t="str">
        <f>TEXT(LEFT(L24,10),"0000000000")</f>
        <v>2200002288</v>
      </c>
      <c r="C24" s="608" t="s">
        <v>5228</v>
      </c>
      <c r="D24" s="1167"/>
      <c r="E24" s="109"/>
      <c r="F24" s="102" t="s">
        <v>3416</v>
      </c>
      <c r="G24" s="109"/>
      <c r="H24" s="109"/>
      <c r="I24" s="109" t="s">
        <v>5234</v>
      </c>
      <c r="J24" s="102" t="s">
        <v>19</v>
      </c>
      <c r="K24" s="109" t="s">
        <v>172</v>
      </c>
      <c r="L24" s="696" t="s">
        <v>5241</v>
      </c>
      <c r="M24" s="2216">
        <v>5000</v>
      </c>
      <c r="N24" s="109" t="s">
        <v>5242</v>
      </c>
      <c r="O24" s="102"/>
      <c r="P24" s="2389"/>
      <c r="Q24" s="3166"/>
      <c r="R24" s="1777"/>
      <c r="S24" s="1777"/>
      <c r="T24" s="1777"/>
      <c r="U24" s="1777"/>
      <c r="V24" s="1777"/>
      <c r="W24" s="1777"/>
      <c r="X24" s="1777"/>
      <c r="Y24" s="1777"/>
      <c r="Z24" s="1777"/>
      <c r="AA24" s="1777"/>
    </row>
    <row r="25" spans="1:35" ht="58.5" customHeight="1">
      <c r="A25" s="1344"/>
      <c r="B25" s="2911" t="str">
        <f>TEXT(LEFT(L25,10),"0000000000")</f>
        <v>2000003457</v>
      </c>
      <c r="C25" s="144"/>
      <c r="D25" s="2064"/>
      <c r="E25" s="111"/>
      <c r="F25" s="144"/>
      <c r="G25" s="111"/>
      <c r="H25" s="111"/>
      <c r="I25" s="111" t="s">
        <v>5231</v>
      </c>
      <c r="J25" s="3543" t="s">
        <v>19</v>
      </c>
      <c r="K25" s="111" t="s">
        <v>172</v>
      </c>
      <c r="L25" s="1923" t="s">
        <v>5243</v>
      </c>
      <c r="M25" s="3544">
        <v>5000</v>
      </c>
      <c r="N25" s="144" t="s">
        <v>5244</v>
      </c>
      <c r="O25" s="2655"/>
      <c r="P25" s="1924"/>
      <c r="Q25" s="3545"/>
      <c r="R25" s="1623"/>
      <c r="S25" s="1623"/>
      <c r="T25" s="1623"/>
      <c r="U25" s="1623"/>
      <c r="V25" s="1623"/>
      <c r="W25" s="1623"/>
      <c r="X25" s="1623"/>
      <c r="Y25" s="1623"/>
      <c r="Z25" s="1623"/>
      <c r="AA25" s="1623"/>
    </row>
    <row r="26" spans="1:35" s="1777" customFormat="1" ht="58.5" customHeight="1">
      <c r="A26" s="738"/>
      <c r="B26" s="2901" t="str">
        <f>TEXT(LEFT(L26,10),"0000000000")</f>
        <v>2000003483</v>
      </c>
      <c r="C26" s="102"/>
      <c r="D26" s="1167"/>
      <c r="E26" s="109"/>
      <c r="F26" s="102"/>
      <c r="G26" s="109"/>
      <c r="H26" s="109"/>
      <c r="I26" s="109" t="s">
        <v>5231</v>
      </c>
      <c r="J26" s="2905" t="s">
        <v>19</v>
      </c>
      <c r="K26" s="109" t="s">
        <v>172</v>
      </c>
      <c r="L26" s="143" t="s">
        <v>5245</v>
      </c>
      <c r="M26" s="2216">
        <v>10000</v>
      </c>
      <c r="N26" s="1772" t="s">
        <v>5246</v>
      </c>
      <c r="O26" s="102"/>
      <c r="P26" s="2389"/>
      <c r="Q26" s="3166"/>
    </row>
    <row r="27" spans="1:35" ht="58.5" customHeight="1">
      <c r="A27" s="874"/>
      <c r="B27" s="3546" t="str">
        <f>TEXT(LEFT(L27,10),"0000000000")</f>
        <v>2200002291</v>
      </c>
      <c r="C27" s="112"/>
      <c r="D27" s="3421"/>
      <c r="E27" s="735"/>
      <c r="F27" s="112"/>
      <c r="G27" s="735"/>
      <c r="H27" s="735"/>
      <c r="I27" s="109" t="s">
        <v>5234</v>
      </c>
      <c r="J27" s="3409" t="s">
        <v>19</v>
      </c>
      <c r="K27" s="735" t="s">
        <v>172</v>
      </c>
      <c r="L27" s="1877" t="s">
        <v>5237</v>
      </c>
      <c r="M27" s="3547">
        <v>6600</v>
      </c>
      <c r="N27" s="735" t="s">
        <v>5247</v>
      </c>
      <c r="O27" s="112"/>
      <c r="P27" s="3410"/>
      <c r="Q27" s="3548"/>
      <c r="R27" s="1880"/>
      <c r="S27" s="1880"/>
      <c r="T27" s="1880"/>
      <c r="U27" s="1880"/>
      <c r="V27" s="1880"/>
      <c r="W27" s="1880"/>
      <c r="X27" s="1880"/>
      <c r="Y27" s="1880"/>
      <c r="Z27" s="1880"/>
      <c r="AA27" s="1880"/>
    </row>
    <row r="28" spans="1:35" s="3518" customFormat="1" ht="58.5" customHeight="1">
      <c r="A28" s="3509"/>
      <c r="B28" s="3510" t="str">
        <f>TEXT(LEFT(L28,10),"0000000000")</f>
        <v>548C.T09.2</v>
      </c>
      <c r="C28" s="3511"/>
      <c r="D28" s="3512"/>
      <c r="E28" s="3305"/>
      <c r="F28" s="3513"/>
      <c r="G28" s="3305"/>
      <c r="H28" s="3305"/>
      <c r="I28" s="3429" t="s">
        <v>5248</v>
      </c>
      <c r="J28" s="3513" t="s">
        <v>19</v>
      </c>
      <c r="K28" s="3305" t="s">
        <v>172</v>
      </c>
      <c r="L28" s="3514" t="s">
        <v>5249</v>
      </c>
      <c r="M28" s="3515">
        <v>4600</v>
      </c>
      <c r="N28" s="3500" t="s">
        <v>5240</v>
      </c>
      <c r="O28" s="3513"/>
      <c r="P28" s="3516" t="s">
        <v>5250</v>
      </c>
      <c r="Q28" s="3517"/>
      <c r="R28" s="3511"/>
      <c r="S28" s="3511"/>
      <c r="T28" s="3511"/>
      <c r="U28" s="3511"/>
      <c r="V28" s="3511"/>
      <c r="W28" s="3511"/>
      <c r="X28" s="3511"/>
      <c r="Y28" s="3511"/>
      <c r="Z28" s="3511"/>
      <c r="AA28" s="3511"/>
    </row>
    <row r="29" spans="1:35" s="3518" customFormat="1" ht="58.5" customHeight="1">
      <c r="A29" s="3509"/>
      <c r="B29" s="3510" t="str">
        <f>TEXT(LEFT(L29,10),"0000000000")</f>
        <v>2000003466</v>
      </c>
      <c r="C29" s="680"/>
      <c r="D29" s="3519"/>
      <c r="E29" s="3520"/>
      <c r="F29" s="3513"/>
      <c r="G29" s="3521"/>
      <c r="H29" s="3429"/>
      <c r="I29" s="3429" t="s">
        <v>5248</v>
      </c>
      <c r="J29" s="3522" t="s">
        <v>19</v>
      </c>
      <c r="K29" s="3305" t="s">
        <v>172</v>
      </c>
      <c r="L29" s="3523" t="s">
        <v>5251</v>
      </c>
      <c r="M29" s="3515">
        <v>6900</v>
      </c>
      <c r="N29" s="3524" t="s">
        <v>5252</v>
      </c>
      <c r="O29" s="3513"/>
      <c r="P29" s="3525"/>
      <c r="Q29" s="3526"/>
      <c r="R29" s="2794"/>
      <c r="S29" s="2709"/>
      <c r="T29" s="2709"/>
      <c r="U29" s="2709"/>
      <c r="V29" s="2709"/>
      <c r="W29" s="2709"/>
      <c r="X29" s="2709"/>
      <c r="Y29" s="2709"/>
      <c r="Z29" s="2709"/>
      <c r="AA29" s="2709"/>
      <c r="AB29" s="3527"/>
      <c r="AC29" s="3527"/>
      <c r="AD29" s="3527"/>
      <c r="AE29" s="3527"/>
      <c r="AF29" s="3527"/>
      <c r="AG29" s="3527"/>
      <c r="AH29" s="3527"/>
      <c r="AI29" s="3527"/>
    </row>
    <row r="30" spans="1:35" s="3518" customFormat="1" ht="58.5" customHeight="1">
      <c r="A30" s="3528"/>
      <c r="B30" s="3510" t="str">
        <f>TEXT(LEFT(L30,10),"0000000000")</f>
        <v>2000003468</v>
      </c>
      <c r="C30" s="680"/>
      <c r="D30" s="3515"/>
      <c r="E30" s="3529"/>
      <c r="F30" s="3513"/>
      <c r="G30" s="3521"/>
      <c r="H30" s="3429"/>
      <c r="I30" s="3429" t="s">
        <v>5248</v>
      </c>
      <c r="J30" s="3522" t="s">
        <v>19</v>
      </c>
      <c r="K30" s="3305" t="s">
        <v>172</v>
      </c>
      <c r="L30" s="3514" t="s">
        <v>5253</v>
      </c>
      <c r="M30" s="3515">
        <v>2800</v>
      </c>
      <c r="N30" s="3530" t="s">
        <v>5254</v>
      </c>
      <c r="O30" s="3513"/>
      <c r="P30" s="3525"/>
      <c r="Q30" s="3531"/>
      <c r="R30" s="2794"/>
      <c r="S30" s="2709"/>
      <c r="T30" s="2709"/>
      <c r="U30" s="2709"/>
      <c r="V30" s="2709"/>
      <c r="W30" s="2709"/>
      <c r="X30" s="2709"/>
      <c r="Y30" s="2709"/>
      <c r="Z30" s="2709"/>
      <c r="AA30" s="2709"/>
      <c r="AB30" s="2709"/>
      <c r="AC30" s="2709"/>
      <c r="AD30" s="2709"/>
      <c r="AE30" s="2709"/>
      <c r="AF30" s="2709"/>
      <c r="AG30" s="2709"/>
      <c r="AH30" s="2709"/>
      <c r="AI30" s="2709"/>
    </row>
    <row r="31" spans="1:35" s="3518" customFormat="1" ht="58.5" customHeight="1">
      <c r="A31" s="3528"/>
      <c r="B31" s="3510" t="str">
        <f>TEXT(LEFT(L31,10),"0000000000")</f>
        <v>2000003467</v>
      </c>
      <c r="C31" s="680"/>
      <c r="D31" s="3515"/>
      <c r="E31" s="3529"/>
      <c r="F31" s="3513"/>
      <c r="G31" s="3521"/>
      <c r="H31" s="3429"/>
      <c r="I31" s="3429" t="s">
        <v>5248</v>
      </c>
      <c r="J31" s="3522" t="s">
        <v>19</v>
      </c>
      <c r="K31" s="3305" t="s">
        <v>172</v>
      </c>
      <c r="L31" s="3514" t="s">
        <v>5255</v>
      </c>
      <c r="M31" s="3515">
        <f>4100-2800</f>
        <v>1300</v>
      </c>
      <c r="N31" s="3524" t="s">
        <v>5252</v>
      </c>
      <c r="O31" s="3513"/>
      <c r="P31" s="3525"/>
      <c r="Q31" s="3531"/>
      <c r="R31" s="2794"/>
      <c r="S31" s="2709"/>
      <c r="T31" s="2709"/>
      <c r="U31" s="2709"/>
      <c r="V31" s="2709"/>
      <c r="W31" s="2709"/>
      <c r="X31" s="2709"/>
      <c r="Y31" s="2709"/>
      <c r="Z31" s="2709"/>
      <c r="AA31" s="2709"/>
      <c r="AB31" s="2709"/>
      <c r="AC31" s="2709"/>
      <c r="AD31" s="2709"/>
      <c r="AE31" s="2709"/>
      <c r="AF31" s="2709"/>
      <c r="AG31" s="2709"/>
      <c r="AH31" s="2709"/>
      <c r="AI31" s="2709"/>
    </row>
    <row r="32" spans="1:35" ht="58.5" customHeight="1">
      <c r="B32" s="3259" t="str">
        <f>TEXT(LEFT(L32,10),"0000000000")</f>
        <v>548G.T09.2</v>
      </c>
      <c r="C32" s="102"/>
      <c r="D32" s="1148"/>
      <c r="E32" s="109"/>
      <c r="F32" s="102"/>
      <c r="G32" s="109"/>
      <c r="H32" s="109"/>
      <c r="I32" s="109" t="s">
        <v>5256</v>
      </c>
      <c r="J32" s="3409" t="s">
        <v>19</v>
      </c>
      <c r="K32" s="109" t="s">
        <v>74</v>
      </c>
      <c r="L32" s="696" t="s">
        <v>5257</v>
      </c>
      <c r="M32" s="2644">
        <v>3000</v>
      </c>
      <c r="N32" s="2886" t="s">
        <v>5240</v>
      </c>
      <c r="O32" s="102"/>
      <c r="P32" s="2389"/>
      <c r="Q32" s="3166"/>
      <c r="R32" s="1777"/>
      <c r="S32" s="1777"/>
      <c r="T32" s="1777"/>
      <c r="U32" s="1777"/>
      <c r="V32" s="1777"/>
      <c r="W32" s="1777"/>
      <c r="X32" s="1777"/>
      <c r="Y32" s="1777"/>
      <c r="Z32" s="1777"/>
      <c r="AA32" s="1777"/>
    </row>
    <row r="33" spans="1:35" ht="58.5" customHeight="1">
      <c r="B33" s="3259" t="str">
        <f>TEXT(LEFT(L33,10),"0000000000")</f>
        <v>548I.T09.2</v>
      </c>
      <c r="C33" s="102"/>
      <c r="D33" s="1148"/>
      <c r="E33" s="109"/>
      <c r="F33" s="102"/>
      <c r="G33" s="109"/>
      <c r="H33" s="109"/>
      <c r="I33" s="109" t="s">
        <v>5256</v>
      </c>
      <c r="J33" s="3409" t="s">
        <v>19</v>
      </c>
      <c r="K33" s="109" t="s">
        <v>123</v>
      </c>
      <c r="L33" s="696" t="s">
        <v>5258</v>
      </c>
      <c r="M33" s="2644">
        <v>1700</v>
      </c>
      <c r="N33" s="2886" t="s">
        <v>5259</v>
      </c>
      <c r="O33" s="102"/>
      <c r="P33" s="2389"/>
      <c r="Q33" s="3166"/>
      <c r="R33" s="1777"/>
      <c r="S33" s="1777"/>
      <c r="T33" s="1777"/>
      <c r="U33" s="1777"/>
      <c r="V33" s="1777"/>
      <c r="W33" s="1777"/>
      <c r="X33" s="1777"/>
      <c r="Y33" s="1777"/>
      <c r="Z33" s="1777"/>
      <c r="AA33" s="1777"/>
    </row>
    <row r="34" spans="1:35" ht="58.5" customHeight="1">
      <c r="B34" s="3259" t="str">
        <f>TEXT(LEFT(L34,10),"0000000000")</f>
        <v>548E.T09.2</v>
      </c>
      <c r="C34" s="102"/>
      <c r="D34" s="1167"/>
      <c r="E34" s="109"/>
      <c r="F34" s="102"/>
      <c r="G34" s="109"/>
      <c r="H34" s="109"/>
      <c r="I34" s="109" t="s">
        <v>5256</v>
      </c>
      <c r="J34" s="2905" t="s">
        <v>19</v>
      </c>
      <c r="K34" s="109" t="s">
        <v>5260</v>
      </c>
      <c r="L34" s="670" t="s">
        <v>5261</v>
      </c>
      <c r="M34" s="2216">
        <v>2070</v>
      </c>
      <c r="N34" s="2886" t="s">
        <v>5240</v>
      </c>
      <c r="O34" s="102"/>
      <c r="P34" s="2389"/>
      <c r="Q34" s="3166"/>
      <c r="R34" s="1777"/>
      <c r="S34" s="1777"/>
      <c r="T34" s="1777"/>
      <c r="U34" s="1777"/>
      <c r="V34" s="1777"/>
      <c r="W34" s="1777"/>
      <c r="X34" s="1777"/>
      <c r="Y34" s="1777"/>
      <c r="Z34" s="1777"/>
      <c r="AA34" s="1777"/>
    </row>
    <row r="35" spans="1:35" ht="58.5" customHeight="1">
      <c r="B35" s="3259" t="str">
        <f>TEXT(LEFT(L35,10),"0000000000")</f>
        <v>548E.T09.2</v>
      </c>
      <c r="C35" s="102" t="s">
        <v>4417</v>
      </c>
      <c r="D35" s="1148">
        <v>24200</v>
      </c>
      <c r="E35" s="109" t="s">
        <v>5262</v>
      </c>
      <c r="F35" s="102" t="s">
        <v>3416</v>
      </c>
      <c r="G35" s="109"/>
      <c r="H35" s="109"/>
      <c r="I35" s="109" t="s">
        <v>5256</v>
      </c>
      <c r="J35" s="2905" t="s">
        <v>19</v>
      </c>
      <c r="K35" s="109" t="s">
        <v>5260</v>
      </c>
      <c r="L35" s="670" t="s">
        <v>5263</v>
      </c>
      <c r="M35" s="2644">
        <v>7000</v>
      </c>
      <c r="N35" s="2886" t="s">
        <v>5240</v>
      </c>
      <c r="O35" s="102"/>
      <c r="P35" s="2389"/>
      <c r="Q35" s="3166"/>
      <c r="R35" s="1777"/>
      <c r="S35" s="1777"/>
      <c r="T35" s="1777"/>
      <c r="U35" s="1777"/>
      <c r="V35" s="1777"/>
      <c r="W35" s="1777"/>
      <c r="X35" s="1777"/>
      <c r="Y35" s="1777"/>
      <c r="Z35" s="1777"/>
      <c r="AA35" s="1777"/>
    </row>
    <row r="36" spans="1:35" ht="58.5" customHeight="1">
      <c r="B36" s="3259" t="str">
        <f>TEXT(LEFT(L36,10),"0000000000")</f>
        <v>600B.T10.2</v>
      </c>
      <c r="C36" s="102" t="s">
        <v>4417</v>
      </c>
      <c r="D36" s="1148"/>
      <c r="E36" s="109"/>
      <c r="F36" s="102" t="s">
        <v>3416</v>
      </c>
      <c r="G36" s="109"/>
      <c r="H36" s="109"/>
      <c r="I36" s="109" t="s">
        <v>5264</v>
      </c>
      <c r="J36" s="2905" t="s">
        <v>19</v>
      </c>
      <c r="K36" s="109" t="s">
        <v>123</v>
      </c>
      <c r="L36" s="696" t="s">
        <v>5265</v>
      </c>
      <c r="M36" s="2644">
        <v>4860</v>
      </c>
      <c r="N36" s="109" t="s">
        <v>5266</v>
      </c>
      <c r="O36" s="102"/>
      <c r="P36" s="2389"/>
      <c r="Q36" s="3165"/>
      <c r="R36" s="1777"/>
      <c r="S36" s="1777"/>
      <c r="T36" s="1777"/>
      <c r="U36" s="1777"/>
      <c r="V36" s="1777"/>
      <c r="W36" s="1777"/>
      <c r="X36" s="1777"/>
      <c r="Y36" s="1777"/>
      <c r="Z36" s="1777"/>
      <c r="AA36" s="1777"/>
    </row>
    <row r="37" spans="1:35" ht="58.5" customHeight="1">
      <c r="B37" s="3259" t="str">
        <f>TEXT(LEFT(L37,10),"0000000000")</f>
        <v>2000003478</v>
      </c>
      <c r="C37" s="102" t="s">
        <v>4417</v>
      </c>
      <c r="D37" s="1148"/>
      <c r="E37" s="109"/>
      <c r="F37" s="102" t="s">
        <v>3416</v>
      </c>
      <c r="G37" s="109"/>
      <c r="H37" s="109"/>
      <c r="I37" s="109" t="s">
        <v>5267</v>
      </c>
      <c r="J37" s="2905" t="s">
        <v>19</v>
      </c>
      <c r="K37" s="109" t="s">
        <v>123</v>
      </c>
      <c r="L37" s="696" t="s">
        <v>5268</v>
      </c>
      <c r="M37" s="2644">
        <v>4700</v>
      </c>
      <c r="N37" s="102" t="s">
        <v>5236</v>
      </c>
      <c r="O37" s="102"/>
      <c r="P37" s="2389"/>
      <c r="Q37" s="3166"/>
      <c r="R37" s="1777"/>
      <c r="S37" s="1777"/>
      <c r="T37" s="1777"/>
      <c r="U37" s="1777"/>
      <c r="V37" s="1777"/>
      <c r="W37" s="1777"/>
      <c r="X37" s="1777"/>
      <c r="Y37" s="1777"/>
      <c r="Z37" s="1777"/>
      <c r="AA37" s="1777"/>
    </row>
    <row r="38" spans="1:35" ht="58.5" customHeight="1">
      <c r="A38" s="3241"/>
      <c r="B38" s="3259" t="str">
        <f>TEXT(LEFT(L38,10),"0000000000")</f>
        <v>2000003472</v>
      </c>
      <c r="C38" s="102" t="s">
        <v>4417</v>
      </c>
      <c r="D38" s="3248"/>
      <c r="E38" s="2886"/>
      <c r="F38" s="102" t="s">
        <v>3416</v>
      </c>
      <c r="G38" s="2886"/>
      <c r="H38" s="2886"/>
      <c r="I38" s="3508" t="s">
        <v>5269</v>
      </c>
      <c r="J38" s="2905" t="s">
        <v>19</v>
      </c>
      <c r="K38" s="2886" t="s">
        <v>63</v>
      </c>
      <c r="L38" s="2903" t="s">
        <v>5270</v>
      </c>
      <c r="M38" s="2937">
        <v>5214</v>
      </c>
      <c r="N38" s="2886" t="s">
        <v>5240</v>
      </c>
      <c r="O38" s="2907"/>
      <c r="P38" s="2902"/>
      <c r="Q38" s="3166"/>
      <c r="R38" s="2167"/>
      <c r="S38" s="2167"/>
      <c r="T38" s="2167"/>
      <c r="U38" s="2167"/>
      <c r="V38" s="2167"/>
      <c r="W38" s="2167"/>
      <c r="X38" s="2167"/>
      <c r="Y38" s="2167"/>
      <c r="Z38" s="2167"/>
      <c r="AA38" s="2167"/>
      <c r="AB38" s="2167"/>
      <c r="AC38" s="2167"/>
      <c r="AD38" s="2167"/>
      <c r="AE38" s="2167"/>
      <c r="AF38" s="2167"/>
      <c r="AG38" s="2167"/>
      <c r="AH38" s="2167"/>
      <c r="AI38" s="2167"/>
    </row>
    <row r="39" spans="1:35" ht="58.5" customHeight="1">
      <c r="B39" s="3259" t="str">
        <f>TEXT(LEFT(L39,10),"0000000000")</f>
        <v>2000003455</v>
      </c>
      <c r="C39" s="102" t="s">
        <v>4417</v>
      </c>
      <c r="D39" s="1148"/>
      <c r="E39" s="109"/>
      <c r="F39" s="102" t="s">
        <v>3416</v>
      </c>
      <c r="G39" s="109"/>
      <c r="H39" s="109"/>
      <c r="I39" s="109" t="s">
        <v>5271</v>
      </c>
      <c r="J39" s="2905" t="s">
        <v>19</v>
      </c>
      <c r="K39" s="109" t="s">
        <v>4348</v>
      </c>
      <c r="L39" s="696" t="s">
        <v>5272</v>
      </c>
      <c r="M39" s="2644">
        <v>3000</v>
      </c>
      <c r="N39" s="109" t="s">
        <v>5273</v>
      </c>
      <c r="O39" s="102"/>
      <c r="P39" s="157"/>
      <c r="Q39" s="3165"/>
      <c r="R39" s="1777"/>
      <c r="S39" s="1777"/>
      <c r="T39" s="1777"/>
      <c r="U39" s="1777"/>
      <c r="V39" s="1777"/>
      <c r="W39" s="1777"/>
      <c r="X39" s="1777"/>
      <c r="Y39" s="1777"/>
      <c r="Z39" s="1777"/>
      <c r="AA39" s="1777"/>
    </row>
    <row r="40" spans="1:35" ht="58.5" customHeight="1">
      <c r="B40" s="3259" t="str">
        <f>TEXT(LEFT(L40,10),"0000000000")</f>
        <v>2200002153</v>
      </c>
      <c r="C40" s="102"/>
      <c r="D40" s="1148"/>
      <c r="E40" s="109"/>
      <c r="F40" s="102"/>
      <c r="G40" s="109"/>
      <c r="H40" s="109"/>
      <c r="I40" s="109"/>
      <c r="J40" s="2905" t="s">
        <v>19</v>
      </c>
      <c r="K40" s="109" t="s">
        <v>101</v>
      </c>
      <c r="L40" s="696" t="s">
        <v>5274</v>
      </c>
      <c r="M40" s="2644">
        <v>5000</v>
      </c>
      <c r="N40" s="109" t="s">
        <v>5275</v>
      </c>
      <c r="O40" s="102"/>
      <c r="P40" s="2389"/>
      <c r="Q40" s="3165"/>
      <c r="R40" s="1777"/>
      <c r="S40" s="1777"/>
      <c r="T40" s="1777"/>
      <c r="U40" s="1777"/>
      <c r="V40" s="1777"/>
      <c r="W40" s="1777"/>
      <c r="X40" s="1777"/>
      <c r="Y40" s="1777"/>
      <c r="Z40" s="1777"/>
      <c r="AA40" s="1777"/>
    </row>
    <row r="41" spans="1:35" ht="58.5" customHeight="1">
      <c r="B41" s="3259" t="str">
        <f>TEXT(LEFT(L41,10),"0000000000")</f>
        <v>548D.T09.2</v>
      </c>
      <c r="C41" s="102" t="s">
        <v>2468</v>
      </c>
      <c r="D41" s="1148"/>
      <c r="E41" s="109"/>
      <c r="F41" s="102"/>
      <c r="G41" s="109"/>
      <c r="H41" s="109"/>
      <c r="I41" s="109" t="s">
        <v>5256</v>
      </c>
      <c r="J41" s="2905" t="s">
        <v>19</v>
      </c>
      <c r="K41" s="109" t="s">
        <v>234</v>
      </c>
      <c r="L41" s="696" t="s">
        <v>5276</v>
      </c>
      <c r="M41" s="2644">
        <v>3850</v>
      </c>
      <c r="N41" s="2886" t="s">
        <v>5240</v>
      </c>
      <c r="O41" s="102"/>
      <c r="P41" s="2389"/>
      <c r="Q41" s="3166"/>
      <c r="R41" s="1777"/>
      <c r="S41" s="1777"/>
      <c r="T41" s="1777"/>
      <c r="U41" s="1777"/>
      <c r="V41" s="1777"/>
      <c r="W41" s="1777"/>
      <c r="X41" s="1777"/>
      <c r="Y41" s="1777"/>
      <c r="Z41" s="1777"/>
      <c r="AA41" s="1777"/>
    </row>
    <row r="42" spans="1:35" ht="58.5" customHeight="1">
      <c r="A42" s="3241"/>
      <c r="B42" s="3259" t="str">
        <f>TEXT(LEFT(L42,10),"0000000000")</f>
        <v>2000003412</v>
      </c>
      <c r="C42" s="102" t="s">
        <v>82</v>
      </c>
      <c r="D42" s="1148">
        <v>4250</v>
      </c>
      <c r="E42" s="109" t="s">
        <v>5229</v>
      </c>
      <c r="F42" s="102" t="s">
        <v>84</v>
      </c>
      <c r="G42" s="109"/>
      <c r="H42" s="109"/>
      <c r="I42" s="109" t="s">
        <v>5277</v>
      </c>
      <c r="J42" s="2905" t="s">
        <v>19</v>
      </c>
      <c r="K42" s="109" t="s">
        <v>74</v>
      </c>
      <c r="L42" s="157" t="s">
        <v>5278</v>
      </c>
      <c r="M42" s="2644">
        <v>4250</v>
      </c>
      <c r="N42" s="2886" t="s">
        <v>5279</v>
      </c>
      <c r="O42" s="102"/>
      <c r="P42" s="2389" t="s">
        <v>5280</v>
      </c>
      <c r="Q42" s="3165"/>
      <c r="R42" s="1777"/>
      <c r="S42" s="1777"/>
      <c r="T42" s="1777"/>
      <c r="U42" s="1777"/>
      <c r="V42" s="1777"/>
      <c r="W42" s="1777"/>
      <c r="X42" s="1777"/>
      <c r="Y42" s="1777"/>
      <c r="Z42" s="1777"/>
      <c r="AA42" s="1777"/>
    </row>
    <row r="43" spans="1:35" ht="58.5" customHeight="1">
      <c r="A43" s="3241"/>
      <c r="B43" s="3259" t="str">
        <f>TEXT(LEFT(L43,10),"0000000000")</f>
        <v>2000003412</v>
      </c>
      <c r="C43" s="102"/>
      <c r="D43" s="1167"/>
      <c r="E43" s="109"/>
      <c r="F43" s="102"/>
      <c r="G43" s="109"/>
      <c r="H43" s="109"/>
      <c r="I43" s="109" t="s">
        <v>5277</v>
      </c>
      <c r="J43" s="2905" t="s">
        <v>19</v>
      </c>
      <c r="K43" s="109" t="s">
        <v>74</v>
      </c>
      <c r="L43" s="157" t="s">
        <v>5278</v>
      </c>
      <c r="M43" s="2216">
        <f>9200-4250</f>
        <v>4950</v>
      </c>
      <c r="N43" s="2886" t="s">
        <v>5279</v>
      </c>
      <c r="O43" s="102"/>
      <c r="P43" s="2389" t="s">
        <v>5280</v>
      </c>
      <c r="Q43" s="3165"/>
      <c r="R43" s="1777"/>
      <c r="S43" s="1777"/>
      <c r="T43" s="1777"/>
      <c r="U43" s="1777"/>
      <c r="V43" s="1777"/>
      <c r="W43" s="1777"/>
      <c r="X43" s="1777"/>
      <c r="Y43" s="1777"/>
      <c r="Z43" s="1777"/>
      <c r="AA43" s="1777"/>
    </row>
    <row r="44" spans="1:35" ht="58.5" customHeight="1">
      <c r="A44" s="3241"/>
      <c r="B44" s="3259" t="str">
        <f>TEXT(LEFT(L44,10),"0000000000")</f>
        <v>2000003411</v>
      </c>
      <c r="C44" s="102"/>
      <c r="D44" s="1148"/>
      <c r="E44" s="109"/>
      <c r="F44" s="102"/>
      <c r="G44" s="109"/>
      <c r="H44" s="109"/>
      <c r="I44" s="3200" t="s">
        <v>5277</v>
      </c>
      <c r="J44" s="2905" t="s">
        <v>19</v>
      </c>
      <c r="K44" s="109" t="s">
        <v>74</v>
      </c>
      <c r="L44" s="157" t="s">
        <v>5281</v>
      </c>
      <c r="M44" s="2644">
        <v>1800</v>
      </c>
      <c r="N44" s="2938" t="s">
        <v>5240</v>
      </c>
      <c r="O44" s="102"/>
      <c r="P44" s="2389" t="s">
        <v>5280</v>
      </c>
      <c r="Q44" s="3165"/>
      <c r="R44" s="1777"/>
      <c r="S44" s="1777"/>
      <c r="T44" s="1777"/>
      <c r="U44" s="1777"/>
      <c r="V44" s="1777"/>
      <c r="W44" s="1777"/>
      <c r="X44" s="1777"/>
      <c r="Y44" s="1777"/>
      <c r="Z44" s="1777"/>
      <c r="AA44" s="1777"/>
    </row>
    <row r="45" spans="1:35" ht="58.5" customHeight="1">
      <c r="B45" s="3259" t="str">
        <f>TEXT(LEFT(L45,10),"0000000000")</f>
        <v>2000003473</v>
      </c>
      <c r="C45" s="1777"/>
      <c r="D45" s="1148"/>
      <c r="E45" s="109"/>
      <c r="F45" s="102"/>
      <c r="G45" s="109"/>
      <c r="H45" s="109"/>
      <c r="I45" s="3507" t="s">
        <v>5282</v>
      </c>
      <c r="J45" s="2905" t="s">
        <v>19</v>
      </c>
      <c r="K45" s="109" t="s">
        <v>74</v>
      </c>
      <c r="L45" s="670" t="s">
        <v>5283</v>
      </c>
      <c r="M45" s="2644">
        <v>4100</v>
      </c>
      <c r="N45" s="102" t="s">
        <v>5284</v>
      </c>
      <c r="O45" s="102"/>
      <c r="P45" s="2389"/>
      <c r="Q45" s="3166"/>
      <c r="R45" s="1777"/>
      <c r="S45" s="1777"/>
      <c r="T45" s="1777"/>
      <c r="U45" s="1777"/>
      <c r="V45" s="1777"/>
      <c r="W45" s="1777"/>
      <c r="X45" s="1777"/>
      <c r="Y45" s="1777"/>
      <c r="Z45" s="1777"/>
      <c r="AA45" s="1777"/>
    </row>
    <row r="46" spans="1:35" ht="58.5" customHeight="1">
      <c r="B46" s="3259" t="str">
        <f>TEXT(LEFT(L46,10),"0000000000")</f>
        <v>2000003490</v>
      </c>
      <c r="C46" s="102"/>
      <c r="D46" s="1167"/>
      <c r="E46" s="109"/>
      <c r="F46" s="102"/>
      <c r="G46" s="109"/>
      <c r="H46" s="109"/>
      <c r="I46" s="109"/>
      <c r="J46" s="2905" t="s">
        <v>19</v>
      </c>
      <c r="K46" s="109" t="s">
        <v>63</v>
      </c>
      <c r="L46" s="696" t="s">
        <v>5285</v>
      </c>
      <c r="M46" s="2216">
        <v>300</v>
      </c>
      <c r="N46" s="102" t="s">
        <v>5236</v>
      </c>
      <c r="O46" s="102"/>
      <c r="P46" s="2389"/>
      <c r="Q46" s="3166"/>
      <c r="R46" s="1777"/>
      <c r="S46" s="1777"/>
      <c r="T46" s="1777"/>
      <c r="U46" s="1777"/>
      <c r="V46" s="1777"/>
      <c r="W46" s="1777"/>
      <c r="X46" s="1777"/>
      <c r="Y46" s="1777"/>
      <c r="Z46" s="1777"/>
      <c r="AA46" s="1777"/>
    </row>
    <row r="47" spans="1:35" ht="58.5" customHeight="1">
      <c r="B47" s="3259" t="str">
        <f>TEXT(LEFT(L47,10),"0000000000")</f>
        <v>607.T10.20</v>
      </c>
      <c r="C47" s="102"/>
      <c r="D47" s="1167"/>
      <c r="E47" s="109"/>
      <c r="F47" s="102"/>
      <c r="G47" s="109"/>
      <c r="H47" s="109"/>
      <c r="I47" s="109"/>
      <c r="J47" s="2905" t="s">
        <v>19</v>
      </c>
      <c r="K47" s="109" t="s">
        <v>63</v>
      </c>
      <c r="L47" s="696" t="s">
        <v>5286</v>
      </c>
      <c r="M47" s="2216">
        <v>200</v>
      </c>
      <c r="N47" s="102" t="s">
        <v>5287</v>
      </c>
      <c r="O47" s="102"/>
      <c r="P47" s="2389"/>
      <c r="Q47" s="3166"/>
      <c r="R47" s="1777"/>
      <c r="S47" s="1777"/>
      <c r="T47" s="1777"/>
      <c r="U47" s="1777"/>
      <c r="V47" s="1777"/>
      <c r="W47" s="1777"/>
      <c r="X47" s="1777"/>
      <c r="Y47" s="1777"/>
      <c r="Z47" s="1777"/>
      <c r="AA47" s="1777"/>
    </row>
    <row r="48" spans="1:35" ht="58.5" customHeight="1">
      <c r="B48" s="3259" t="str">
        <f>TEXT(LEFT(L48,10),"0000000000")</f>
        <v>614.T10.20</v>
      </c>
      <c r="C48" s="102"/>
      <c r="D48" s="1167"/>
      <c r="E48" s="109"/>
      <c r="F48" s="102"/>
      <c r="G48" s="109"/>
      <c r="H48" s="109"/>
      <c r="I48" s="109"/>
      <c r="J48" s="2905" t="s">
        <v>19</v>
      </c>
      <c r="K48" s="109" t="s">
        <v>63</v>
      </c>
      <c r="L48" s="696" t="s">
        <v>5288</v>
      </c>
      <c r="M48" s="2216">
        <v>500</v>
      </c>
      <c r="N48" s="102" t="s">
        <v>5287</v>
      </c>
      <c r="O48" s="102"/>
      <c r="P48" s="2389"/>
      <c r="Q48" s="3166"/>
      <c r="R48" s="1777"/>
      <c r="S48" s="1777"/>
      <c r="T48" s="1777"/>
      <c r="U48" s="1777"/>
      <c r="V48" s="1777"/>
      <c r="W48" s="1777"/>
      <c r="X48" s="1777"/>
      <c r="Y48" s="1777"/>
      <c r="Z48" s="1777"/>
      <c r="AA48" s="1777"/>
    </row>
    <row r="49" spans="1:35" ht="58.5" customHeight="1">
      <c r="B49" s="3259" t="str">
        <f>TEXT(LEFT(L49,10),"0000000000")</f>
        <v>2000003264</v>
      </c>
      <c r="C49" s="102"/>
      <c r="D49" s="1148"/>
      <c r="E49" s="109"/>
      <c r="F49" s="102"/>
      <c r="G49" s="109"/>
      <c r="H49" s="109"/>
      <c r="I49" s="109"/>
      <c r="J49" s="2905" t="s">
        <v>19</v>
      </c>
      <c r="K49" s="109" t="s">
        <v>123</v>
      </c>
      <c r="L49" s="696" t="s">
        <v>5289</v>
      </c>
      <c r="M49" s="2644">
        <v>5500</v>
      </c>
      <c r="N49" s="102" t="s">
        <v>5287</v>
      </c>
      <c r="O49" s="102"/>
      <c r="P49" s="2389"/>
      <c r="Q49" s="3166"/>
      <c r="R49" s="1777"/>
      <c r="S49" s="1777"/>
      <c r="T49" s="1777"/>
      <c r="U49" s="1777"/>
      <c r="V49" s="1777"/>
      <c r="W49" s="1777"/>
      <c r="X49" s="1777"/>
      <c r="Y49" s="1777"/>
      <c r="Z49" s="1777"/>
      <c r="AA49" s="1777"/>
    </row>
    <row r="50" spans="1:35" ht="58.5" customHeight="1">
      <c r="B50" s="3259" t="str">
        <f>TEXT(LEFT(L50,10),"0000000000")</f>
        <v>2000003266</v>
      </c>
      <c r="C50" s="102"/>
      <c r="D50" s="1148"/>
      <c r="E50" s="109"/>
      <c r="F50" s="102"/>
      <c r="G50" s="109"/>
      <c r="H50" s="109"/>
      <c r="I50" s="109"/>
      <c r="J50" s="2905" t="s">
        <v>19</v>
      </c>
      <c r="K50" s="109" t="s">
        <v>123</v>
      </c>
      <c r="L50" s="696" t="s">
        <v>5290</v>
      </c>
      <c r="M50" s="2644">
        <v>4000</v>
      </c>
      <c r="N50" s="102" t="s">
        <v>5287</v>
      </c>
      <c r="O50" s="102"/>
      <c r="P50" s="2389"/>
      <c r="Q50" s="3166"/>
      <c r="R50" s="1777"/>
      <c r="S50" s="1777"/>
      <c r="T50" s="1777"/>
      <c r="U50" s="1777"/>
      <c r="V50" s="1777"/>
      <c r="W50" s="1777"/>
      <c r="X50" s="1777"/>
      <c r="Y50" s="1777"/>
      <c r="Z50" s="1777"/>
      <c r="AA50" s="1777"/>
    </row>
    <row r="51" spans="1:35" ht="58.5" customHeight="1">
      <c r="B51" s="3259" t="str">
        <f>TEXT(LEFT(L51,10),"0000000000")</f>
        <v>2000003499</v>
      </c>
      <c r="C51" s="102"/>
      <c r="D51" s="1148"/>
      <c r="E51" s="109"/>
      <c r="F51" s="102"/>
      <c r="G51" s="109"/>
      <c r="H51" s="109"/>
      <c r="I51" s="109"/>
      <c r="J51" s="2905" t="s">
        <v>19</v>
      </c>
      <c r="K51" s="109" t="s">
        <v>63</v>
      </c>
      <c r="L51" s="696" t="s">
        <v>5291</v>
      </c>
      <c r="M51" s="2644">
        <v>6200</v>
      </c>
      <c r="N51" s="2886" t="s">
        <v>5292</v>
      </c>
      <c r="O51" s="102"/>
      <c r="P51" s="2389"/>
      <c r="Q51" s="3166"/>
      <c r="R51" s="1777"/>
      <c r="S51" s="1777"/>
      <c r="T51" s="1777"/>
      <c r="U51" s="1777"/>
      <c r="V51" s="1777"/>
      <c r="W51" s="1777"/>
      <c r="X51" s="1777"/>
      <c r="Y51" s="1777"/>
      <c r="Z51" s="1777"/>
      <c r="AA51" s="1777"/>
    </row>
    <row r="52" spans="1:35" ht="58.5" customHeight="1">
      <c r="B52" s="3259" t="str">
        <f>TEXT(LEFT(L52,10),"0000000000")</f>
        <v>2000003473</v>
      </c>
      <c r="C52" s="102"/>
      <c r="D52" s="1148"/>
      <c r="E52" s="109"/>
      <c r="F52" s="102"/>
      <c r="G52" s="109"/>
      <c r="H52" s="109"/>
      <c r="I52" s="3507" t="s">
        <v>5282</v>
      </c>
      <c r="J52" s="2905" t="s">
        <v>19</v>
      </c>
      <c r="K52" s="109" t="s">
        <v>74</v>
      </c>
      <c r="L52" s="670" t="s">
        <v>5293</v>
      </c>
      <c r="M52" s="2644">
        <v>5900</v>
      </c>
      <c r="N52" s="102" t="s">
        <v>5284</v>
      </c>
      <c r="O52" s="102"/>
      <c r="P52" s="2389"/>
      <c r="Q52" s="3166"/>
      <c r="R52" s="1777"/>
      <c r="S52" s="1777"/>
      <c r="T52" s="1777"/>
      <c r="U52" s="1777"/>
      <c r="V52" s="1777"/>
      <c r="W52" s="1777"/>
      <c r="X52" s="1777"/>
      <c r="Y52" s="1777"/>
      <c r="Z52" s="1777"/>
      <c r="AA52" s="1777"/>
    </row>
    <row r="53" spans="1:35" ht="58.5" customHeight="1">
      <c r="A53" s="3326"/>
      <c r="B53" s="3259" t="str">
        <f>TEXT(LEFT(L53,10),"0000000000")</f>
        <v>548F.T09.2</v>
      </c>
      <c r="C53" s="102"/>
      <c r="D53" s="2216"/>
      <c r="E53" s="109"/>
      <c r="F53" s="102"/>
      <c r="G53" s="1077"/>
      <c r="H53" s="109"/>
      <c r="I53" s="109" t="s">
        <v>5256</v>
      </c>
      <c r="J53" s="2905" t="s">
        <v>19</v>
      </c>
      <c r="K53" s="109" t="s">
        <v>74</v>
      </c>
      <c r="L53" s="696" t="s">
        <v>5294</v>
      </c>
      <c r="M53" s="2644">
        <v>3000</v>
      </c>
      <c r="N53" s="2886" t="s">
        <v>5240</v>
      </c>
      <c r="O53" s="102"/>
      <c r="P53" s="157"/>
      <c r="Q53" s="3165" t="s">
        <v>5295</v>
      </c>
      <c r="R53" s="1853"/>
      <c r="S53" s="8"/>
      <c r="T53" s="8"/>
      <c r="U53" s="8"/>
      <c r="V53" s="8"/>
      <c r="W53" s="8"/>
      <c r="X53" s="8"/>
      <c r="Y53" s="8"/>
      <c r="Z53" s="8"/>
      <c r="AA53" s="8"/>
      <c r="AB53" s="8"/>
      <c r="AC53" s="8"/>
      <c r="AD53" s="8"/>
      <c r="AE53" s="8"/>
      <c r="AF53" s="8"/>
      <c r="AG53" s="8"/>
      <c r="AH53" s="8"/>
      <c r="AI53" s="8"/>
    </row>
    <row r="54" spans="1:35" ht="58.5" customHeight="1">
      <c r="B54" s="3259" t="str">
        <f>TEXT(LEFT(L54,10),"0000000000")</f>
        <v>2200002289</v>
      </c>
      <c r="C54" s="1777"/>
      <c r="D54" s="1148"/>
      <c r="E54" s="109"/>
      <c r="F54" s="102"/>
      <c r="G54" s="109"/>
      <c r="H54" s="109"/>
      <c r="I54" s="109"/>
      <c r="J54" s="2905" t="s">
        <v>19</v>
      </c>
      <c r="K54" s="109" t="s">
        <v>101</v>
      </c>
      <c r="L54" s="696" t="s">
        <v>5296</v>
      </c>
      <c r="M54" s="2644">
        <v>4790</v>
      </c>
      <c r="N54" s="102" t="s">
        <v>5297</v>
      </c>
      <c r="O54" s="102"/>
      <c r="P54" s="2389"/>
      <c r="Q54" s="3166"/>
      <c r="R54" s="1777"/>
      <c r="S54" s="1777"/>
      <c r="T54" s="1777"/>
      <c r="U54" s="1777"/>
      <c r="V54" s="1777"/>
      <c r="W54" s="1777"/>
      <c r="X54" s="1777"/>
      <c r="Y54" s="1777"/>
      <c r="Z54" s="1777"/>
      <c r="AA54" s="1777"/>
    </row>
    <row r="55" spans="1:35" ht="58.5" customHeight="1">
      <c r="B55" s="3259" t="str">
        <f>TEXT(LEFT(L55,10),"0000000000")</f>
        <v>610.T10.20</v>
      </c>
      <c r="C55" s="102"/>
      <c r="D55" s="1167"/>
      <c r="E55" s="109"/>
      <c r="F55" s="102"/>
      <c r="G55" s="109"/>
      <c r="H55" s="109"/>
      <c r="I55" s="109"/>
      <c r="J55" s="102" t="s">
        <v>19</v>
      </c>
      <c r="K55" s="109" t="s">
        <v>4348</v>
      </c>
      <c r="L55" s="696" t="s">
        <v>5298</v>
      </c>
      <c r="M55" s="2216">
        <v>3000</v>
      </c>
      <c r="N55" s="102"/>
      <c r="O55" s="102"/>
      <c r="P55" s="2389"/>
      <c r="Q55" s="3166"/>
      <c r="R55" s="1777"/>
      <c r="S55" s="1777"/>
      <c r="T55" s="1777"/>
      <c r="U55" s="1777"/>
      <c r="V55" s="1777"/>
      <c r="W55" s="1777"/>
      <c r="X55" s="1777"/>
      <c r="Y55" s="1777"/>
      <c r="Z55" s="1777"/>
      <c r="AA55" s="1777"/>
    </row>
    <row r="56" spans="1:35" ht="58.5" customHeight="1">
      <c r="B56" s="3259" t="str">
        <f>TEXT(LEFT(L56,10),"0000000000")</f>
        <v>604.T10.20</v>
      </c>
      <c r="C56" s="102"/>
      <c r="D56" s="1148"/>
      <c r="E56" s="109"/>
      <c r="F56" s="102"/>
      <c r="G56" s="109"/>
      <c r="H56" s="109"/>
      <c r="I56" s="109"/>
      <c r="J56" s="102"/>
      <c r="K56" s="109"/>
      <c r="L56" s="696" t="s">
        <v>5299</v>
      </c>
      <c r="M56" s="2644"/>
      <c r="N56" s="102"/>
      <c r="O56" s="102"/>
      <c r="P56" s="2389"/>
      <c r="Q56" s="3165"/>
      <c r="R56" s="1777"/>
      <c r="S56" s="1777"/>
      <c r="T56" s="1777"/>
      <c r="U56" s="1777"/>
      <c r="V56" s="1777"/>
      <c r="W56" s="1777"/>
      <c r="X56" s="1777"/>
      <c r="Y56" s="1777"/>
      <c r="Z56" s="1777"/>
      <c r="AA56" s="1777"/>
    </row>
    <row r="57" spans="1:35" ht="58.5" customHeight="1">
      <c r="A57" s="3390"/>
      <c r="B57" s="3259" t="str">
        <f>TEXT(LEFT(L57,10),"0000000000")</f>
        <v>2200002236</v>
      </c>
      <c r="C57" s="2905"/>
      <c r="D57" s="2827"/>
      <c r="E57" s="1216"/>
      <c r="F57" s="2905"/>
      <c r="G57" s="1216"/>
      <c r="H57" s="1216"/>
      <c r="I57" s="2886" t="s">
        <v>5267</v>
      </c>
      <c r="J57" s="2905" t="s">
        <v>19</v>
      </c>
      <c r="K57" s="2114" t="s">
        <v>123</v>
      </c>
      <c r="L57" s="696" t="s">
        <v>5300</v>
      </c>
      <c r="M57" s="2644">
        <v>1727</v>
      </c>
      <c r="N57" s="2114" t="s">
        <v>5301</v>
      </c>
      <c r="O57" s="2542"/>
      <c r="P57" s="3391"/>
      <c r="Q57" s="3165"/>
      <c r="R57" s="2167"/>
      <c r="S57" s="2167"/>
      <c r="T57" s="2167"/>
      <c r="U57" s="2167"/>
      <c r="V57" s="2167"/>
      <c r="W57" s="2167"/>
      <c r="X57" s="2167"/>
      <c r="Y57" s="2167"/>
      <c r="Z57" s="2167"/>
      <c r="AA57" s="2167"/>
      <c r="AB57" s="2167"/>
      <c r="AC57" s="2167"/>
      <c r="AD57" s="2167"/>
      <c r="AE57" s="2167"/>
      <c r="AF57" s="2167"/>
      <c r="AG57" s="2167"/>
      <c r="AH57" s="2167"/>
      <c r="AI57" s="2167"/>
    </row>
    <row r="58" spans="1:35" ht="58.5" customHeight="1">
      <c r="B58" s="3259" t="str">
        <f>TEXT(LEFT(L58,10),"0000000000")</f>
        <v>2200002292</v>
      </c>
      <c r="C58" s="1777"/>
      <c r="D58" s="1148"/>
      <c r="E58" s="109"/>
      <c r="F58" s="102"/>
      <c r="G58" s="109"/>
      <c r="H58" s="109"/>
      <c r="I58" s="109"/>
      <c r="J58" s="2905" t="s">
        <v>19</v>
      </c>
      <c r="K58" s="109" t="s">
        <v>172</v>
      </c>
      <c r="L58" s="696" t="s">
        <v>5302</v>
      </c>
      <c r="M58" s="2644">
        <v>10000</v>
      </c>
      <c r="N58" s="102" t="s">
        <v>5303</v>
      </c>
      <c r="O58" s="102"/>
      <c r="P58" s="2389"/>
      <c r="Q58" s="3166"/>
      <c r="R58" s="1777"/>
      <c r="S58" s="1777"/>
      <c r="T58" s="1777"/>
      <c r="U58" s="1777"/>
      <c r="V58" s="1777"/>
      <c r="W58" s="1777"/>
      <c r="X58" s="1777"/>
      <c r="Y58" s="1777"/>
      <c r="Z58" s="1777"/>
      <c r="AA58" s="1777"/>
    </row>
    <row r="59" spans="1:35" ht="58.5" customHeight="1">
      <c r="B59" s="3259" t="str">
        <f>TEXT(LEFT(L59,10),"0000000000")</f>
        <v/>
      </c>
    </row>
    <row r="60" spans="1:35" ht="58.5" customHeight="1">
      <c r="B60" s="3259" t="str">
        <f>TEXT(LEFT(L60,10),"0000000000")</f>
        <v/>
      </c>
    </row>
    <row r="61" spans="1:35" ht="58.5" customHeight="1">
      <c r="B61" s="3259" t="str">
        <f>TEXT(LEFT(L61,10),"0000000000")</f>
        <v/>
      </c>
    </row>
    <row r="62" spans="1:35" ht="58.5" customHeight="1">
      <c r="B62" s="3259" t="str">
        <f>TEXT(LEFT(L62,10),"0000000000")</f>
        <v/>
      </c>
    </row>
    <row r="63" spans="1:35" ht="58.5" customHeight="1">
      <c r="B63" s="3259" t="str">
        <f>TEXT(LEFT(L63,10),"0000000000")</f>
        <v/>
      </c>
    </row>
    <row r="64" spans="1:35" ht="58.5" customHeight="1">
      <c r="B64" s="3259" t="str">
        <f>TEXT(LEFT(L64,10),"0000000000")</f>
        <v/>
      </c>
    </row>
    <row r="65" spans="2:2" ht="58.5" customHeight="1">
      <c r="B65" s="3259" t="str">
        <f>TEXT(LEFT(L65,10),"0000000000")</f>
        <v/>
      </c>
    </row>
    <row r="66" spans="2:2" ht="58.5" customHeight="1">
      <c r="B66" s="3259" t="str">
        <f>TEXT(LEFT(L66,10),"0000000000")</f>
        <v/>
      </c>
    </row>
    <row r="67" spans="2:2" ht="58.5" customHeight="1">
      <c r="B67" s="3259" t="str">
        <f>TEXT(LEFT(L67,10),"0000000000")</f>
        <v/>
      </c>
    </row>
    <row r="68" spans="2:2" ht="58.5" customHeight="1">
      <c r="B68" s="3259" t="str">
        <f>TEXT(LEFT(L68,10),"0000000000")</f>
        <v/>
      </c>
    </row>
    <row r="69" spans="2:2" ht="58.5" customHeight="1">
      <c r="B69" s="3259" t="str">
        <f>TEXT(LEFT(L69,10),"0000000000")</f>
        <v/>
      </c>
    </row>
    <row r="70" spans="2:2" ht="58.5" customHeight="1">
      <c r="B70" s="3259" t="str">
        <f>TEXT(LEFT(L70,10),"0000000000")</f>
        <v/>
      </c>
    </row>
    <row r="71" spans="2:2" ht="58.5" customHeight="1">
      <c r="B71" s="3259" t="str">
        <f>TEXT(LEFT(L71,10),"0000000000")</f>
        <v/>
      </c>
    </row>
    <row r="72" spans="2:2" ht="58.5" customHeight="1">
      <c r="B72" s="3259" t="str">
        <f>TEXT(LEFT(L72,10),"0000000000")</f>
        <v/>
      </c>
    </row>
    <row r="73" spans="2:2" ht="58.5" customHeight="1">
      <c r="B73" s="3259" t="str">
        <f>TEXT(LEFT(L73,10),"0000000000")</f>
        <v/>
      </c>
    </row>
    <row r="74" spans="2:2" ht="58.5" customHeight="1">
      <c r="B74" s="3259" t="str">
        <f>TEXT(LEFT(L74,10),"0000000000")</f>
        <v/>
      </c>
    </row>
    <row r="75" spans="2:2" ht="58.5" customHeight="1">
      <c r="B75" s="3259" t="str">
        <f t="shared" ref="B75:B138" si="0">TEXT(LEFT(L75,10),"0000000000")</f>
        <v/>
      </c>
    </row>
    <row r="76" spans="2:2" ht="58.5" customHeight="1">
      <c r="B76" s="3259" t="str">
        <f t="shared" si="0"/>
        <v/>
      </c>
    </row>
    <row r="77" spans="2:2" ht="58.5" customHeight="1">
      <c r="B77" s="3259" t="str">
        <f t="shared" si="0"/>
        <v/>
      </c>
    </row>
    <row r="78" spans="2:2" ht="58.5" customHeight="1">
      <c r="B78" s="3259" t="str">
        <f t="shared" si="0"/>
        <v/>
      </c>
    </row>
    <row r="79" spans="2:2" ht="58.5" customHeight="1">
      <c r="B79" s="3259" t="str">
        <f t="shared" si="0"/>
        <v/>
      </c>
    </row>
    <row r="80" spans="2:2" ht="58.5" customHeight="1">
      <c r="B80" s="3259" t="str">
        <f t="shared" si="0"/>
        <v/>
      </c>
    </row>
    <row r="81" spans="2:2" ht="58.5" customHeight="1">
      <c r="B81" s="3259" t="str">
        <f t="shared" si="0"/>
        <v/>
      </c>
    </row>
    <row r="82" spans="2:2" ht="58.5" customHeight="1">
      <c r="B82" s="3259" t="str">
        <f t="shared" si="0"/>
        <v/>
      </c>
    </row>
    <row r="83" spans="2:2" ht="58.5" customHeight="1">
      <c r="B83" s="3259" t="str">
        <f t="shared" si="0"/>
        <v/>
      </c>
    </row>
    <row r="84" spans="2:2" ht="58.5" customHeight="1">
      <c r="B84" s="3259" t="str">
        <f t="shared" si="0"/>
        <v/>
      </c>
    </row>
    <row r="85" spans="2:2" ht="58.5" customHeight="1">
      <c r="B85" s="3259" t="str">
        <f t="shared" si="0"/>
        <v/>
      </c>
    </row>
    <row r="86" spans="2:2" ht="58.5" customHeight="1">
      <c r="B86" s="3259" t="str">
        <f t="shared" si="0"/>
        <v/>
      </c>
    </row>
    <row r="87" spans="2:2" ht="58.5" customHeight="1">
      <c r="B87" s="3259" t="str">
        <f t="shared" si="0"/>
        <v/>
      </c>
    </row>
    <row r="88" spans="2:2" ht="58.5" customHeight="1">
      <c r="B88" s="3259" t="str">
        <f t="shared" si="0"/>
        <v/>
      </c>
    </row>
    <row r="89" spans="2:2" ht="58.5" customHeight="1">
      <c r="B89" s="3259" t="str">
        <f t="shared" si="0"/>
        <v/>
      </c>
    </row>
    <row r="90" spans="2:2" ht="58.5" customHeight="1">
      <c r="B90" s="3259" t="str">
        <f t="shared" si="0"/>
        <v/>
      </c>
    </row>
    <row r="91" spans="2:2" ht="58.5" customHeight="1">
      <c r="B91" s="3259" t="str">
        <f t="shared" si="0"/>
        <v/>
      </c>
    </row>
    <row r="92" spans="2:2" ht="58.5" customHeight="1">
      <c r="B92" s="3259" t="str">
        <f t="shared" si="0"/>
        <v/>
      </c>
    </row>
    <row r="93" spans="2:2" ht="58.5" customHeight="1">
      <c r="B93" s="3259" t="str">
        <f t="shared" si="0"/>
        <v/>
      </c>
    </row>
    <row r="94" spans="2:2" ht="58.5" customHeight="1">
      <c r="B94" s="3259" t="str">
        <f t="shared" si="0"/>
        <v/>
      </c>
    </row>
    <row r="95" spans="2:2" ht="58.5" customHeight="1">
      <c r="B95" s="3259" t="str">
        <f t="shared" si="0"/>
        <v/>
      </c>
    </row>
    <row r="96" spans="2:2" ht="58.5" customHeight="1">
      <c r="B96" s="3259" t="str">
        <f t="shared" si="0"/>
        <v/>
      </c>
    </row>
    <row r="97" spans="2:2" ht="58.5" customHeight="1">
      <c r="B97" s="3259" t="str">
        <f t="shared" si="0"/>
        <v/>
      </c>
    </row>
    <row r="98" spans="2:2" ht="58.5" customHeight="1">
      <c r="B98" s="3259" t="str">
        <f t="shared" si="0"/>
        <v/>
      </c>
    </row>
    <row r="99" spans="2:2" ht="58.5" customHeight="1">
      <c r="B99" s="3259" t="str">
        <f t="shared" si="0"/>
        <v/>
      </c>
    </row>
    <row r="100" spans="2:2" ht="58.5" customHeight="1">
      <c r="B100" s="3259" t="str">
        <f t="shared" si="0"/>
        <v/>
      </c>
    </row>
    <row r="101" spans="2:2" ht="58.5" customHeight="1">
      <c r="B101" s="3259" t="str">
        <f t="shared" si="0"/>
        <v/>
      </c>
    </row>
    <row r="102" spans="2:2" ht="58.5" customHeight="1">
      <c r="B102" s="3259" t="str">
        <f t="shared" si="0"/>
        <v/>
      </c>
    </row>
    <row r="103" spans="2:2" ht="58.5" customHeight="1">
      <c r="B103" s="3259" t="str">
        <f t="shared" si="0"/>
        <v/>
      </c>
    </row>
    <row r="104" spans="2:2" ht="58.5" customHeight="1">
      <c r="B104" s="3259" t="str">
        <f t="shared" si="0"/>
        <v/>
      </c>
    </row>
    <row r="105" spans="2:2" ht="58.5" customHeight="1">
      <c r="B105" s="3259" t="str">
        <f t="shared" si="0"/>
        <v/>
      </c>
    </row>
    <row r="106" spans="2:2" ht="58.5" customHeight="1">
      <c r="B106" s="3259" t="str">
        <f t="shared" si="0"/>
        <v/>
      </c>
    </row>
    <row r="107" spans="2:2" ht="58.5" customHeight="1">
      <c r="B107" s="3259" t="str">
        <f t="shared" si="0"/>
        <v/>
      </c>
    </row>
    <row r="108" spans="2:2" ht="58.5" customHeight="1">
      <c r="B108" s="3259" t="str">
        <f t="shared" si="0"/>
        <v/>
      </c>
    </row>
    <row r="109" spans="2:2" ht="58.5" customHeight="1">
      <c r="B109" s="3259" t="str">
        <f t="shared" si="0"/>
        <v/>
      </c>
    </row>
    <row r="110" spans="2:2" ht="58.5" customHeight="1">
      <c r="B110" s="3259" t="str">
        <f t="shared" si="0"/>
        <v/>
      </c>
    </row>
    <row r="111" spans="2:2" ht="58.5" customHeight="1">
      <c r="B111" s="3259" t="str">
        <f t="shared" si="0"/>
        <v/>
      </c>
    </row>
    <row r="112" spans="2:2" ht="58.5" customHeight="1">
      <c r="B112" s="3259" t="str">
        <f t="shared" si="0"/>
        <v/>
      </c>
    </row>
    <row r="113" spans="2:2" ht="58.5" customHeight="1">
      <c r="B113" s="3259" t="str">
        <f t="shared" si="0"/>
        <v/>
      </c>
    </row>
    <row r="114" spans="2:2" ht="58.5" customHeight="1">
      <c r="B114" s="3259" t="str">
        <f t="shared" si="0"/>
        <v/>
      </c>
    </row>
    <row r="115" spans="2:2" ht="58.5" customHeight="1">
      <c r="B115" s="3259" t="str">
        <f t="shared" si="0"/>
        <v/>
      </c>
    </row>
    <row r="116" spans="2:2" ht="58.5" customHeight="1">
      <c r="B116" s="3259" t="str">
        <f t="shared" si="0"/>
        <v/>
      </c>
    </row>
    <row r="117" spans="2:2" ht="58.5" customHeight="1">
      <c r="B117" s="3259" t="str">
        <f t="shared" si="0"/>
        <v/>
      </c>
    </row>
    <row r="118" spans="2:2" ht="58.5" customHeight="1">
      <c r="B118" s="3259" t="str">
        <f t="shared" si="0"/>
        <v/>
      </c>
    </row>
    <row r="119" spans="2:2" ht="58.5" customHeight="1">
      <c r="B119" s="3259" t="str">
        <f t="shared" si="0"/>
        <v/>
      </c>
    </row>
    <row r="120" spans="2:2" ht="58.5" customHeight="1">
      <c r="B120" s="3259" t="str">
        <f t="shared" si="0"/>
        <v/>
      </c>
    </row>
    <row r="121" spans="2:2" ht="58.5" customHeight="1">
      <c r="B121" s="3259" t="str">
        <f t="shared" si="0"/>
        <v/>
      </c>
    </row>
    <row r="122" spans="2:2" ht="58.5" customHeight="1">
      <c r="B122" s="3259" t="str">
        <f t="shared" si="0"/>
        <v/>
      </c>
    </row>
    <row r="123" spans="2:2" ht="58.5" customHeight="1">
      <c r="B123" s="3259" t="str">
        <f t="shared" si="0"/>
        <v/>
      </c>
    </row>
    <row r="124" spans="2:2" ht="58.5" customHeight="1">
      <c r="B124" s="3259" t="str">
        <f t="shared" si="0"/>
        <v/>
      </c>
    </row>
    <row r="125" spans="2:2" ht="58.5" customHeight="1">
      <c r="B125" s="3259" t="str">
        <f t="shared" si="0"/>
        <v/>
      </c>
    </row>
    <row r="126" spans="2:2" ht="58.5" customHeight="1">
      <c r="B126" s="3259" t="str">
        <f t="shared" si="0"/>
        <v/>
      </c>
    </row>
    <row r="127" spans="2:2" ht="58.5" customHeight="1">
      <c r="B127" s="3259" t="str">
        <f t="shared" si="0"/>
        <v/>
      </c>
    </row>
    <row r="128" spans="2:2" ht="58.5" customHeight="1">
      <c r="B128" s="3259" t="str">
        <f t="shared" si="0"/>
        <v/>
      </c>
    </row>
    <row r="129" spans="2:2" ht="58.5" customHeight="1">
      <c r="B129" s="3259" t="str">
        <f t="shared" si="0"/>
        <v/>
      </c>
    </row>
    <row r="130" spans="2:2" ht="58.5" customHeight="1">
      <c r="B130" s="3259" t="str">
        <f t="shared" si="0"/>
        <v/>
      </c>
    </row>
    <row r="131" spans="2:2" ht="58.5" customHeight="1">
      <c r="B131" s="3259" t="str">
        <f t="shared" si="0"/>
        <v/>
      </c>
    </row>
    <row r="132" spans="2:2" ht="58.5" customHeight="1">
      <c r="B132" s="3259" t="str">
        <f t="shared" si="0"/>
        <v/>
      </c>
    </row>
    <row r="133" spans="2:2" ht="58.5" customHeight="1">
      <c r="B133" s="3259" t="str">
        <f t="shared" si="0"/>
        <v/>
      </c>
    </row>
    <row r="134" spans="2:2" ht="58.5" customHeight="1">
      <c r="B134" s="3259" t="str">
        <f t="shared" si="0"/>
        <v/>
      </c>
    </row>
    <row r="135" spans="2:2" ht="58.5" customHeight="1">
      <c r="B135" s="3259" t="str">
        <f t="shared" si="0"/>
        <v/>
      </c>
    </row>
    <row r="136" spans="2:2" ht="58.5" customHeight="1">
      <c r="B136" s="3259" t="str">
        <f t="shared" si="0"/>
        <v/>
      </c>
    </row>
    <row r="137" spans="2:2" ht="58.5" customHeight="1">
      <c r="B137" s="3259" t="str">
        <f t="shared" si="0"/>
        <v/>
      </c>
    </row>
    <row r="138" spans="2:2" ht="58.5" customHeight="1">
      <c r="B138" s="3259" t="str">
        <f t="shared" si="0"/>
        <v/>
      </c>
    </row>
    <row r="139" spans="2:2" ht="58.5" customHeight="1">
      <c r="B139" s="3259" t="str">
        <f t="shared" ref="B139:B202" si="1">TEXT(LEFT(L139,10),"0000000000")</f>
        <v/>
      </c>
    </row>
    <row r="140" spans="2:2" ht="58.5" customHeight="1">
      <c r="B140" s="3259" t="str">
        <f t="shared" si="1"/>
        <v/>
      </c>
    </row>
    <row r="141" spans="2:2" ht="58.5" customHeight="1">
      <c r="B141" s="3259" t="str">
        <f t="shared" si="1"/>
        <v/>
      </c>
    </row>
    <row r="142" spans="2:2" ht="58.5" customHeight="1">
      <c r="B142" s="3259" t="str">
        <f t="shared" si="1"/>
        <v/>
      </c>
    </row>
    <row r="143" spans="2:2" ht="58.5" customHeight="1">
      <c r="B143" s="3259" t="str">
        <f t="shared" si="1"/>
        <v/>
      </c>
    </row>
    <row r="144" spans="2:2" ht="58.5" customHeight="1">
      <c r="B144" s="3259" t="str">
        <f t="shared" si="1"/>
        <v/>
      </c>
    </row>
    <row r="145" spans="2:2" ht="58.5" customHeight="1">
      <c r="B145" s="3259" t="str">
        <f t="shared" si="1"/>
        <v/>
      </c>
    </row>
    <row r="146" spans="2:2" ht="58.5" customHeight="1">
      <c r="B146" s="3259" t="str">
        <f t="shared" si="1"/>
        <v/>
      </c>
    </row>
    <row r="147" spans="2:2" ht="58.5" customHeight="1">
      <c r="B147" s="3259" t="str">
        <f t="shared" si="1"/>
        <v/>
      </c>
    </row>
    <row r="148" spans="2:2" ht="58.5" customHeight="1">
      <c r="B148" s="3259" t="str">
        <f t="shared" si="1"/>
        <v/>
      </c>
    </row>
    <row r="149" spans="2:2" ht="58.5" customHeight="1">
      <c r="B149" s="3259" t="str">
        <f t="shared" si="1"/>
        <v/>
      </c>
    </row>
    <row r="150" spans="2:2" ht="58.5" customHeight="1">
      <c r="B150" s="3259" t="str">
        <f t="shared" si="1"/>
        <v/>
      </c>
    </row>
    <row r="151" spans="2:2" ht="58.5" customHeight="1">
      <c r="B151" s="3259" t="str">
        <f t="shared" si="1"/>
        <v/>
      </c>
    </row>
    <row r="152" spans="2:2" ht="58.5" customHeight="1">
      <c r="B152" s="3259" t="str">
        <f t="shared" si="1"/>
        <v/>
      </c>
    </row>
    <row r="153" spans="2:2" ht="58.5" customHeight="1">
      <c r="B153" s="3259" t="str">
        <f t="shared" si="1"/>
        <v/>
      </c>
    </row>
    <row r="154" spans="2:2" ht="58.5" customHeight="1">
      <c r="B154" s="3259" t="str">
        <f t="shared" si="1"/>
        <v/>
      </c>
    </row>
    <row r="155" spans="2:2" ht="58.5" customHeight="1">
      <c r="B155" s="3259" t="str">
        <f t="shared" si="1"/>
        <v/>
      </c>
    </row>
    <row r="156" spans="2:2" ht="58.5" customHeight="1">
      <c r="B156" s="3259" t="str">
        <f t="shared" si="1"/>
        <v/>
      </c>
    </row>
    <row r="157" spans="2:2" ht="58.5" customHeight="1">
      <c r="B157" s="3259" t="str">
        <f t="shared" si="1"/>
        <v/>
      </c>
    </row>
    <row r="158" spans="2:2" ht="58.5" customHeight="1">
      <c r="B158" s="3259" t="str">
        <f t="shared" si="1"/>
        <v/>
      </c>
    </row>
    <row r="159" spans="2:2" ht="58.5" customHeight="1">
      <c r="B159" s="3259" t="str">
        <f t="shared" si="1"/>
        <v/>
      </c>
    </row>
    <row r="160" spans="2:2" ht="58.5" customHeight="1">
      <c r="B160" s="3259" t="str">
        <f t="shared" si="1"/>
        <v/>
      </c>
    </row>
    <row r="161" spans="2:2" ht="58.5" customHeight="1">
      <c r="B161" s="3259" t="str">
        <f t="shared" si="1"/>
        <v/>
      </c>
    </row>
    <row r="162" spans="2:2" ht="58.5" customHeight="1">
      <c r="B162" s="3259" t="str">
        <f t="shared" si="1"/>
        <v/>
      </c>
    </row>
    <row r="163" spans="2:2" ht="58.5" customHeight="1">
      <c r="B163" s="3259" t="str">
        <f t="shared" si="1"/>
        <v/>
      </c>
    </row>
    <row r="164" spans="2:2" ht="58.5" customHeight="1">
      <c r="B164" s="3259" t="str">
        <f t="shared" si="1"/>
        <v/>
      </c>
    </row>
    <row r="165" spans="2:2" ht="58.5" customHeight="1">
      <c r="B165" s="3259" t="str">
        <f t="shared" si="1"/>
        <v/>
      </c>
    </row>
    <row r="166" spans="2:2" ht="58.5" customHeight="1">
      <c r="B166" s="3259" t="str">
        <f t="shared" si="1"/>
        <v/>
      </c>
    </row>
    <row r="167" spans="2:2" ht="58.5" customHeight="1">
      <c r="B167" s="3259" t="str">
        <f t="shared" si="1"/>
        <v/>
      </c>
    </row>
    <row r="168" spans="2:2" ht="58.5" customHeight="1">
      <c r="B168" s="3259" t="str">
        <f t="shared" si="1"/>
        <v/>
      </c>
    </row>
    <row r="169" spans="2:2" ht="58.5" customHeight="1">
      <c r="B169" s="3259" t="str">
        <f t="shared" si="1"/>
        <v/>
      </c>
    </row>
    <row r="170" spans="2:2" ht="58.5" customHeight="1">
      <c r="B170" s="3259" t="str">
        <f t="shared" si="1"/>
        <v/>
      </c>
    </row>
    <row r="171" spans="2:2" ht="58.5" customHeight="1">
      <c r="B171" s="3259" t="str">
        <f t="shared" si="1"/>
        <v/>
      </c>
    </row>
    <row r="172" spans="2:2" ht="58.5" customHeight="1">
      <c r="B172" s="3259" t="str">
        <f t="shared" si="1"/>
        <v/>
      </c>
    </row>
    <row r="173" spans="2:2" ht="58.5" customHeight="1">
      <c r="B173" s="3259" t="str">
        <f t="shared" si="1"/>
        <v/>
      </c>
    </row>
    <row r="174" spans="2:2" ht="58.5" customHeight="1">
      <c r="B174" s="3259" t="str">
        <f t="shared" si="1"/>
        <v/>
      </c>
    </row>
    <row r="175" spans="2:2" ht="58.5" customHeight="1">
      <c r="B175" s="3259" t="str">
        <f t="shared" si="1"/>
        <v/>
      </c>
    </row>
    <row r="176" spans="2:2" ht="58.5" customHeight="1">
      <c r="B176" s="3259" t="str">
        <f t="shared" si="1"/>
        <v/>
      </c>
    </row>
    <row r="177" spans="2:2" ht="58.5" customHeight="1">
      <c r="B177" s="3259" t="str">
        <f t="shared" si="1"/>
        <v/>
      </c>
    </row>
    <row r="178" spans="2:2" ht="58.5" customHeight="1">
      <c r="B178" s="3259" t="str">
        <f t="shared" si="1"/>
        <v/>
      </c>
    </row>
    <row r="179" spans="2:2" ht="58.5" customHeight="1">
      <c r="B179" s="3259" t="str">
        <f t="shared" si="1"/>
        <v/>
      </c>
    </row>
    <row r="180" spans="2:2" ht="58.5" customHeight="1">
      <c r="B180" s="3259" t="str">
        <f t="shared" si="1"/>
        <v/>
      </c>
    </row>
    <row r="181" spans="2:2" ht="58.5" customHeight="1">
      <c r="B181" s="3259" t="str">
        <f t="shared" si="1"/>
        <v/>
      </c>
    </row>
    <row r="182" spans="2:2" ht="58.5" customHeight="1">
      <c r="B182" s="3259" t="str">
        <f t="shared" si="1"/>
        <v/>
      </c>
    </row>
    <row r="183" spans="2:2" ht="58.5" customHeight="1">
      <c r="B183" s="3259" t="str">
        <f t="shared" si="1"/>
        <v/>
      </c>
    </row>
    <row r="184" spans="2:2" ht="58.5" customHeight="1">
      <c r="B184" s="3259" t="str">
        <f t="shared" si="1"/>
        <v/>
      </c>
    </row>
    <row r="185" spans="2:2" ht="58.5" customHeight="1">
      <c r="B185" s="3259" t="str">
        <f t="shared" si="1"/>
        <v/>
      </c>
    </row>
    <row r="186" spans="2:2" ht="58.5" customHeight="1">
      <c r="B186" s="3259" t="str">
        <f t="shared" si="1"/>
        <v/>
      </c>
    </row>
    <row r="187" spans="2:2" ht="58.5" customHeight="1">
      <c r="B187" s="3259" t="str">
        <f t="shared" si="1"/>
        <v/>
      </c>
    </row>
    <row r="188" spans="2:2" ht="58.5" customHeight="1">
      <c r="B188" s="3259" t="str">
        <f t="shared" si="1"/>
        <v/>
      </c>
    </row>
    <row r="189" spans="2:2" ht="58.5" customHeight="1">
      <c r="B189" s="3259" t="str">
        <f t="shared" si="1"/>
        <v/>
      </c>
    </row>
    <row r="190" spans="2:2" ht="58.5" customHeight="1">
      <c r="B190" s="3259" t="str">
        <f t="shared" si="1"/>
        <v/>
      </c>
    </row>
    <row r="191" spans="2:2" ht="58.5" customHeight="1">
      <c r="B191" s="3259" t="str">
        <f t="shared" si="1"/>
        <v/>
      </c>
    </row>
    <row r="192" spans="2:2" ht="58.5" customHeight="1">
      <c r="B192" s="3259" t="str">
        <f t="shared" si="1"/>
        <v/>
      </c>
    </row>
    <row r="193" spans="2:2" ht="58.5" customHeight="1">
      <c r="B193" s="3259" t="str">
        <f t="shared" si="1"/>
        <v/>
      </c>
    </row>
    <row r="194" spans="2:2" ht="58.5" customHeight="1">
      <c r="B194" s="3259" t="str">
        <f t="shared" si="1"/>
        <v/>
      </c>
    </row>
    <row r="195" spans="2:2" ht="58.5" customHeight="1">
      <c r="B195" s="3259" t="str">
        <f t="shared" si="1"/>
        <v/>
      </c>
    </row>
    <row r="196" spans="2:2" ht="58.5" customHeight="1">
      <c r="B196" s="3259" t="str">
        <f t="shared" si="1"/>
        <v/>
      </c>
    </row>
    <row r="197" spans="2:2" ht="58.5" customHeight="1">
      <c r="B197" s="3259" t="str">
        <f t="shared" si="1"/>
        <v/>
      </c>
    </row>
    <row r="198" spans="2:2" ht="58.5" customHeight="1">
      <c r="B198" s="3259" t="str">
        <f t="shared" si="1"/>
        <v/>
      </c>
    </row>
    <row r="199" spans="2:2" ht="58.5" customHeight="1">
      <c r="B199" s="3259" t="str">
        <f t="shared" si="1"/>
        <v/>
      </c>
    </row>
    <row r="200" spans="2:2" ht="58.5" customHeight="1">
      <c r="B200" s="3259" t="str">
        <f t="shared" si="1"/>
        <v/>
      </c>
    </row>
    <row r="201" spans="2:2" ht="58.5" customHeight="1">
      <c r="B201" s="3259" t="str">
        <f t="shared" si="1"/>
        <v/>
      </c>
    </row>
    <row r="202" spans="2:2" ht="58.5" customHeight="1">
      <c r="B202" s="3259" t="str">
        <f t="shared" si="1"/>
        <v/>
      </c>
    </row>
    <row r="203" spans="2:2" ht="58.5" customHeight="1">
      <c r="B203" s="3259" t="str">
        <f t="shared" ref="B203:B260" si="2">TEXT(LEFT(L203,10),"0000000000")</f>
        <v/>
      </c>
    </row>
    <row r="204" spans="2:2" ht="58.5" customHeight="1">
      <c r="B204" s="3259" t="str">
        <f t="shared" si="2"/>
        <v/>
      </c>
    </row>
    <row r="205" spans="2:2" ht="58.5" customHeight="1">
      <c r="B205" s="3259" t="str">
        <f t="shared" si="2"/>
        <v/>
      </c>
    </row>
    <row r="206" spans="2:2" ht="58.5" customHeight="1">
      <c r="B206" s="3259" t="str">
        <f t="shared" si="2"/>
        <v/>
      </c>
    </row>
    <row r="207" spans="2:2" ht="58.5" customHeight="1">
      <c r="B207" s="3259" t="str">
        <f t="shared" si="2"/>
        <v/>
      </c>
    </row>
    <row r="208" spans="2:2" ht="58.5" customHeight="1">
      <c r="B208" s="3259" t="str">
        <f t="shared" si="2"/>
        <v/>
      </c>
    </row>
    <row r="209" spans="2:2" ht="58.5" customHeight="1">
      <c r="B209" s="3259" t="str">
        <f t="shared" si="2"/>
        <v/>
      </c>
    </row>
    <row r="210" spans="2:2" ht="58.5" customHeight="1">
      <c r="B210" s="3259" t="str">
        <f t="shared" si="2"/>
        <v/>
      </c>
    </row>
    <row r="211" spans="2:2" ht="58.5" customHeight="1">
      <c r="B211" s="3259" t="str">
        <f t="shared" si="2"/>
        <v/>
      </c>
    </row>
    <row r="212" spans="2:2" ht="58.5" customHeight="1">
      <c r="B212" s="3259" t="str">
        <f t="shared" si="2"/>
        <v/>
      </c>
    </row>
    <row r="213" spans="2:2" ht="58.5" customHeight="1">
      <c r="B213" s="3259" t="str">
        <f t="shared" si="2"/>
        <v/>
      </c>
    </row>
    <row r="214" spans="2:2" ht="58.5" customHeight="1">
      <c r="B214" s="3259" t="str">
        <f t="shared" si="2"/>
        <v/>
      </c>
    </row>
    <row r="215" spans="2:2" ht="58.5" customHeight="1">
      <c r="B215" s="3259" t="str">
        <f t="shared" si="2"/>
        <v/>
      </c>
    </row>
    <row r="216" spans="2:2" ht="58.5" customHeight="1">
      <c r="B216" s="3259" t="str">
        <f t="shared" si="2"/>
        <v/>
      </c>
    </row>
    <row r="217" spans="2:2" ht="58.5" customHeight="1">
      <c r="B217" s="3259" t="str">
        <f t="shared" si="2"/>
        <v/>
      </c>
    </row>
    <row r="218" spans="2:2" ht="58.5" customHeight="1">
      <c r="B218" s="3259" t="str">
        <f t="shared" si="2"/>
        <v/>
      </c>
    </row>
    <row r="219" spans="2:2" ht="58.5" customHeight="1">
      <c r="B219" s="3259" t="str">
        <f t="shared" si="2"/>
        <v/>
      </c>
    </row>
    <row r="220" spans="2:2" ht="58.5" customHeight="1">
      <c r="B220" s="3259" t="str">
        <f t="shared" si="2"/>
        <v/>
      </c>
    </row>
    <row r="221" spans="2:2" ht="58.5" customHeight="1">
      <c r="B221" s="3259" t="str">
        <f t="shared" si="2"/>
        <v/>
      </c>
    </row>
    <row r="222" spans="2:2" ht="58.5" customHeight="1">
      <c r="B222" s="3259" t="str">
        <f t="shared" si="2"/>
        <v/>
      </c>
    </row>
    <row r="223" spans="2:2" ht="58.5" customHeight="1">
      <c r="B223" s="3259" t="str">
        <f t="shared" si="2"/>
        <v/>
      </c>
    </row>
    <row r="224" spans="2:2" ht="58.5" customHeight="1">
      <c r="B224" s="3259" t="str">
        <f t="shared" si="2"/>
        <v/>
      </c>
    </row>
    <row r="225" spans="2:2" ht="58.5" customHeight="1">
      <c r="B225" s="3259" t="str">
        <f t="shared" si="2"/>
        <v/>
      </c>
    </row>
    <row r="226" spans="2:2" ht="58.5" customHeight="1">
      <c r="B226" s="3259" t="str">
        <f t="shared" si="2"/>
        <v/>
      </c>
    </row>
    <row r="227" spans="2:2" ht="58.5" customHeight="1">
      <c r="B227" s="3259" t="str">
        <f t="shared" si="2"/>
        <v/>
      </c>
    </row>
    <row r="228" spans="2:2" ht="58.5" customHeight="1">
      <c r="B228" s="3259" t="str">
        <f t="shared" si="2"/>
        <v/>
      </c>
    </row>
    <row r="229" spans="2:2" ht="58.5" customHeight="1">
      <c r="B229" s="3259" t="str">
        <f t="shared" si="2"/>
        <v/>
      </c>
    </row>
    <row r="230" spans="2:2" ht="58.5" customHeight="1">
      <c r="B230" s="3259" t="str">
        <f t="shared" si="2"/>
        <v/>
      </c>
    </row>
    <row r="231" spans="2:2" ht="58.5" customHeight="1">
      <c r="B231" s="3259" t="str">
        <f t="shared" si="2"/>
        <v/>
      </c>
    </row>
    <row r="232" spans="2:2" ht="58.5" customHeight="1">
      <c r="B232" s="3259" t="str">
        <f t="shared" si="2"/>
        <v/>
      </c>
    </row>
    <row r="233" spans="2:2" ht="58.5" customHeight="1">
      <c r="B233" s="3259" t="str">
        <f t="shared" si="2"/>
        <v/>
      </c>
    </row>
    <row r="234" spans="2:2" ht="58.5" customHeight="1">
      <c r="B234" s="3259" t="str">
        <f t="shared" si="2"/>
        <v/>
      </c>
    </row>
    <row r="235" spans="2:2" ht="58.5" customHeight="1">
      <c r="B235" s="3259" t="str">
        <f t="shared" si="2"/>
        <v/>
      </c>
    </row>
    <row r="236" spans="2:2" ht="58.5" customHeight="1">
      <c r="B236" s="3259" t="str">
        <f t="shared" si="2"/>
        <v/>
      </c>
    </row>
    <row r="237" spans="2:2" ht="58.5" customHeight="1">
      <c r="B237" s="3259" t="str">
        <f t="shared" si="2"/>
        <v/>
      </c>
    </row>
    <row r="238" spans="2:2" ht="58.5" customHeight="1">
      <c r="B238" s="3259" t="str">
        <f t="shared" si="2"/>
        <v/>
      </c>
    </row>
    <row r="239" spans="2:2" ht="58.5" customHeight="1">
      <c r="B239" s="3259" t="str">
        <f t="shared" si="2"/>
        <v/>
      </c>
    </row>
    <row r="240" spans="2:2" ht="58.5" customHeight="1">
      <c r="B240" s="3259" t="str">
        <f t="shared" si="2"/>
        <v/>
      </c>
    </row>
    <row r="241" spans="2:2" ht="58.5" customHeight="1">
      <c r="B241" s="3259" t="str">
        <f t="shared" si="2"/>
        <v/>
      </c>
    </row>
    <row r="242" spans="2:2" ht="58.5" customHeight="1">
      <c r="B242" s="3259" t="str">
        <f t="shared" si="2"/>
        <v/>
      </c>
    </row>
    <row r="243" spans="2:2" ht="58.5" customHeight="1">
      <c r="B243" s="3259" t="str">
        <f t="shared" si="2"/>
        <v/>
      </c>
    </row>
    <row r="244" spans="2:2" ht="58.5" customHeight="1">
      <c r="B244" s="3259" t="str">
        <f t="shared" si="2"/>
        <v/>
      </c>
    </row>
    <row r="245" spans="2:2" ht="58.5" customHeight="1">
      <c r="B245" s="3259" t="str">
        <f t="shared" si="2"/>
        <v/>
      </c>
    </row>
    <row r="246" spans="2:2" ht="58.5" customHeight="1">
      <c r="B246" s="3259" t="str">
        <f t="shared" si="2"/>
        <v/>
      </c>
    </row>
    <row r="247" spans="2:2" ht="58.5" customHeight="1">
      <c r="B247" s="3259" t="str">
        <f t="shared" si="2"/>
        <v/>
      </c>
    </row>
    <row r="248" spans="2:2" ht="58.5" customHeight="1">
      <c r="B248" s="3259" t="str">
        <f t="shared" si="2"/>
        <v/>
      </c>
    </row>
    <row r="249" spans="2:2" ht="58.5" customHeight="1">
      <c r="B249" s="3259" t="str">
        <f t="shared" si="2"/>
        <v/>
      </c>
    </row>
    <row r="250" spans="2:2" ht="58.5" customHeight="1">
      <c r="B250" s="3259" t="str">
        <f t="shared" si="2"/>
        <v/>
      </c>
    </row>
    <row r="251" spans="2:2" ht="58.5" customHeight="1">
      <c r="B251" s="3259" t="str">
        <f t="shared" si="2"/>
        <v/>
      </c>
    </row>
    <row r="252" spans="2:2" ht="58.5" customHeight="1">
      <c r="B252" s="3259" t="str">
        <f t="shared" si="2"/>
        <v/>
      </c>
    </row>
    <row r="253" spans="2:2" ht="58.5" customHeight="1">
      <c r="B253" s="3259" t="str">
        <f t="shared" si="2"/>
        <v/>
      </c>
    </row>
    <row r="254" spans="2:2" ht="58.5" customHeight="1">
      <c r="B254" s="3259" t="str">
        <f t="shared" si="2"/>
        <v/>
      </c>
    </row>
    <row r="255" spans="2:2" ht="58.5" customHeight="1">
      <c r="B255" s="3259" t="str">
        <f t="shared" si="2"/>
        <v/>
      </c>
    </row>
    <row r="256" spans="2:2" ht="58.5" customHeight="1">
      <c r="B256" s="3259" t="str">
        <f t="shared" si="2"/>
        <v/>
      </c>
    </row>
    <row r="257" spans="2:2" ht="58.5" customHeight="1">
      <c r="B257" s="3259" t="str">
        <f t="shared" si="2"/>
        <v/>
      </c>
    </row>
    <row r="258" spans="2:2" ht="58.5" customHeight="1">
      <c r="B258" s="3259" t="str">
        <f t="shared" si="2"/>
        <v/>
      </c>
    </row>
    <row r="259" spans="2:2" ht="58.5" customHeight="1">
      <c r="B259" s="3259" t="str">
        <f t="shared" si="2"/>
        <v/>
      </c>
    </row>
    <row r="260" spans="2:2" ht="58.5" customHeight="1">
      <c r="B260" s="3259" t="str">
        <f t="shared" si="2"/>
        <v/>
      </c>
    </row>
  </sheetData>
  <autoFilter ref="A3:V10" xr:uid="{FC159B02-6362-46DA-920F-5BAD62A2C6C7}"/>
  <mergeCells count="3">
    <mergeCell ref="A1:Q1"/>
    <mergeCell ref="A2:C2"/>
    <mergeCell ref="S2:V2"/>
  </mergeCells>
  <conditionalFormatting sqref="B2:B3">
    <cfRule type="duplicateValues" dxfId="535" priority="353"/>
  </conditionalFormatting>
  <conditionalFormatting sqref="B3">
    <cfRule type="duplicateValues" dxfId="534" priority="354"/>
  </conditionalFormatting>
  <conditionalFormatting sqref="B25">
    <cfRule type="duplicateValues" dxfId="533" priority="272"/>
    <cfRule type="duplicateValues" dxfId="532" priority="273"/>
    <cfRule type="duplicateValues" dxfId="531" priority="274"/>
    <cfRule type="duplicateValues" dxfId="530" priority="275"/>
    <cfRule type="duplicateValues" dxfId="529" priority="276"/>
    <cfRule type="duplicateValues" dxfId="528" priority="277"/>
    <cfRule type="duplicateValues" dxfId="527" priority="278"/>
    <cfRule type="duplicateValues" dxfId="526" priority="279"/>
    <cfRule type="duplicateValues" dxfId="525" priority="280"/>
  </conditionalFormatting>
  <conditionalFormatting sqref="B27">
    <cfRule type="duplicateValues" dxfId="524" priority="263"/>
    <cfRule type="duplicateValues" dxfId="523" priority="264"/>
    <cfRule type="duplicateValues" dxfId="522" priority="265"/>
    <cfRule type="duplicateValues" dxfId="521" priority="266"/>
    <cfRule type="duplicateValues" dxfId="520" priority="267"/>
    <cfRule type="duplicateValues" dxfId="519" priority="268"/>
    <cfRule type="duplicateValues" dxfId="518" priority="269"/>
    <cfRule type="duplicateValues" dxfId="517" priority="270"/>
    <cfRule type="duplicateValues" dxfId="516" priority="271"/>
  </conditionalFormatting>
  <conditionalFormatting sqref="B32:B33">
    <cfRule type="duplicateValues" dxfId="515" priority="250"/>
    <cfRule type="duplicateValues" dxfId="514" priority="251"/>
    <cfRule type="duplicateValues" dxfId="513" priority="252"/>
    <cfRule type="duplicateValues" dxfId="512" priority="253"/>
    <cfRule type="duplicateValues" dxfId="511" priority="254"/>
    <cfRule type="duplicateValues" dxfId="510" priority="255"/>
    <cfRule type="duplicateValues" dxfId="509" priority="256"/>
    <cfRule type="duplicateValues" dxfId="508" priority="257"/>
    <cfRule type="duplicateValues" dxfId="507" priority="258"/>
    <cfRule type="duplicateValues" dxfId="506" priority="259"/>
    <cfRule type="duplicateValues" dxfId="505" priority="260"/>
    <cfRule type="duplicateValues" dxfId="504" priority="261"/>
    <cfRule type="duplicateValues" dxfId="503" priority="262"/>
  </conditionalFormatting>
  <conditionalFormatting sqref="B34:B35">
    <cfRule type="duplicateValues" dxfId="502" priority="233"/>
    <cfRule type="duplicateValues" dxfId="501" priority="234"/>
    <cfRule type="duplicateValues" dxfId="500" priority="235"/>
    <cfRule type="duplicateValues" dxfId="499" priority="236"/>
    <cfRule type="duplicateValues" dxfId="498" priority="237"/>
    <cfRule type="duplicateValues" dxfId="497" priority="238"/>
    <cfRule type="duplicateValues" dxfId="496" priority="239"/>
    <cfRule type="duplicateValues" dxfId="495" priority="240"/>
    <cfRule type="duplicateValues" dxfId="494" priority="241"/>
    <cfRule type="duplicateValues" dxfId="493" priority="242"/>
    <cfRule type="duplicateValues" dxfId="492" priority="243"/>
    <cfRule type="duplicateValues" dxfId="491" priority="244"/>
    <cfRule type="duplicateValues" dxfId="490" priority="245"/>
    <cfRule type="duplicateValues" dxfId="489" priority="246"/>
    <cfRule type="duplicateValues" dxfId="488" priority="247"/>
    <cfRule type="duplicateValues" dxfId="487" priority="248"/>
    <cfRule type="duplicateValues" dxfId="486" priority="249"/>
  </conditionalFormatting>
  <conditionalFormatting sqref="B40">
    <cfRule type="duplicateValues" dxfId="485" priority="215"/>
    <cfRule type="duplicateValues" dxfId="484" priority="216"/>
    <cfRule type="duplicateValues" dxfId="483" priority="217"/>
    <cfRule type="duplicateValues" dxfId="482" priority="218"/>
    <cfRule type="duplicateValues" dxfId="481" priority="219"/>
    <cfRule type="duplicateValues" dxfId="480" priority="220"/>
    <cfRule type="duplicateValues" dxfId="479" priority="221"/>
    <cfRule type="duplicateValues" dxfId="478" priority="222"/>
    <cfRule type="duplicateValues" dxfId="477" priority="223"/>
  </conditionalFormatting>
  <conditionalFormatting sqref="B56">
    <cfRule type="duplicateValues" dxfId="476" priority="206"/>
    <cfRule type="duplicateValues" dxfId="475" priority="207"/>
    <cfRule type="duplicateValues" dxfId="474" priority="208"/>
    <cfRule type="duplicateValues" dxfId="473" priority="209"/>
    <cfRule type="duplicateValues" dxfId="472" priority="210"/>
    <cfRule type="duplicateValues" dxfId="471" priority="211"/>
    <cfRule type="duplicateValues" dxfId="470" priority="212"/>
    <cfRule type="duplicateValues" dxfId="469" priority="213"/>
    <cfRule type="duplicateValues" dxfId="468" priority="214"/>
  </conditionalFormatting>
  <conditionalFormatting sqref="B57">
    <cfRule type="duplicateValues" dxfId="467" priority="197"/>
    <cfRule type="duplicateValues" dxfId="466" priority="198"/>
    <cfRule type="duplicateValues" dxfId="465" priority="199"/>
    <cfRule type="duplicateValues" dxfId="464" priority="200"/>
    <cfRule type="duplicateValues" dxfId="463" priority="201"/>
    <cfRule type="duplicateValues" dxfId="462" priority="202"/>
    <cfRule type="duplicateValues" dxfId="461" priority="203"/>
    <cfRule type="duplicateValues" dxfId="460" priority="204"/>
    <cfRule type="duplicateValues" dxfId="459" priority="205"/>
  </conditionalFormatting>
  <conditionalFormatting sqref="B41">
    <cfRule type="duplicateValues" dxfId="458" priority="175"/>
    <cfRule type="duplicateValues" dxfId="457" priority="176"/>
    <cfRule type="duplicateValues" dxfId="456" priority="177"/>
    <cfRule type="duplicateValues" dxfId="455" priority="178"/>
    <cfRule type="duplicateValues" dxfId="454" priority="179"/>
    <cfRule type="duplicateValues" dxfId="453" priority="180"/>
    <cfRule type="duplicateValues" dxfId="452" priority="181"/>
    <cfRule type="duplicateValues" dxfId="451" priority="182"/>
    <cfRule type="duplicateValues" dxfId="450" priority="183"/>
    <cfRule type="duplicateValues" dxfId="449" priority="184"/>
    <cfRule type="duplicateValues" dxfId="448" priority="185"/>
    <cfRule type="duplicateValues" dxfId="447" priority="186"/>
    <cfRule type="duplicateValues" dxfId="446" priority="187"/>
  </conditionalFormatting>
  <conditionalFormatting sqref="B42:B44">
    <cfRule type="duplicateValues" dxfId="445" priority="166"/>
    <cfRule type="duplicateValues" dxfId="444" priority="167"/>
    <cfRule type="duplicateValues" dxfId="443" priority="168"/>
    <cfRule type="duplicateValues" dxfId="442" priority="169"/>
    <cfRule type="duplicateValues" dxfId="441" priority="170"/>
    <cfRule type="duplicateValues" dxfId="440" priority="171"/>
    <cfRule type="duplicateValues" dxfId="439" priority="172"/>
    <cfRule type="duplicateValues" dxfId="438" priority="173"/>
    <cfRule type="duplicateValues" dxfId="437" priority="174"/>
  </conditionalFormatting>
  <conditionalFormatting sqref="B39">
    <cfRule type="duplicateValues" dxfId="436" priority="157"/>
  </conditionalFormatting>
  <conditionalFormatting sqref="B39">
    <cfRule type="duplicateValues" dxfId="435" priority="158"/>
    <cfRule type="duplicateValues" dxfId="434" priority="159"/>
    <cfRule type="duplicateValues" dxfId="433" priority="160"/>
    <cfRule type="duplicateValues" dxfId="432" priority="161"/>
  </conditionalFormatting>
  <conditionalFormatting sqref="B39">
    <cfRule type="duplicateValues" dxfId="431" priority="162"/>
    <cfRule type="duplicateValues" dxfId="430" priority="163"/>
    <cfRule type="duplicateValues" dxfId="429" priority="164"/>
    <cfRule type="duplicateValues" dxfId="428" priority="165"/>
  </conditionalFormatting>
  <conditionalFormatting sqref="B23:B24">
    <cfRule type="duplicateValues" dxfId="427" priority="127"/>
    <cfRule type="duplicateValues" dxfId="426" priority="128"/>
    <cfRule type="duplicateValues" dxfId="425" priority="129"/>
    <cfRule type="duplicateValues" dxfId="424" priority="130"/>
  </conditionalFormatting>
  <conditionalFormatting sqref="B21:B22">
    <cfRule type="duplicateValues" dxfId="423" priority="123"/>
    <cfRule type="duplicateValues" dxfId="422" priority="124"/>
    <cfRule type="duplicateValues" dxfId="421" priority="125"/>
    <cfRule type="duplicateValues" dxfId="420" priority="126"/>
  </conditionalFormatting>
  <conditionalFormatting sqref="B23:B24">
    <cfRule type="duplicateValues" dxfId="419" priority="131"/>
    <cfRule type="duplicateValues" dxfId="418" priority="132"/>
    <cfRule type="duplicateValues" dxfId="417" priority="133"/>
    <cfRule type="duplicateValues" dxfId="416" priority="134"/>
  </conditionalFormatting>
  <conditionalFormatting sqref="B20:B24">
    <cfRule type="duplicateValues" dxfId="415" priority="135"/>
  </conditionalFormatting>
  <conditionalFormatting sqref="B20:B24">
    <cfRule type="duplicateValues" dxfId="414" priority="136"/>
    <cfRule type="duplicateValues" dxfId="413" priority="137"/>
    <cfRule type="duplicateValues" dxfId="412" priority="138"/>
    <cfRule type="duplicateValues" dxfId="411" priority="139"/>
  </conditionalFormatting>
  <conditionalFormatting sqref="B20">
    <cfRule type="duplicateValues" dxfId="410" priority="140"/>
    <cfRule type="duplicateValues" dxfId="409" priority="141"/>
    <cfRule type="duplicateValues" dxfId="408" priority="142"/>
    <cfRule type="duplicateValues" dxfId="407" priority="143"/>
  </conditionalFormatting>
  <conditionalFormatting sqref="B21:B22">
    <cfRule type="duplicateValues" dxfId="406" priority="144"/>
    <cfRule type="duplicateValues" dxfId="405" priority="145"/>
    <cfRule type="duplicateValues" dxfId="404" priority="146"/>
    <cfRule type="duplicateValues" dxfId="403" priority="147"/>
  </conditionalFormatting>
  <conditionalFormatting sqref="B49:B50">
    <cfRule type="duplicateValues" dxfId="402" priority="110"/>
    <cfRule type="duplicateValues" dxfId="401" priority="111"/>
    <cfRule type="duplicateValues" dxfId="400" priority="112"/>
    <cfRule type="duplicateValues" dxfId="399" priority="113"/>
  </conditionalFormatting>
  <conditionalFormatting sqref="B49:B50">
    <cfRule type="duplicateValues" dxfId="398" priority="114"/>
    <cfRule type="duplicateValues" dxfId="397" priority="115"/>
    <cfRule type="duplicateValues" dxfId="396" priority="116"/>
    <cfRule type="duplicateValues" dxfId="395" priority="117"/>
  </conditionalFormatting>
  <conditionalFormatting sqref="B49:B50">
    <cfRule type="duplicateValues" dxfId="394" priority="118"/>
  </conditionalFormatting>
  <conditionalFormatting sqref="B49:B50">
    <cfRule type="duplicateValues" dxfId="393" priority="119"/>
    <cfRule type="duplicateValues" dxfId="392" priority="120"/>
    <cfRule type="duplicateValues" dxfId="391" priority="121"/>
    <cfRule type="duplicateValues" dxfId="390" priority="122"/>
  </conditionalFormatting>
  <conditionalFormatting sqref="B51">
    <cfRule type="duplicateValues" dxfId="389" priority="97"/>
    <cfRule type="duplicateValues" dxfId="388" priority="98"/>
    <cfRule type="duplicateValues" dxfId="387" priority="99"/>
    <cfRule type="duplicateValues" dxfId="386" priority="100"/>
  </conditionalFormatting>
  <conditionalFormatting sqref="B51">
    <cfRule type="duplicateValues" dxfId="385" priority="101"/>
  </conditionalFormatting>
  <conditionalFormatting sqref="B51">
    <cfRule type="duplicateValues" dxfId="384" priority="102"/>
    <cfRule type="duplicateValues" dxfId="383" priority="103"/>
    <cfRule type="duplicateValues" dxfId="382" priority="104"/>
    <cfRule type="duplicateValues" dxfId="381" priority="105"/>
  </conditionalFormatting>
  <conditionalFormatting sqref="B51">
    <cfRule type="duplicateValues" dxfId="380" priority="106"/>
    <cfRule type="duplicateValues" dxfId="379" priority="107"/>
    <cfRule type="duplicateValues" dxfId="378" priority="108"/>
    <cfRule type="duplicateValues" dxfId="377" priority="109"/>
  </conditionalFormatting>
  <conditionalFormatting sqref="B52">
    <cfRule type="duplicateValues" dxfId="376" priority="84"/>
    <cfRule type="duplicateValues" dxfId="375" priority="85"/>
    <cfRule type="duplicateValues" dxfId="374" priority="86"/>
    <cfRule type="duplicateValues" dxfId="373" priority="87"/>
  </conditionalFormatting>
  <conditionalFormatting sqref="B52">
    <cfRule type="duplicateValues" dxfId="372" priority="88"/>
  </conditionalFormatting>
  <conditionalFormatting sqref="B52">
    <cfRule type="duplicateValues" dxfId="371" priority="89"/>
    <cfRule type="duplicateValues" dxfId="370" priority="90"/>
    <cfRule type="duplicateValues" dxfId="369" priority="91"/>
    <cfRule type="duplicateValues" dxfId="368" priority="92"/>
  </conditionalFormatting>
  <conditionalFormatting sqref="B52">
    <cfRule type="duplicateValues" dxfId="367" priority="93"/>
    <cfRule type="duplicateValues" dxfId="366" priority="94"/>
    <cfRule type="duplicateValues" dxfId="365" priority="95"/>
    <cfRule type="duplicateValues" dxfId="364" priority="96"/>
  </conditionalFormatting>
  <conditionalFormatting sqref="B59:B260 B55 B46:B48 B4:B19 B26">
    <cfRule type="duplicateValues" dxfId="363" priority="34405"/>
    <cfRule type="duplicateValues" dxfId="362" priority="34406"/>
    <cfRule type="duplicateValues" dxfId="361" priority="34407"/>
    <cfRule type="duplicateValues" dxfId="360" priority="34408"/>
  </conditionalFormatting>
  <conditionalFormatting sqref="B59:B1048576 B55 B46:B48 B1:B19 B26">
    <cfRule type="duplicateValues" dxfId="359" priority="34421"/>
  </conditionalFormatting>
  <conditionalFormatting sqref="B59:B1048576 B55 B46:B48 B11:B19 B26">
    <cfRule type="duplicateValues" dxfId="358" priority="34425"/>
    <cfRule type="duplicateValues" dxfId="357" priority="34426"/>
    <cfRule type="duplicateValues" dxfId="356" priority="34427"/>
    <cfRule type="duplicateValues" dxfId="355" priority="34428"/>
  </conditionalFormatting>
  <conditionalFormatting sqref="B37">
    <cfRule type="duplicateValues" dxfId="354" priority="71"/>
    <cfRule type="duplicateValues" dxfId="353" priority="72"/>
    <cfRule type="duplicateValues" dxfId="352" priority="73"/>
    <cfRule type="duplicateValues" dxfId="351" priority="74"/>
  </conditionalFormatting>
  <conditionalFormatting sqref="B37:B38">
    <cfRule type="duplicateValues" dxfId="350" priority="75"/>
  </conditionalFormatting>
  <conditionalFormatting sqref="B37:B38">
    <cfRule type="duplicateValues" dxfId="349" priority="76"/>
    <cfRule type="duplicateValues" dxfId="348" priority="77"/>
    <cfRule type="duplicateValues" dxfId="347" priority="78"/>
    <cfRule type="duplicateValues" dxfId="346" priority="79"/>
  </conditionalFormatting>
  <conditionalFormatting sqref="B45">
    <cfRule type="duplicateValues" dxfId="345" priority="58"/>
    <cfRule type="duplicateValues" dxfId="344" priority="59"/>
    <cfRule type="duplicateValues" dxfId="343" priority="60"/>
    <cfRule type="duplicateValues" dxfId="342" priority="61"/>
  </conditionalFormatting>
  <conditionalFormatting sqref="B45">
    <cfRule type="duplicateValues" dxfId="341" priority="62"/>
  </conditionalFormatting>
  <conditionalFormatting sqref="B45">
    <cfRule type="duplicateValues" dxfId="340" priority="63"/>
    <cfRule type="duplicateValues" dxfId="339" priority="64"/>
    <cfRule type="duplicateValues" dxfId="338" priority="65"/>
    <cfRule type="duplicateValues" dxfId="337" priority="66"/>
  </conditionalFormatting>
  <conditionalFormatting sqref="B45">
    <cfRule type="duplicateValues" dxfId="336" priority="67"/>
    <cfRule type="duplicateValues" dxfId="335" priority="68"/>
    <cfRule type="duplicateValues" dxfId="334" priority="69"/>
    <cfRule type="duplicateValues" dxfId="333" priority="70"/>
  </conditionalFormatting>
  <conditionalFormatting sqref="B28:B31">
    <cfRule type="duplicateValues" dxfId="332" priority="45"/>
    <cfRule type="duplicateValues" dxfId="331" priority="46"/>
    <cfRule type="duplicateValues" dxfId="330" priority="47"/>
    <cfRule type="duplicateValues" dxfId="329" priority="48"/>
  </conditionalFormatting>
  <conditionalFormatting sqref="B28">
    <cfRule type="duplicateValues" dxfId="328" priority="49"/>
    <cfRule type="duplicateValues" dxfId="327" priority="50"/>
    <cfRule type="duplicateValues" dxfId="326" priority="51"/>
    <cfRule type="duplicateValues" dxfId="325" priority="52"/>
  </conditionalFormatting>
  <conditionalFormatting sqref="B28:B31">
    <cfRule type="duplicateValues" dxfId="324" priority="53"/>
  </conditionalFormatting>
  <conditionalFormatting sqref="B28:B31">
    <cfRule type="duplicateValues" dxfId="323" priority="54"/>
    <cfRule type="duplicateValues" dxfId="322" priority="55"/>
    <cfRule type="duplicateValues" dxfId="321" priority="56"/>
    <cfRule type="duplicateValues" dxfId="320" priority="57"/>
  </conditionalFormatting>
  <conditionalFormatting sqref="B54">
    <cfRule type="duplicateValues" dxfId="319" priority="32"/>
    <cfRule type="duplicateValues" dxfId="318" priority="33"/>
    <cfRule type="duplicateValues" dxfId="317" priority="34"/>
    <cfRule type="duplicateValues" dxfId="316" priority="35"/>
  </conditionalFormatting>
  <conditionalFormatting sqref="B54">
    <cfRule type="duplicateValues" dxfId="315" priority="36"/>
  </conditionalFormatting>
  <conditionalFormatting sqref="B54">
    <cfRule type="duplicateValues" dxfId="314" priority="37"/>
    <cfRule type="duplicateValues" dxfId="313" priority="38"/>
    <cfRule type="duplicateValues" dxfId="312" priority="39"/>
    <cfRule type="duplicateValues" dxfId="311" priority="40"/>
  </conditionalFormatting>
  <conditionalFormatting sqref="B54">
    <cfRule type="duplicateValues" dxfId="310" priority="41"/>
    <cfRule type="duplicateValues" dxfId="309" priority="42"/>
    <cfRule type="duplicateValues" dxfId="308" priority="43"/>
    <cfRule type="duplicateValues" dxfId="307" priority="44"/>
  </conditionalFormatting>
  <conditionalFormatting sqref="B58">
    <cfRule type="duplicateValues" dxfId="306" priority="10"/>
    <cfRule type="duplicateValues" dxfId="305" priority="11"/>
    <cfRule type="duplicateValues" dxfId="304" priority="12"/>
    <cfRule type="duplicateValues" dxfId="303" priority="13"/>
  </conditionalFormatting>
  <conditionalFormatting sqref="B58">
    <cfRule type="duplicateValues" dxfId="302" priority="14"/>
  </conditionalFormatting>
  <conditionalFormatting sqref="B58">
    <cfRule type="duplicateValues" dxfId="301" priority="15"/>
    <cfRule type="duplicateValues" dxfId="300" priority="16"/>
    <cfRule type="duplicateValues" dxfId="299" priority="17"/>
    <cfRule type="duplicateValues" dxfId="298" priority="18"/>
  </conditionalFormatting>
  <conditionalFormatting sqref="B58">
    <cfRule type="duplicateValues" dxfId="297" priority="19"/>
    <cfRule type="duplicateValues" dxfId="296" priority="20"/>
    <cfRule type="duplicateValues" dxfId="295" priority="21"/>
    <cfRule type="duplicateValues" dxfId="294" priority="22"/>
  </conditionalFormatting>
  <conditionalFormatting sqref="B53">
    <cfRule type="duplicateValues" dxfId="293" priority="1"/>
    <cfRule type="duplicateValues" dxfId="292" priority="2"/>
    <cfRule type="duplicateValues" dxfId="291" priority="3"/>
    <cfRule type="duplicateValues" dxfId="290" priority="4"/>
  </conditionalFormatting>
  <conditionalFormatting sqref="B53">
    <cfRule type="duplicateValues" dxfId="289" priority="5"/>
  </conditionalFormatting>
  <conditionalFormatting sqref="B53">
    <cfRule type="duplicateValues" dxfId="288" priority="6"/>
    <cfRule type="duplicateValues" dxfId="287" priority="7"/>
    <cfRule type="duplicateValues" dxfId="286" priority="8"/>
    <cfRule type="duplicateValues" dxfId="285" priority="9"/>
  </conditionalFormatting>
  <conditionalFormatting sqref="B36">
    <cfRule type="duplicateValues" dxfId="284" priority="34999"/>
    <cfRule type="duplicateValues" dxfId="283" priority="35000"/>
    <cfRule type="duplicateValues" dxfId="282" priority="35001"/>
    <cfRule type="duplicateValues" dxfId="281" priority="35002"/>
    <cfRule type="duplicateValues" dxfId="280" priority="35003"/>
    <cfRule type="duplicateValues" dxfId="279" priority="35004"/>
    <cfRule type="duplicateValues" dxfId="278" priority="35005"/>
    <cfRule type="duplicateValues" dxfId="277" priority="35006"/>
    <cfRule type="duplicateValues" dxfId="276" priority="35007"/>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692" t="s">
        <v>5304</v>
      </c>
      <c r="B1" s="3692"/>
      <c r="C1" s="3692"/>
      <c r="D1" s="3692"/>
      <c r="E1" s="3692"/>
      <c r="F1" s="3692"/>
      <c r="G1" s="3692"/>
      <c r="H1" s="3692"/>
      <c r="I1" s="3692"/>
      <c r="J1" s="3692"/>
      <c r="K1" s="3692"/>
      <c r="L1" s="3692"/>
      <c r="M1" s="3692"/>
      <c r="N1" s="3692"/>
      <c r="O1" s="3692"/>
      <c r="P1" s="3692"/>
      <c r="Q1" s="3692"/>
      <c r="R1" s="2670"/>
    </row>
    <row r="2" spans="1:27" ht="78" customHeight="1">
      <c r="A2" s="3693" t="s">
        <v>5186</v>
      </c>
      <c r="B2" s="3693"/>
      <c r="C2" s="3693"/>
      <c r="D2" s="2215">
        <f>SUBTOTAL(9,D3:D322)</f>
        <v>13800</v>
      </c>
      <c r="E2" s="1932"/>
      <c r="F2" s="2092"/>
      <c r="G2" s="2269" t="s">
        <v>5187</v>
      </c>
      <c r="H2" s="1932"/>
      <c r="I2" s="1932"/>
      <c r="J2" s="2765"/>
      <c r="K2" s="2762">
        <f ca="1">TODAY()</f>
        <v>45954</v>
      </c>
      <c r="L2" s="2272">
        <f>SUBTOTAL(9,L4:L505)</f>
        <v>381342</v>
      </c>
      <c r="M2" s="2339" t="s">
        <v>5305</v>
      </c>
      <c r="N2" s="2782"/>
      <c r="O2" s="2099" t="s">
        <v>5306</v>
      </c>
      <c r="P2" s="2754" t="s">
        <v>5170</v>
      </c>
      <c r="Q2" s="2754"/>
      <c r="R2" s="3694" t="s">
        <v>5307</v>
      </c>
      <c r="S2" s="3694"/>
      <c r="T2" s="3695"/>
      <c r="U2" s="3695"/>
    </row>
    <row r="3" spans="1:27" s="2709" customFormat="1" ht="58.5" customHeight="1">
      <c r="A3" s="2703">
        <v>6</v>
      </c>
      <c r="B3" s="2704" t="s">
        <v>5190</v>
      </c>
      <c r="C3" s="2707" t="s">
        <v>5191</v>
      </c>
      <c r="D3" s="2706" t="s">
        <v>5308</v>
      </c>
      <c r="E3" s="2707" t="s">
        <v>3389</v>
      </c>
      <c r="F3" s="2705" t="s">
        <v>5</v>
      </c>
      <c r="G3" s="2707" t="s">
        <v>3390</v>
      </c>
      <c r="H3" s="2707" t="s">
        <v>5309</v>
      </c>
      <c r="I3" s="2707" t="s">
        <v>8</v>
      </c>
      <c r="J3" s="2707" t="s">
        <v>9</v>
      </c>
      <c r="K3" s="2707" t="s">
        <v>5310</v>
      </c>
      <c r="L3" s="2711" t="s">
        <v>5197</v>
      </c>
      <c r="M3" s="2710" t="s">
        <v>5311</v>
      </c>
      <c r="N3" s="2755" t="s">
        <v>5199</v>
      </c>
      <c r="O3" s="2704" t="s">
        <v>11</v>
      </c>
      <c r="P3" s="2704" t="s">
        <v>5200</v>
      </c>
      <c r="Q3" s="2705" t="s">
        <v>5312</v>
      </c>
      <c r="R3" s="2707" t="s">
        <v>5202</v>
      </c>
      <c r="S3" s="2707" t="s">
        <v>5313</v>
      </c>
      <c r="T3" s="2715" t="s">
        <v>5314</v>
      </c>
      <c r="U3" s="2672" t="s">
        <v>5315</v>
      </c>
      <c r="Y3" s="2708"/>
      <c r="Z3" s="2708"/>
      <c r="AA3" s="2708"/>
    </row>
    <row r="4" spans="1:27" s="2643" customFormat="1" ht="75" customHeight="1">
      <c r="A4" s="3683">
        <v>1</v>
      </c>
      <c r="B4" s="1568" t="str">
        <f t="shared" ref="B4:B21" si="0">TEXT(LEFT(K4,10),"0000000000")</f>
        <v>2000002936</v>
      </c>
      <c r="C4" s="1902" t="s">
        <v>3320</v>
      </c>
      <c r="D4" s="2624">
        <v>8320</v>
      </c>
      <c r="E4" s="1921" t="s">
        <v>5316</v>
      </c>
      <c r="F4" s="1902" t="s">
        <v>3416</v>
      </c>
      <c r="G4" s="1909" t="s">
        <v>5317</v>
      </c>
      <c r="H4" s="1921"/>
      <c r="I4" s="1921" t="s">
        <v>19</v>
      </c>
      <c r="J4" s="1921" t="s">
        <v>20</v>
      </c>
      <c r="K4" s="1911" t="s">
        <v>5318</v>
      </c>
      <c r="L4" s="2583">
        <v>4970</v>
      </c>
      <c r="M4" s="2196" t="s">
        <v>5319</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85"/>
      <c r="B5" s="1568" t="str">
        <f t="shared" si="0"/>
        <v>2000002953</v>
      </c>
      <c r="C5" s="1493" t="s">
        <v>3320</v>
      </c>
      <c r="D5" s="1826"/>
      <c r="E5" s="1495"/>
      <c r="F5" s="1493" t="s">
        <v>3416</v>
      </c>
      <c r="G5" s="1495"/>
      <c r="H5" s="1495"/>
      <c r="I5" s="1495" t="s">
        <v>19</v>
      </c>
      <c r="J5" s="1495" t="s">
        <v>20</v>
      </c>
      <c r="K5" s="1600" t="s">
        <v>5320</v>
      </c>
      <c r="L5" s="2357">
        <v>3350</v>
      </c>
      <c r="M5" s="2196" t="s">
        <v>5319</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5321</v>
      </c>
      <c r="F6" s="1902" t="s">
        <v>16</v>
      </c>
      <c r="G6" s="1909" t="s">
        <v>5322</v>
      </c>
      <c r="H6" s="1921"/>
      <c r="I6" s="2187" t="s">
        <v>19</v>
      </c>
      <c r="J6" s="1921" t="s">
        <v>74</v>
      </c>
      <c r="K6" s="1911" t="s">
        <v>5323</v>
      </c>
      <c r="L6" s="2583">
        <v>4600</v>
      </c>
      <c r="M6" s="2196" t="s">
        <v>5319</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5324</v>
      </c>
      <c r="F7" s="1902" t="s">
        <v>61</v>
      </c>
      <c r="G7" s="1921" t="s">
        <v>5325</v>
      </c>
      <c r="H7" s="1921"/>
      <c r="I7" s="2187" t="s">
        <v>19</v>
      </c>
      <c r="J7" s="1921" t="s">
        <v>123</v>
      </c>
      <c r="K7" s="1911" t="s">
        <v>5326</v>
      </c>
      <c r="L7" s="2583">
        <v>4000</v>
      </c>
      <c r="M7" s="2196" t="s">
        <v>5327</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84">
        <v>4</v>
      </c>
      <c r="B8" s="1900" t="str">
        <f t="shared" si="0"/>
        <v>2000002958</v>
      </c>
      <c r="C8" s="2198" t="s">
        <v>5328</v>
      </c>
      <c r="D8" s="2585">
        <v>3900</v>
      </c>
      <c r="E8" s="2187" t="s">
        <v>5329</v>
      </c>
      <c r="F8" s="2263" t="s">
        <v>84</v>
      </c>
      <c r="G8" s="1921" t="s">
        <v>5330</v>
      </c>
      <c r="H8" s="1921"/>
      <c r="I8" s="2187" t="s">
        <v>19</v>
      </c>
      <c r="J8" s="1921" t="s">
        <v>74</v>
      </c>
      <c r="K8" s="1911" t="s">
        <v>5331</v>
      </c>
      <c r="L8" s="2583">
        <v>400</v>
      </c>
      <c r="M8" s="2196" t="s">
        <v>5319</v>
      </c>
      <c r="N8" s="1495"/>
      <c r="O8" s="1862" t="s">
        <v>5332</v>
      </c>
      <c r="P8" s="2429">
        <v>1</v>
      </c>
      <c r="Q8" s="2150"/>
      <c r="R8" s="1921">
        <v>2000002958</v>
      </c>
      <c r="S8" s="2720" t="e">
        <f>VLOOKUP(R8,#REF!,2,0)</f>
        <v>#REF!</v>
      </c>
      <c r="T8" s="2720" t="e">
        <f>VLOOKUP(R8,#REF!,3,0)</f>
        <v>#REF!</v>
      </c>
      <c r="U8" s="2721" t="e">
        <f>S8-T8</f>
        <v>#REF!</v>
      </c>
      <c r="Y8" s="2659"/>
      <c r="Z8" s="2659"/>
      <c r="AA8" s="2659"/>
    </row>
    <row r="9" spans="1:27" s="2643" customFormat="1" ht="58.5" customHeight="1">
      <c r="A9" s="3684"/>
      <c r="B9" s="1900" t="str">
        <f t="shared" si="0"/>
        <v>2200002001</v>
      </c>
      <c r="C9" s="1545" t="s">
        <v>5328</v>
      </c>
      <c r="D9" s="1494"/>
      <c r="E9" s="1543"/>
      <c r="F9" s="1545" t="s">
        <v>84</v>
      </c>
      <c r="G9" s="1495"/>
      <c r="H9" s="1495"/>
      <c r="I9" s="1543" t="s">
        <v>19</v>
      </c>
      <c r="J9" s="1495" t="s">
        <v>74</v>
      </c>
      <c r="K9" s="1600" t="s">
        <v>5333</v>
      </c>
      <c r="L9" s="2357">
        <v>1964</v>
      </c>
      <c r="M9" s="1851" t="s">
        <v>5334</v>
      </c>
      <c r="N9" s="1851"/>
      <c r="O9" s="1862"/>
      <c r="P9" s="2429">
        <v>1</v>
      </c>
      <c r="Q9" s="2150"/>
      <c r="R9" s="1921"/>
      <c r="S9" s="2724"/>
      <c r="T9" s="2725"/>
      <c r="U9" s="2726"/>
      <c r="Y9" s="2659"/>
      <c r="Z9" s="2659"/>
      <c r="AA9" s="2659"/>
    </row>
    <row r="10" spans="1:27" s="2643" customFormat="1" ht="58.5" customHeight="1">
      <c r="A10" s="3684"/>
      <c r="B10" s="1900" t="str">
        <f t="shared" si="0"/>
        <v>2200001995</v>
      </c>
      <c r="C10" s="1545" t="s">
        <v>5328</v>
      </c>
      <c r="D10" s="1494"/>
      <c r="E10" s="1543"/>
      <c r="F10" s="1545" t="s">
        <v>84</v>
      </c>
      <c r="G10" s="1467"/>
      <c r="H10" s="1495"/>
      <c r="I10" s="1495" t="s">
        <v>19</v>
      </c>
      <c r="J10" s="1495" t="s">
        <v>74</v>
      </c>
      <c r="K10" s="1600" t="s">
        <v>5335</v>
      </c>
      <c r="L10" s="2342">
        <v>250</v>
      </c>
      <c r="M10" s="2160" t="s">
        <v>5336</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85"/>
      <c r="B11" s="1900" t="str">
        <f t="shared" si="0"/>
        <v>2200002002</v>
      </c>
      <c r="C11" s="1545" t="s">
        <v>5328</v>
      </c>
      <c r="D11" s="1494"/>
      <c r="E11" s="1543"/>
      <c r="F11" s="1545" t="s">
        <v>84</v>
      </c>
      <c r="G11" s="1495"/>
      <c r="H11" s="1495"/>
      <c r="I11" s="1495" t="s">
        <v>19</v>
      </c>
      <c r="J11" s="1495" t="s">
        <v>101</v>
      </c>
      <c r="K11" s="1600" t="s">
        <v>5337</v>
      </c>
      <c r="L11" s="2357">
        <v>1300</v>
      </c>
      <c r="M11" s="1851" t="s">
        <v>5334</v>
      </c>
      <c r="N11" s="1851"/>
      <c r="O11" s="1862"/>
      <c r="P11" s="2429">
        <v>1</v>
      </c>
      <c r="Q11" s="2150"/>
      <c r="R11" s="1921"/>
      <c r="S11" s="2724"/>
      <c r="T11" s="2725"/>
      <c r="U11" s="2726"/>
      <c r="Y11" s="2659"/>
      <c r="Z11" s="2659"/>
      <c r="AA11" s="2659"/>
    </row>
    <row r="12" spans="1:27" s="2643" customFormat="1" ht="58.5" customHeight="1">
      <c r="A12" s="3683">
        <v>5</v>
      </c>
      <c r="B12" s="1943" t="str">
        <f t="shared" si="0"/>
        <v>2200001997</v>
      </c>
      <c r="C12" s="1921" t="s">
        <v>5338</v>
      </c>
      <c r="D12" s="2607">
        <v>4300</v>
      </c>
      <c r="E12" s="2419" t="s">
        <v>5339</v>
      </c>
      <c r="F12" s="2263" t="s">
        <v>61</v>
      </c>
      <c r="G12" s="1921" t="s">
        <v>5340</v>
      </c>
      <c r="H12" s="1921"/>
      <c r="I12" s="2187" t="s">
        <v>19</v>
      </c>
      <c r="J12" s="1921" t="s">
        <v>1138</v>
      </c>
      <c r="K12" s="1845" t="s">
        <v>5341</v>
      </c>
      <c r="L12" s="2583">
        <v>2600</v>
      </c>
      <c r="M12" s="1851" t="s">
        <v>5334</v>
      </c>
      <c r="N12" s="1851"/>
      <c r="O12" s="1775"/>
      <c r="P12" s="2429">
        <v>1</v>
      </c>
      <c r="Q12" s="2150"/>
      <c r="R12" s="1921"/>
      <c r="S12" s="2724"/>
      <c r="T12" s="2725"/>
      <c r="U12" s="2726"/>
      <c r="Y12" s="2659"/>
      <c r="Z12" s="2659"/>
      <c r="AA12" s="2659"/>
    </row>
    <row r="13" spans="1:27" s="2643" customFormat="1" ht="58.5" customHeight="1">
      <c r="A13" s="3684"/>
      <c r="B13" s="1943" t="str">
        <f t="shared" si="0"/>
        <v>2200001998</v>
      </c>
      <c r="C13" s="1493" t="s">
        <v>3556</v>
      </c>
      <c r="D13" s="1494"/>
      <c r="E13" s="1900"/>
      <c r="F13" s="1545" t="s">
        <v>61</v>
      </c>
      <c r="G13" s="1495"/>
      <c r="H13" s="1921"/>
      <c r="I13" s="1543" t="s">
        <v>19</v>
      </c>
      <c r="J13" s="1495" t="s">
        <v>1138</v>
      </c>
      <c r="K13" s="1600" t="s">
        <v>5342</v>
      </c>
      <c r="L13" s="2583">
        <v>673</v>
      </c>
      <c r="M13" s="1851" t="s">
        <v>5334</v>
      </c>
      <c r="N13" s="1851"/>
      <c r="O13" s="1775"/>
      <c r="P13" s="2429">
        <v>1</v>
      </c>
      <c r="Q13" s="2150"/>
      <c r="R13" s="1921"/>
      <c r="S13" s="2724"/>
      <c r="T13" s="2725"/>
      <c r="U13" s="2726"/>
      <c r="Y13" s="2659"/>
      <c r="Z13" s="2659"/>
      <c r="AA13" s="2659"/>
    </row>
    <row r="14" spans="1:27" s="2643" customFormat="1" ht="54.75" customHeight="1">
      <c r="A14" s="3684"/>
      <c r="B14" s="1568" t="str">
        <f t="shared" si="0"/>
        <v>2200001982</v>
      </c>
      <c r="C14" s="1493" t="s">
        <v>3556</v>
      </c>
      <c r="D14" s="1494"/>
      <c r="E14" s="1900"/>
      <c r="F14" s="1545" t="s">
        <v>61</v>
      </c>
      <c r="G14" s="1495"/>
      <c r="H14" s="1495"/>
      <c r="I14" s="1495" t="s">
        <v>19</v>
      </c>
      <c r="J14" s="1495" t="s">
        <v>1138</v>
      </c>
      <c r="K14" s="1600" t="s">
        <v>5343</v>
      </c>
      <c r="L14" s="2357">
        <v>329</v>
      </c>
      <c r="M14" s="1748" t="s">
        <v>5344</v>
      </c>
      <c r="N14" s="1495"/>
      <c r="O14" s="1843"/>
      <c r="P14" s="1790">
        <v>1</v>
      </c>
      <c r="Q14" s="1548"/>
      <c r="R14" s="1548"/>
      <c r="S14" s="1548"/>
      <c r="T14" s="1548"/>
      <c r="U14" s="1548"/>
      <c r="V14" s="1548"/>
      <c r="W14" s="1467"/>
      <c r="X14" s="1467"/>
      <c r="Y14" s="1467"/>
      <c r="Z14" s="1467"/>
      <c r="AA14" s="1467"/>
    </row>
    <row r="15" spans="1:27" s="2643" customFormat="1" ht="60.75" customHeight="1">
      <c r="A15" s="3685"/>
      <c r="B15" s="1943" t="str">
        <f>TEXT(LEFT(K15,10),"0000000000")</f>
        <v>2200001999</v>
      </c>
      <c r="C15" s="1493" t="s">
        <v>3556</v>
      </c>
      <c r="D15" s="1494"/>
      <c r="E15" s="1900"/>
      <c r="F15" s="1545" t="s">
        <v>61</v>
      </c>
      <c r="G15" s="1495"/>
      <c r="H15" s="1495"/>
      <c r="I15" s="1495" t="s">
        <v>19</v>
      </c>
      <c r="J15" s="1495" t="s">
        <v>1138</v>
      </c>
      <c r="K15" s="1600" t="s">
        <v>5345</v>
      </c>
      <c r="L15" s="2583">
        <v>663</v>
      </c>
      <c r="M15" s="1851" t="s">
        <v>5334</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5346</v>
      </c>
      <c r="F16" s="2263" t="s">
        <v>84</v>
      </c>
      <c r="G16" s="1921" t="s">
        <v>5347</v>
      </c>
      <c r="H16" s="1921"/>
      <c r="I16" s="1921" t="s">
        <v>19</v>
      </c>
      <c r="J16" s="1921" t="s">
        <v>123</v>
      </c>
      <c r="K16" s="1845" t="s">
        <v>5348</v>
      </c>
      <c r="L16" s="2583">
        <v>4250</v>
      </c>
      <c r="M16" s="2196" t="s">
        <v>5319</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91">
        <v>7</v>
      </c>
      <c r="B17" s="1900" t="str">
        <f t="shared" si="0"/>
        <v>2200001996</v>
      </c>
      <c r="C17" s="2263" t="s">
        <v>71</v>
      </c>
      <c r="D17" s="2456">
        <v>3720</v>
      </c>
      <c r="E17" s="2187" t="s">
        <v>5349</v>
      </c>
      <c r="F17" s="2263" t="s">
        <v>84</v>
      </c>
      <c r="G17" s="1921" t="s">
        <v>5350</v>
      </c>
      <c r="H17" s="1921"/>
      <c r="I17" s="1921" t="s">
        <v>19</v>
      </c>
      <c r="J17" s="1921" t="s">
        <v>101</v>
      </c>
      <c r="K17" s="1845" t="s">
        <v>5351</v>
      </c>
      <c r="L17" s="2727">
        <v>475</v>
      </c>
      <c r="M17" s="2160" t="s">
        <v>5336</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91"/>
      <c r="B18" s="1900" t="str">
        <f t="shared" si="0"/>
        <v>2200002002</v>
      </c>
      <c r="C18" s="1545" t="s">
        <v>71</v>
      </c>
      <c r="D18" s="2456"/>
      <c r="E18" s="2187"/>
      <c r="F18" s="1545" t="s">
        <v>84</v>
      </c>
      <c r="G18" s="2187"/>
      <c r="H18" s="2187"/>
      <c r="I18" s="1495" t="s">
        <v>19</v>
      </c>
      <c r="J18" s="1495" t="s">
        <v>101</v>
      </c>
      <c r="K18" s="1600" t="s">
        <v>5352</v>
      </c>
      <c r="L18" s="2357">
        <v>200</v>
      </c>
      <c r="M18" s="1872" t="s">
        <v>5334</v>
      </c>
      <c r="N18" s="1495"/>
      <c r="O18" s="2040"/>
      <c r="P18" s="1790">
        <v>1</v>
      </c>
      <c r="Q18" s="1545"/>
      <c r="R18" s="1543"/>
      <c r="S18" s="2720"/>
      <c r="T18" s="2720"/>
      <c r="U18" s="2721"/>
      <c r="Y18" s="1474"/>
      <c r="Z18" s="1474"/>
      <c r="AA18" s="1474"/>
    </row>
    <row r="19" spans="1:27" s="1467" customFormat="1" ht="58.5" customHeight="1">
      <c r="A19" s="3691"/>
      <c r="B19" s="1900" t="str">
        <f t="shared" si="0"/>
        <v>2000002971</v>
      </c>
      <c r="C19" s="1545" t="s">
        <v>71</v>
      </c>
      <c r="D19" s="2456"/>
      <c r="E19" s="2187"/>
      <c r="F19" s="1545" t="s">
        <v>84</v>
      </c>
      <c r="G19" s="2187"/>
      <c r="H19" s="2187"/>
      <c r="I19" s="1495" t="s">
        <v>19</v>
      </c>
      <c r="J19" s="1495" t="s">
        <v>123</v>
      </c>
      <c r="K19" s="1600" t="s">
        <v>5353</v>
      </c>
      <c r="L19" s="2357">
        <v>114</v>
      </c>
      <c r="M19" s="1872" t="s">
        <v>5354</v>
      </c>
      <c r="N19" s="1495"/>
      <c r="O19" s="2040"/>
      <c r="P19" s="1790">
        <v>1</v>
      </c>
      <c r="Q19" s="1545"/>
      <c r="R19" s="1543"/>
      <c r="S19" s="2720"/>
      <c r="T19" s="2720"/>
      <c r="U19" s="2721"/>
      <c r="Y19" s="1474"/>
      <c r="Z19" s="1474"/>
      <c r="AA19" s="1474"/>
    </row>
    <row r="20" spans="1:27" s="1467" customFormat="1" ht="58.5" customHeight="1">
      <c r="A20" s="3691"/>
      <c r="B20" s="1900" t="str">
        <f t="shared" si="0"/>
        <v>2000002966</v>
      </c>
      <c r="C20" s="1545" t="s">
        <v>71</v>
      </c>
      <c r="D20" s="2456"/>
      <c r="E20" s="2187"/>
      <c r="F20" s="1545" t="s">
        <v>84</v>
      </c>
      <c r="G20" s="2187"/>
      <c r="H20" s="2187"/>
      <c r="I20" s="1495" t="s">
        <v>19</v>
      </c>
      <c r="J20" s="1495" t="s">
        <v>123</v>
      </c>
      <c r="K20" s="1600" t="s">
        <v>5355</v>
      </c>
      <c r="L20" s="2357">
        <v>210</v>
      </c>
      <c r="M20" s="1872" t="s">
        <v>5354</v>
      </c>
      <c r="N20" s="1495"/>
      <c r="O20" s="2040"/>
      <c r="P20" s="1790">
        <v>1</v>
      </c>
      <c r="Q20" s="1545"/>
      <c r="R20" s="1543"/>
      <c r="S20" s="2720"/>
      <c r="T20" s="2720"/>
      <c r="U20" s="2721"/>
      <c r="Y20" s="1474"/>
      <c r="Z20" s="1474"/>
      <c r="AA20" s="1474"/>
    </row>
    <row r="21" spans="1:27" s="1467" customFormat="1" ht="72" customHeight="1">
      <c r="A21" s="3691"/>
      <c r="B21" s="1900" t="str">
        <f t="shared" si="0"/>
        <v>2000002885</v>
      </c>
      <c r="C21" s="1545" t="s">
        <v>71</v>
      </c>
      <c r="D21" s="2456"/>
      <c r="E21" s="2187"/>
      <c r="F21" s="1545" t="s">
        <v>84</v>
      </c>
      <c r="G21" s="2187"/>
      <c r="H21" s="2187"/>
      <c r="I21" s="1495" t="s">
        <v>19</v>
      </c>
      <c r="J21" s="1495" t="s">
        <v>123</v>
      </c>
      <c r="K21" s="1600" t="s">
        <v>5356</v>
      </c>
      <c r="L21" s="2357">
        <v>300</v>
      </c>
      <c r="M21" s="2496" t="s">
        <v>5357</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91"/>
      <c r="B22" s="1568" t="str">
        <f t="shared" ref="B22" si="1">TEXT(LEFT(K22,10),"0000000000")</f>
        <v>2000002972</v>
      </c>
      <c r="C22" s="1493" t="s">
        <v>71</v>
      </c>
      <c r="D22" s="2607"/>
      <c r="E22" s="1921"/>
      <c r="F22" s="1493" t="s">
        <v>84</v>
      </c>
      <c r="G22" s="1921"/>
      <c r="H22" s="1495"/>
      <c r="I22" s="1495" t="s">
        <v>19</v>
      </c>
      <c r="J22" s="1495" t="s">
        <v>123</v>
      </c>
      <c r="K22" s="1600" t="s">
        <v>5358</v>
      </c>
      <c r="L22" s="2357">
        <v>1700</v>
      </c>
      <c r="M22" s="2196" t="s">
        <v>5327</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91"/>
      <c r="B23" s="1946" t="str">
        <f t="shared" ref="B23:B24" si="2">TEXT(LEFT(K23,10),"0000000000")</f>
        <v>2000002898</v>
      </c>
      <c r="C23" s="1869" t="s">
        <v>71</v>
      </c>
      <c r="D23" s="2743"/>
      <c r="E23" s="1875"/>
      <c r="F23" s="1869" t="s">
        <v>84</v>
      </c>
      <c r="G23" s="1875"/>
      <c r="H23" s="1875"/>
      <c r="I23" s="1851" t="s">
        <v>19</v>
      </c>
      <c r="J23" s="1851" t="s">
        <v>5359</v>
      </c>
      <c r="K23" s="1497" t="s">
        <v>5360</v>
      </c>
      <c r="L23" s="2361">
        <v>367</v>
      </c>
      <c r="M23" s="1872" t="s">
        <v>5361</v>
      </c>
      <c r="N23" s="1495"/>
      <c r="O23" s="2728"/>
      <c r="P23" s="1790">
        <v>1</v>
      </c>
      <c r="Q23" s="1559"/>
      <c r="R23" s="1543"/>
      <c r="S23" s="2729"/>
      <c r="T23" s="2729"/>
      <c r="U23" s="2730"/>
      <c r="V23" s="1559"/>
      <c r="W23" s="1747"/>
      <c r="X23" s="1559"/>
      <c r="Y23" s="1545"/>
      <c r="Z23" s="1545"/>
      <c r="AA23" s="1545"/>
    </row>
    <row r="24" spans="1:27" s="1467" customFormat="1" ht="58.5" customHeight="1">
      <c r="A24" s="3683"/>
      <c r="B24" s="1900" t="str">
        <f t="shared" si="2"/>
        <v>2000002900</v>
      </c>
      <c r="C24" s="2761" t="s">
        <v>71</v>
      </c>
      <c r="D24" s="1494"/>
      <c r="E24" s="1495"/>
      <c r="F24" s="1493" t="s">
        <v>84</v>
      </c>
      <c r="G24" s="1495"/>
      <c r="H24" s="1900"/>
      <c r="I24" s="1495" t="s">
        <v>19</v>
      </c>
      <c r="J24" s="1495" t="s">
        <v>5359</v>
      </c>
      <c r="K24" s="1600" t="s">
        <v>5362</v>
      </c>
      <c r="L24" s="2357">
        <v>421</v>
      </c>
      <c r="M24" s="1495" t="s">
        <v>5361</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5363</v>
      </c>
      <c r="F25" s="2391" t="s">
        <v>61</v>
      </c>
      <c r="G25" s="2118" t="s">
        <v>5364</v>
      </c>
      <c r="H25" s="1921"/>
      <c r="I25" s="1921" t="s">
        <v>19</v>
      </c>
      <c r="J25" s="1921" t="s">
        <v>959</v>
      </c>
      <c r="K25" s="1845" t="s">
        <v>5365</v>
      </c>
      <c r="L25" s="2583">
        <v>4000</v>
      </c>
      <c r="M25" s="2196" t="s">
        <v>5327</v>
      </c>
      <c r="N25" s="1495" t="s">
        <v>5366</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83">
        <v>9</v>
      </c>
      <c r="B26" s="2055" t="str">
        <f>TEXT(LEFT(K26,10),"0000000000")</f>
        <v>2000002934</v>
      </c>
      <c r="C26" s="2429" t="s">
        <v>5367</v>
      </c>
      <c r="D26" s="2744">
        <v>4350</v>
      </c>
      <c r="E26" s="1909" t="s">
        <v>5368</v>
      </c>
      <c r="F26" s="2429" t="s">
        <v>61</v>
      </c>
      <c r="G26" s="1909" t="s">
        <v>5369</v>
      </c>
      <c r="H26" s="1909"/>
      <c r="I26" s="1909" t="s">
        <v>19</v>
      </c>
      <c r="J26" s="1909" t="s">
        <v>253</v>
      </c>
      <c r="K26" s="1862" t="s">
        <v>5370</v>
      </c>
      <c r="L26" s="2583">
        <v>3750</v>
      </c>
      <c r="M26" s="2196" t="s">
        <v>5319</v>
      </c>
      <c r="N26" s="1495" t="s">
        <v>5371</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85"/>
      <c r="B27" s="2055" t="str">
        <f>TEXT(LEFT(K27,10),"0000000000")</f>
        <v>2000002954</v>
      </c>
      <c r="C27" s="1790" t="s">
        <v>5367</v>
      </c>
      <c r="D27" s="1870"/>
      <c r="E27" s="1748"/>
      <c r="F27" s="1790" t="s">
        <v>61</v>
      </c>
      <c r="G27" s="1748"/>
      <c r="H27" s="1748"/>
      <c r="I27" s="1748" t="s">
        <v>19</v>
      </c>
      <c r="J27" s="1748" t="s">
        <v>253</v>
      </c>
      <c r="K27" s="1843" t="s">
        <v>5372</v>
      </c>
      <c r="L27" s="2357">
        <v>600</v>
      </c>
      <c r="M27" s="2196" t="s">
        <v>5319</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84">
        <v>10</v>
      </c>
      <c r="B28" s="1568" t="str">
        <f t="shared" ref="B28:B36" si="3">TEXT(LEFT(K28,10),"0000000000")</f>
        <v>2000002998</v>
      </c>
      <c r="C28" s="1902" t="s">
        <v>3629</v>
      </c>
      <c r="D28" s="2624">
        <v>23000</v>
      </c>
      <c r="E28" s="1921" t="s">
        <v>5373</v>
      </c>
      <c r="F28" s="1902" t="s">
        <v>3416</v>
      </c>
      <c r="G28" s="1921" t="s">
        <v>5374</v>
      </c>
      <c r="H28" s="1921"/>
      <c r="I28" s="1921" t="s">
        <v>19</v>
      </c>
      <c r="J28" s="1921" t="s">
        <v>123</v>
      </c>
      <c r="K28" s="1911" t="s">
        <v>5375</v>
      </c>
      <c r="L28" s="2746">
        <v>703</v>
      </c>
      <c r="M28" s="2196" t="s">
        <v>5327</v>
      </c>
      <c r="N28" s="1543" t="s">
        <v>5376</v>
      </c>
      <c r="O28" s="1775"/>
      <c r="P28" s="2429">
        <v>1</v>
      </c>
      <c r="Q28" s="2150"/>
      <c r="R28" s="1921" t="s">
        <v>5377</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84"/>
      <c r="B29" s="1568" t="str">
        <f t="shared" si="3"/>
        <v>2000002972</v>
      </c>
      <c r="C29" s="1493" t="s">
        <v>3629</v>
      </c>
      <c r="D29" s="1826"/>
      <c r="E29" s="1748" t="s">
        <v>5378</v>
      </c>
      <c r="F29" s="1493" t="s">
        <v>3416</v>
      </c>
      <c r="G29" s="1921"/>
      <c r="H29" s="1921"/>
      <c r="I29" s="1495" t="s">
        <v>19</v>
      </c>
      <c r="J29" s="1495" t="s">
        <v>123</v>
      </c>
      <c r="K29" s="1600" t="s">
        <v>5379</v>
      </c>
      <c r="L29" s="2357">
        <v>2130</v>
      </c>
      <c r="M29" s="2196" t="s">
        <v>5327</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84"/>
      <c r="B30" s="1568" t="str">
        <f t="shared" si="3"/>
        <v>2200002004</v>
      </c>
      <c r="C30" s="1493" t="s">
        <v>3629</v>
      </c>
      <c r="D30" s="1826"/>
      <c r="E30" s="1748"/>
      <c r="F30" s="1493" t="s">
        <v>3416</v>
      </c>
      <c r="G30" s="1921"/>
      <c r="H30" s="1921"/>
      <c r="I30" s="1495" t="s">
        <v>19</v>
      </c>
      <c r="J30" s="1495" t="s">
        <v>123</v>
      </c>
      <c r="K30" s="1605" t="s">
        <v>5380</v>
      </c>
      <c r="L30" s="2747">
        <v>921</v>
      </c>
      <c r="M30" s="2196" t="s">
        <v>5327</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84"/>
      <c r="B31" s="1568" t="str">
        <f t="shared" si="3"/>
        <v>2200002005</v>
      </c>
      <c r="C31" s="1493" t="s">
        <v>3629</v>
      </c>
      <c r="D31" s="1826"/>
      <c r="E31" s="1748"/>
      <c r="F31" s="1493" t="s">
        <v>3416</v>
      </c>
      <c r="G31" s="1921"/>
      <c r="H31" s="1921"/>
      <c r="I31" s="1495" t="s">
        <v>19</v>
      </c>
      <c r="J31" s="1495" t="s">
        <v>123</v>
      </c>
      <c r="K31" s="1605" t="s">
        <v>5381</v>
      </c>
      <c r="L31" s="2747">
        <v>494</v>
      </c>
      <c r="M31" s="2748" t="s">
        <v>5382</v>
      </c>
      <c r="N31" s="1495"/>
      <c r="O31" s="1859"/>
      <c r="P31" s="1790">
        <v>1</v>
      </c>
      <c r="Q31" s="1548"/>
      <c r="R31" s="1495"/>
      <c r="S31" s="2720"/>
      <c r="T31" s="2720"/>
      <c r="U31" s="2721"/>
      <c r="Y31" s="1474"/>
      <c r="Z31" s="1474"/>
      <c r="AA31" s="1474"/>
    </row>
    <row r="32" spans="1:27" s="1467" customFormat="1" ht="50.25" customHeight="1">
      <c r="A32" s="3684"/>
      <c r="B32" s="1568" t="str">
        <f t="shared" si="3"/>
        <v>2000002969</v>
      </c>
      <c r="C32" s="1493" t="s">
        <v>3629</v>
      </c>
      <c r="D32" s="1494"/>
      <c r="E32" s="1495"/>
      <c r="F32" s="1493" t="s">
        <v>3416</v>
      </c>
      <c r="G32" s="1495"/>
      <c r="H32" s="1495"/>
      <c r="I32" s="1543" t="s">
        <v>19</v>
      </c>
      <c r="J32" s="1543" t="s">
        <v>63</v>
      </c>
      <c r="K32" s="1605" t="s">
        <v>5383</v>
      </c>
      <c r="L32" s="2747">
        <v>7003</v>
      </c>
      <c r="M32" s="2748" t="s">
        <v>5344</v>
      </c>
      <c r="N32" s="1495"/>
      <c r="O32" s="1859"/>
      <c r="P32" s="1790">
        <v>1</v>
      </c>
      <c r="Q32" s="1548"/>
      <c r="R32" s="1495"/>
      <c r="S32" s="1495"/>
      <c r="T32" s="1495"/>
      <c r="U32" s="1909"/>
      <c r="V32" s="1548"/>
      <c r="W32" s="1548"/>
      <c r="X32" s="1548"/>
      <c r="Y32" s="1493"/>
      <c r="Z32" s="1493"/>
      <c r="AA32" s="1493"/>
    </row>
    <row r="33" spans="1:27" s="1467" customFormat="1" ht="57.75" customHeight="1">
      <c r="A33" s="3684"/>
      <c r="B33" s="1568" t="str">
        <f t="shared" si="3"/>
        <v>2000002937</v>
      </c>
      <c r="C33" s="1493" t="s">
        <v>3629</v>
      </c>
      <c r="D33" s="1494"/>
      <c r="E33" s="1495"/>
      <c r="F33" s="1493" t="s">
        <v>3416</v>
      </c>
      <c r="G33" s="1495" t="s">
        <v>222</v>
      </c>
      <c r="H33" s="1495"/>
      <c r="I33" s="1543" t="s">
        <v>19</v>
      </c>
      <c r="J33" s="1495" t="s">
        <v>63</v>
      </c>
      <c r="K33" s="1600" t="s">
        <v>5384</v>
      </c>
      <c r="L33" s="2357">
        <v>3186</v>
      </c>
      <c r="M33" s="2196" t="s">
        <v>5327</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84"/>
      <c r="B34" s="1568" t="str">
        <f>TEXT(LEFT(K34,10),"0000000000")</f>
        <v>2000002994</v>
      </c>
      <c r="C34" s="1493" t="s">
        <v>3629</v>
      </c>
      <c r="D34" s="1494"/>
      <c r="E34" s="1495"/>
      <c r="F34" s="1493" t="s">
        <v>3416</v>
      </c>
      <c r="G34" s="1543"/>
      <c r="H34" s="1543"/>
      <c r="I34" s="1495" t="s">
        <v>19</v>
      </c>
      <c r="J34" s="1495" t="s">
        <v>63</v>
      </c>
      <c r="K34" s="1600" t="s">
        <v>5385</v>
      </c>
      <c r="L34" s="2357">
        <v>6200</v>
      </c>
      <c r="M34" s="2196" t="s">
        <v>5327</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84"/>
      <c r="B35" s="1568" t="str">
        <f t="shared" si="3"/>
        <v>2000003006</v>
      </c>
      <c r="C35" s="1493" t="s">
        <v>3629</v>
      </c>
      <c r="D35" s="1494"/>
      <c r="E35" s="1495"/>
      <c r="F35" s="1493" t="s">
        <v>3416</v>
      </c>
      <c r="G35" s="1543"/>
      <c r="H35" s="1543"/>
      <c r="I35" s="1495" t="s">
        <v>19</v>
      </c>
      <c r="J35" s="1495" t="s">
        <v>63</v>
      </c>
      <c r="K35" s="1600" t="s">
        <v>5386</v>
      </c>
      <c r="L35" s="2357">
        <v>2000</v>
      </c>
      <c r="M35" s="2196" t="s">
        <v>5327</v>
      </c>
      <c r="N35" s="1543"/>
      <c r="O35" s="2544"/>
      <c r="P35" s="1790">
        <v>1</v>
      </c>
      <c r="Q35" s="1559"/>
      <c r="R35" s="1543"/>
      <c r="S35" s="2720"/>
      <c r="T35" s="2720"/>
      <c r="U35" s="2721"/>
      <c r="V35" s="1559"/>
      <c r="W35" s="1747"/>
      <c r="X35" s="1559"/>
      <c r="Y35" s="1545"/>
      <c r="Z35" s="1545"/>
      <c r="AA35" s="1545"/>
    </row>
    <row r="36" spans="1:27" s="1467" customFormat="1" ht="84.75" customHeight="1">
      <c r="A36" s="3685"/>
      <c r="B36" s="1568" t="str">
        <f t="shared" si="3"/>
        <v>2000002951</v>
      </c>
      <c r="C36" s="1493" t="s">
        <v>3629</v>
      </c>
      <c r="D36" s="1494"/>
      <c r="E36" s="1495"/>
      <c r="F36" s="1493" t="s">
        <v>3416</v>
      </c>
      <c r="G36" s="1543"/>
      <c r="H36" s="1543"/>
      <c r="I36" s="1495" t="s">
        <v>19</v>
      </c>
      <c r="J36" s="1495" t="s">
        <v>63</v>
      </c>
      <c r="K36" s="1600" t="s">
        <v>5387</v>
      </c>
      <c r="L36" s="2357">
        <v>396</v>
      </c>
      <c r="M36" s="2196" t="s">
        <v>5388</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91">
        <v>11</v>
      </c>
      <c r="B37" s="1568" t="str">
        <f t="shared" ref="B37:B46" si="6">TEXT(LEFT(K37,10),"0000000000")</f>
        <v>2200001992</v>
      </c>
      <c r="C37" s="1902" t="s">
        <v>3957</v>
      </c>
      <c r="D37" s="2201">
        <v>12700</v>
      </c>
      <c r="E37" s="1921" t="s">
        <v>5389</v>
      </c>
      <c r="F37" s="1902" t="s">
        <v>16</v>
      </c>
      <c r="G37" s="1921" t="s">
        <v>5390</v>
      </c>
      <c r="H37" s="1921"/>
      <c r="I37" s="1921" t="s">
        <v>19</v>
      </c>
      <c r="J37" s="1921" t="s">
        <v>1138</v>
      </c>
      <c r="K37" s="1845" t="s">
        <v>5391</v>
      </c>
      <c r="L37" s="2727">
        <v>2242</v>
      </c>
      <c r="M37" s="2200" t="s">
        <v>5336</v>
      </c>
      <c r="N37" s="1495" t="s">
        <v>5392</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91"/>
      <c r="B38" s="1568" t="str">
        <f t="shared" si="6"/>
        <v>2200001997</v>
      </c>
      <c r="C38" s="1493" t="s">
        <v>3957</v>
      </c>
      <c r="D38" s="2203"/>
      <c r="E38" s="1748" t="s">
        <v>5393</v>
      </c>
      <c r="F38" s="1493" t="s">
        <v>16</v>
      </c>
      <c r="G38" s="1495"/>
      <c r="H38" s="1495"/>
      <c r="I38" s="1495" t="s">
        <v>19</v>
      </c>
      <c r="J38" s="1495" t="s">
        <v>1138</v>
      </c>
      <c r="K38" s="1600" t="s">
        <v>5394</v>
      </c>
      <c r="L38" s="2357">
        <v>638</v>
      </c>
      <c r="M38" s="1851" t="s">
        <v>5334</v>
      </c>
      <c r="N38" s="1851"/>
      <c r="O38" s="1790"/>
      <c r="P38" s="1790">
        <v>1</v>
      </c>
      <c r="Q38" s="1493"/>
      <c r="R38" s="1495"/>
      <c r="S38" s="2720"/>
      <c r="T38" s="2720"/>
      <c r="U38" s="2721"/>
      <c r="Y38" s="1474"/>
      <c r="Z38" s="1474"/>
      <c r="AA38" s="1474"/>
    </row>
    <row r="39" spans="1:27" s="1467" customFormat="1" ht="54" customHeight="1">
      <c r="A39" s="3691"/>
      <c r="B39" s="1568" t="str">
        <f t="shared" si="6"/>
        <v>2200001994</v>
      </c>
      <c r="C39" s="1493" t="s">
        <v>3957</v>
      </c>
      <c r="D39" s="2203"/>
      <c r="E39" s="1495"/>
      <c r="F39" s="1493" t="s">
        <v>16</v>
      </c>
      <c r="G39" s="1495"/>
      <c r="H39" s="1495"/>
      <c r="I39" s="1495" t="s">
        <v>19</v>
      </c>
      <c r="J39" s="1495" t="s">
        <v>1138</v>
      </c>
      <c r="K39" s="1600" t="s">
        <v>5395</v>
      </c>
      <c r="L39" s="2342">
        <v>69</v>
      </c>
      <c r="M39" s="2160" t="s">
        <v>5336</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91"/>
      <c r="B40" s="1568" t="str">
        <f t="shared" si="6"/>
        <v>2200001981</v>
      </c>
      <c r="C40" s="1493" t="s">
        <v>3957</v>
      </c>
      <c r="D40" s="2203"/>
      <c r="E40" s="1495"/>
      <c r="F40" s="1493" t="s">
        <v>16</v>
      </c>
      <c r="G40" s="1495"/>
      <c r="H40" s="1495"/>
      <c r="I40" s="1495" t="s">
        <v>19</v>
      </c>
      <c r="J40" s="1495" t="s">
        <v>1138</v>
      </c>
      <c r="K40" s="1600" t="s">
        <v>5396</v>
      </c>
      <c r="L40" s="2342">
        <v>700</v>
      </c>
      <c r="M40" s="1495" t="s">
        <v>5397</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91"/>
      <c r="B41" s="1568" t="str">
        <f t="shared" si="6"/>
        <v>2000003018</v>
      </c>
      <c r="C41" s="1493" t="s">
        <v>3957</v>
      </c>
      <c r="D41" s="1494"/>
      <c r="E41" s="1495"/>
      <c r="F41" s="1493" t="s">
        <v>16</v>
      </c>
      <c r="G41" s="1495"/>
      <c r="H41" s="1495"/>
      <c r="I41" s="1495" t="s">
        <v>19</v>
      </c>
      <c r="J41" s="1495" t="s">
        <v>1138</v>
      </c>
      <c r="K41" s="1600" t="s">
        <v>5398</v>
      </c>
      <c r="L41" s="2357">
        <v>5000</v>
      </c>
      <c r="M41" s="2196" t="s">
        <v>5327</v>
      </c>
      <c r="N41" s="1495"/>
      <c r="O41" s="1859"/>
      <c r="P41" s="1790">
        <v>1</v>
      </c>
      <c r="Q41" s="1548"/>
      <c r="R41" s="1495" t="s">
        <v>5377</v>
      </c>
      <c r="S41" s="2720" t="e">
        <f>VLOOKUP(R41,#REF!,2,0)</f>
        <v>#REF!</v>
      </c>
      <c r="T41" s="2720" t="e">
        <f>VLOOKUP(R41,#REF!,3,0)</f>
        <v>#REF!</v>
      </c>
      <c r="U41" s="2721" t="e">
        <f>S41-T41</f>
        <v>#REF!</v>
      </c>
      <c r="V41" s="1548"/>
      <c r="W41" s="1548"/>
      <c r="X41" s="1548"/>
      <c r="Y41" s="1493"/>
      <c r="Z41" s="1493"/>
      <c r="AA41" s="1493"/>
    </row>
    <row r="42" spans="1:27" s="1467" customFormat="1" ht="54" customHeight="1">
      <c r="A42" s="3691"/>
      <c r="B42" s="1568" t="str">
        <f t="shared" si="6"/>
        <v>2000002982</v>
      </c>
      <c r="C42" s="1493" t="s">
        <v>3957</v>
      </c>
      <c r="D42" s="2613"/>
      <c r="E42" s="1543"/>
      <c r="F42" s="1493" t="s">
        <v>16</v>
      </c>
      <c r="G42" s="1543"/>
      <c r="H42" s="1543"/>
      <c r="I42" s="1543" t="s">
        <v>19</v>
      </c>
      <c r="J42" s="1495" t="s">
        <v>1138</v>
      </c>
      <c r="K42" s="2693" t="s">
        <v>5399</v>
      </c>
      <c r="L42" s="2610">
        <v>4000</v>
      </c>
      <c r="M42" s="2196" t="s">
        <v>5319</v>
      </c>
      <c r="N42" s="1495"/>
      <c r="O42" s="1859"/>
      <c r="P42" s="1790">
        <v>1</v>
      </c>
      <c r="Q42" s="1548"/>
      <c r="R42" s="1495" t="s">
        <v>5377</v>
      </c>
      <c r="S42" s="2720" t="e">
        <f>VLOOKUP(R42,#REF!,2,0)</f>
        <v>#REF!</v>
      </c>
      <c r="T42" s="2720" t="e">
        <f>VLOOKUP(R42,#REF!,3,0)</f>
        <v>#REF!</v>
      </c>
      <c r="U42" s="2721" t="e">
        <f>S42-T42</f>
        <v>#REF!</v>
      </c>
      <c r="V42" s="1548"/>
    </row>
    <row r="43" spans="1:27" s="1467" customFormat="1" ht="57" customHeight="1">
      <c r="A43" s="3683">
        <v>12</v>
      </c>
      <c r="B43" s="1568" t="str">
        <f t="shared" si="6"/>
        <v>2200002008</v>
      </c>
      <c r="C43" s="1902" t="s">
        <v>3699</v>
      </c>
      <c r="D43" s="2607">
        <v>4370</v>
      </c>
      <c r="E43" s="1921" t="s">
        <v>5400</v>
      </c>
      <c r="F43" s="1902" t="s">
        <v>61</v>
      </c>
      <c r="G43" s="2187" t="s">
        <v>5401</v>
      </c>
      <c r="H43" s="2187"/>
      <c r="I43" s="1921" t="s">
        <v>19</v>
      </c>
      <c r="J43" s="1921" t="s">
        <v>101</v>
      </c>
      <c r="K43" s="1845" t="s">
        <v>5402</v>
      </c>
      <c r="L43" s="2583">
        <v>3757</v>
      </c>
      <c r="M43" s="2196" t="s">
        <v>5403</v>
      </c>
      <c r="N43" s="1543" t="s">
        <v>5371</v>
      </c>
      <c r="O43" s="2544"/>
      <c r="P43" s="1790">
        <v>1</v>
      </c>
      <c r="Q43" s="1559"/>
      <c r="R43" s="1543"/>
      <c r="S43" s="2720"/>
      <c r="T43" s="2720"/>
      <c r="U43" s="2745"/>
      <c r="Y43" s="1474"/>
      <c r="Z43" s="1474"/>
      <c r="AA43" s="1474"/>
    </row>
    <row r="44" spans="1:27" s="1467" customFormat="1" ht="57" customHeight="1">
      <c r="A44" s="3685"/>
      <c r="B44" s="1568" t="str">
        <f t="shared" si="6"/>
        <v>2200002009</v>
      </c>
      <c r="C44" s="1493" t="s">
        <v>3699</v>
      </c>
      <c r="D44" s="1494"/>
      <c r="E44" s="1495"/>
      <c r="F44" s="1493" t="s">
        <v>61</v>
      </c>
      <c r="G44" s="1543"/>
      <c r="H44" s="1543"/>
      <c r="I44" s="1495" t="s">
        <v>19</v>
      </c>
      <c r="J44" s="1495" t="s">
        <v>74</v>
      </c>
      <c r="K44" s="1600" t="s">
        <v>5404</v>
      </c>
      <c r="L44" s="2357">
        <v>613</v>
      </c>
      <c r="M44" s="2196" t="s">
        <v>5405</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5406</v>
      </c>
      <c r="F45" s="2401" t="s">
        <v>16</v>
      </c>
      <c r="G45" s="1921" t="s">
        <v>5407</v>
      </c>
      <c r="H45" s="2279"/>
      <c r="I45" s="1921" t="s">
        <v>19</v>
      </c>
      <c r="J45" s="2187" t="s">
        <v>63</v>
      </c>
      <c r="K45" s="1845" t="s">
        <v>5408</v>
      </c>
      <c r="L45" s="2583">
        <v>5800</v>
      </c>
      <c r="M45" s="2196" t="s">
        <v>5319</v>
      </c>
      <c r="N45" s="1543" t="s">
        <v>5409</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5410</v>
      </c>
      <c r="F46" s="2391" t="s">
        <v>84</v>
      </c>
      <c r="G46" s="2118" t="s">
        <v>5411</v>
      </c>
      <c r="H46" s="1921"/>
      <c r="I46" s="1921" t="s">
        <v>19</v>
      </c>
      <c r="J46" s="1921" t="s">
        <v>123</v>
      </c>
      <c r="K46" s="1845" t="s">
        <v>5412</v>
      </c>
      <c r="L46" s="2583">
        <v>4340</v>
      </c>
      <c r="M46" s="2196" t="s">
        <v>5327</v>
      </c>
      <c r="N46" s="1543" t="s">
        <v>5413</v>
      </c>
      <c r="O46" s="2565"/>
      <c r="P46" s="2626">
        <v>2</v>
      </c>
      <c r="Q46" s="2127"/>
      <c r="R46" s="1921"/>
      <c r="S46" s="2724"/>
      <c r="T46" s="2724"/>
      <c r="U46" s="2721"/>
      <c r="V46" s="2643"/>
      <c r="W46" s="2643"/>
      <c r="X46" s="2643"/>
      <c r="Y46" s="2643"/>
      <c r="Z46" s="2643"/>
      <c r="AA46" s="2643"/>
    </row>
    <row r="47" spans="1:27" s="1467" customFormat="1" ht="75.75" customHeight="1">
      <c r="A47" s="3683">
        <v>15</v>
      </c>
      <c r="B47" s="1568" t="str">
        <f t="shared" ref="B47" si="7">TEXT(LEFT(K47,10),"0000000000")</f>
        <v>2000002956</v>
      </c>
      <c r="C47" s="1902" t="s">
        <v>3460</v>
      </c>
      <c r="D47" s="2607">
        <v>4000</v>
      </c>
      <c r="E47" s="1921" t="s">
        <v>5414</v>
      </c>
      <c r="F47" s="1902" t="s">
        <v>61</v>
      </c>
      <c r="G47" s="1921" t="s">
        <v>5415</v>
      </c>
      <c r="H47" s="1921"/>
      <c r="I47" s="1921" t="s">
        <v>19</v>
      </c>
      <c r="J47" s="1921" t="s">
        <v>123</v>
      </c>
      <c r="K47" s="1845" t="s">
        <v>5416</v>
      </c>
      <c r="L47" s="2583">
        <v>3000</v>
      </c>
      <c r="M47" s="2196" t="s">
        <v>5319</v>
      </c>
      <c r="N47" s="1493" t="s">
        <v>5409</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85"/>
      <c r="B48" s="1568" t="str">
        <f t="shared" ref="B48:B56" si="8">TEXT(LEFT(K48,10),"0000000000")</f>
        <v>2000003016</v>
      </c>
      <c r="C48" s="1493" t="s">
        <v>3460</v>
      </c>
      <c r="D48" s="1494"/>
      <c r="E48" s="1495"/>
      <c r="F48" s="1493" t="s">
        <v>61</v>
      </c>
      <c r="G48" s="1495"/>
      <c r="H48" s="1495"/>
      <c r="I48" s="1495" t="s">
        <v>19</v>
      </c>
      <c r="J48" s="1495" t="s">
        <v>123</v>
      </c>
      <c r="K48" s="1600" t="s">
        <v>5417</v>
      </c>
      <c r="L48" s="2357">
        <v>1000</v>
      </c>
      <c r="M48" s="2196" t="s">
        <v>5418</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86">
        <v>16</v>
      </c>
      <c r="B49" s="1568" t="str">
        <f t="shared" si="8"/>
        <v>2000002968</v>
      </c>
      <c r="C49" s="1902" t="s">
        <v>5328</v>
      </c>
      <c r="D49" s="2607">
        <v>3950</v>
      </c>
      <c r="E49" s="1921" t="s">
        <v>5419</v>
      </c>
      <c r="F49" s="1902" t="s">
        <v>84</v>
      </c>
      <c r="G49" s="1909" t="s">
        <v>5420</v>
      </c>
      <c r="H49" s="1921"/>
      <c r="I49" s="1921" t="s">
        <v>19</v>
      </c>
      <c r="J49" s="1921" t="s">
        <v>74</v>
      </c>
      <c r="K49" s="1845" t="s">
        <v>5421</v>
      </c>
      <c r="L49" s="2583">
        <v>500</v>
      </c>
      <c r="M49" s="1790" t="s">
        <v>5344</v>
      </c>
      <c r="N49" s="1493" t="s">
        <v>5366</v>
      </c>
      <c r="O49" s="1859"/>
      <c r="P49" s="1790">
        <v>2</v>
      </c>
      <c r="Q49" s="1548"/>
      <c r="R49" s="1495"/>
      <c r="S49" s="1495"/>
      <c r="T49" s="1495"/>
      <c r="U49" s="1909"/>
      <c r="V49" s="1548"/>
      <c r="W49" s="1548"/>
      <c r="X49" s="1548"/>
      <c r="Y49" s="1493"/>
      <c r="Z49" s="1493"/>
      <c r="AA49" s="1493"/>
    </row>
    <row r="50" spans="1:27" s="1467" customFormat="1" ht="57" customHeight="1">
      <c r="A50" s="3687"/>
      <c r="B50" s="1568" t="str">
        <f t="shared" si="8"/>
        <v>2000003003</v>
      </c>
      <c r="C50" s="1493" t="s">
        <v>5328</v>
      </c>
      <c r="D50" s="1494"/>
      <c r="E50" s="1748"/>
      <c r="F50" s="1493" t="s">
        <v>84</v>
      </c>
      <c r="G50" s="1495"/>
      <c r="H50" s="1495"/>
      <c r="I50" s="1495" t="s">
        <v>19</v>
      </c>
      <c r="J50" s="1495" t="s">
        <v>74</v>
      </c>
      <c r="K50" s="1547" t="s">
        <v>5422</v>
      </c>
      <c r="L50" s="2357">
        <v>500</v>
      </c>
      <c r="M50" s="1790" t="s">
        <v>5344</v>
      </c>
      <c r="N50" s="1493"/>
      <c r="O50" s="1859"/>
      <c r="P50" s="1790">
        <v>2</v>
      </c>
      <c r="Q50" s="1548"/>
      <c r="R50" s="1495"/>
      <c r="S50" s="1495"/>
      <c r="T50" s="1495"/>
      <c r="U50" s="1909"/>
      <c r="V50" s="1548"/>
      <c r="W50" s="1548"/>
      <c r="X50" s="1548"/>
      <c r="Y50" s="1493"/>
      <c r="Z50" s="1493"/>
      <c r="AA50" s="1493"/>
    </row>
    <row r="51" spans="1:27" s="1467" customFormat="1" ht="78.75" customHeight="1">
      <c r="A51" s="3688"/>
      <c r="B51" s="1568" t="str">
        <f t="shared" si="8"/>
        <v>2000003006</v>
      </c>
      <c r="C51" s="1493" t="s">
        <v>5328</v>
      </c>
      <c r="D51" s="1494"/>
      <c r="E51" s="1495"/>
      <c r="F51" s="1493" t="s">
        <v>84</v>
      </c>
      <c r="G51" s="1495"/>
      <c r="H51" s="1495"/>
      <c r="I51" s="1495" t="s">
        <v>19</v>
      </c>
      <c r="J51" s="1495" t="s">
        <v>199</v>
      </c>
      <c r="K51" s="1600" t="s">
        <v>5423</v>
      </c>
      <c r="L51" s="2357">
        <v>3000</v>
      </c>
      <c r="M51" s="2196" t="s">
        <v>5319</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83">
        <v>17</v>
      </c>
      <c r="B52" s="1568" t="str">
        <f>TEXT(LEFT(K52,10),"0000000000")</f>
        <v>2000003008</v>
      </c>
      <c r="C52" s="1902" t="s">
        <v>5424</v>
      </c>
      <c r="D52" s="2607">
        <v>4350</v>
      </c>
      <c r="E52" s="1921" t="s">
        <v>5425</v>
      </c>
      <c r="F52" s="1902" t="s">
        <v>61</v>
      </c>
      <c r="G52" s="1921" t="s">
        <v>5426</v>
      </c>
      <c r="H52" s="1921"/>
      <c r="I52" s="1921" t="s">
        <v>19</v>
      </c>
      <c r="J52" s="1921" t="s">
        <v>199</v>
      </c>
      <c r="K52" s="1845" t="s">
        <v>5427</v>
      </c>
      <c r="L52" s="2583">
        <v>1650</v>
      </c>
      <c r="M52" s="2196" t="s">
        <v>5319</v>
      </c>
      <c r="N52" s="1493" t="s">
        <v>5371</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84"/>
      <c r="B53" s="1568">
        <v>2200002022</v>
      </c>
      <c r="C53" s="1493" t="s">
        <v>5424</v>
      </c>
      <c r="D53" s="1494"/>
      <c r="E53" s="1495"/>
      <c r="F53" s="1493" t="s">
        <v>61</v>
      </c>
      <c r="G53" s="1495"/>
      <c r="H53" s="1495"/>
      <c r="I53" s="1495" t="s">
        <v>19</v>
      </c>
      <c r="J53" s="1495" t="s">
        <v>101</v>
      </c>
      <c r="K53" s="1600" t="s">
        <v>5428</v>
      </c>
      <c r="L53" s="2357">
        <v>200</v>
      </c>
      <c r="M53" s="2196" t="s">
        <v>5319</v>
      </c>
      <c r="N53" s="1493"/>
      <c r="O53" s="1859"/>
      <c r="P53" s="1790">
        <v>2</v>
      </c>
      <c r="Q53" s="1548"/>
      <c r="R53" s="1495"/>
      <c r="S53" s="2720"/>
      <c r="T53" s="2720"/>
      <c r="U53" s="2745"/>
      <c r="V53" s="1548"/>
      <c r="W53" s="1548"/>
      <c r="X53" s="1548"/>
      <c r="Y53" s="1493"/>
      <c r="Z53" s="1493"/>
      <c r="AA53" s="1493"/>
    </row>
    <row r="54" spans="1:27" s="2643" customFormat="1" ht="84" customHeight="1">
      <c r="A54" s="3685"/>
      <c r="B54" s="1568" t="str">
        <f t="shared" si="8"/>
        <v>2000003001</v>
      </c>
      <c r="C54" s="1493" t="s">
        <v>5424</v>
      </c>
      <c r="D54" s="1494"/>
      <c r="E54" s="1495" t="s">
        <v>5429</v>
      </c>
      <c r="F54" s="1493" t="s">
        <v>61</v>
      </c>
      <c r="G54" s="1495"/>
      <c r="H54" s="1495"/>
      <c r="I54" s="1495" t="s">
        <v>19</v>
      </c>
      <c r="J54" s="1495" t="s">
        <v>101</v>
      </c>
      <c r="K54" s="1600" t="s">
        <v>5430</v>
      </c>
      <c r="L54" s="2357">
        <v>2500</v>
      </c>
      <c r="M54" s="1790" t="s">
        <v>5344</v>
      </c>
      <c r="N54" s="1493"/>
      <c r="O54" s="1859"/>
      <c r="P54" s="1790">
        <v>2</v>
      </c>
      <c r="Q54" s="1548"/>
      <c r="R54" s="1495"/>
      <c r="S54" s="1495"/>
      <c r="T54" s="1495"/>
      <c r="U54" s="1909"/>
      <c r="V54" s="1548"/>
      <c r="W54" s="1548"/>
      <c r="X54" s="1548"/>
      <c r="Y54" s="1493"/>
      <c r="Z54" s="1493"/>
      <c r="AA54" s="1493"/>
    </row>
    <row r="55" spans="1:27" s="2643" customFormat="1" ht="57" customHeight="1">
      <c r="A55" s="3683">
        <v>18</v>
      </c>
      <c r="B55" s="1568" t="str">
        <f t="shared" si="8"/>
        <v>2200002007</v>
      </c>
      <c r="C55" s="1493" t="s">
        <v>3455</v>
      </c>
      <c r="D55" s="2607">
        <v>8800</v>
      </c>
      <c r="E55" s="1921" t="s">
        <v>5431</v>
      </c>
      <c r="F55" s="1902" t="s">
        <v>3401</v>
      </c>
      <c r="G55" s="2187" t="s">
        <v>5432</v>
      </c>
      <c r="H55" s="2187"/>
      <c r="I55" s="1921" t="s">
        <v>19</v>
      </c>
      <c r="J55" s="1921" t="s">
        <v>1138</v>
      </c>
      <c r="K55" s="1845" t="s">
        <v>5433</v>
      </c>
      <c r="L55" s="2583">
        <v>2517</v>
      </c>
      <c r="M55" s="2196" t="s">
        <v>5405</v>
      </c>
      <c r="N55" s="1543" t="s">
        <v>5409</v>
      </c>
      <c r="O55" s="2565"/>
      <c r="P55" s="2429">
        <v>2</v>
      </c>
      <c r="Q55" s="2127"/>
      <c r="R55" s="2187"/>
      <c r="S55" s="2724"/>
      <c r="T55" s="2724"/>
      <c r="U55" s="2721"/>
      <c r="Y55" s="2659"/>
      <c r="Z55" s="2659"/>
      <c r="AA55" s="2659"/>
    </row>
    <row r="56" spans="1:27" s="1467" customFormat="1" ht="57" customHeight="1">
      <c r="A56" s="3684"/>
      <c r="B56" s="1568" t="str">
        <f t="shared" si="8"/>
        <v>2200002010</v>
      </c>
      <c r="C56" s="1493" t="s">
        <v>3455</v>
      </c>
      <c r="D56" s="1494"/>
      <c r="E56" s="1495"/>
      <c r="F56" s="1493" t="s">
        <v>3401</v>
      </c>
      <c r="G56" s="1543"/>
      <c r="H56" s="1543"/>
      <c r="I56" s="1495" t="s">
        <v>19</v>
      </c>
      <c r="J56" s="1495" t="s">
        <v>1138</v>
      </c>
      <c r="K56" s="1600" t="s">
        <v>5434</v>
      </c>
      <c r="L56" s="2357">
        <v>515</v>
      </c>
      <c r="M56" s="2196" t="s">
        <v>5405</v>
      </c>
      <c r="N56" s="1543"/>
      <c r="O56" s="2544"/>
      <c r="P56" s="1790">
        <v>2</v>
      </c>
      <c r="Q56" s="1559"/>
      <c r="R56" s="1543"/>
      <c r="S56" s="2720"/>
      <c r="T56" s="2720"/>
      <c r="U56" s="2721"/>
      <c r="Y56" s="1474"/>
      <c r="Z56" s="1474"/>
      <c r="AA56" s="1474"/>
    </row>
    <row r="57" spans="1:27" s="1467" customFormat="1" ht="58.5" customHeight="1">
      <c r="A57" s="3684"/>
      <c r="B57" s="1568" t="str">
        <f t="shared" ref="B57" si="9">TEXT(LEFT(K57,10),"0000000000")</f>
        <v>2000002919</v>
      </c>
      <c r="C57" s="1493" t="s">
        <v>3455</v>
      </c>
      <c r="D57" s="1494"/>
      <c r="E57" s="1495"/>
      <c r="F57" s="1493" t="s">
        <v>3401</v>
      </c>
      <c r="G57" s="1495"/>
      <c r="H57" s="1495"/>
      <c r="I57" s="1495" t="s">
        <v>19</v>
      </c>
      <c r="J57" s="1495" t="s">
        <v>1138</v>
      </c>
      <c r="K57" s="1547" t="s">
        <v>5435</v>
      </c>
      <c r="L57" s="2357">
        <v>2000</v>
      </c>
      <c r="M57" s="2196" t="s">
        <v>5319</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84"/>
      <c r="B58" s="1543" t="str">
        <f>TEXT(LEFT(K58,10),"0000000000")</f>
        <v>2000002930</v>
      </c>
      <c r="C58" s="1493" t="s">
        <v>3455</v>
      </c>
      <c r="D58" s="2756"/>
      <c r="E58" s="1559"/>
      <c r="F58" s="1493" t="s">
        <v>3401</v>
      </c>
      <c r="G58" s="1559"/>
      <c r="H58" s="1559"/>
      <c r="I58" s="1495" t="s">
        <v>19</v>
      </c>
      <c r="J58" s="1495" t="s">
        <v>1138</v>
      </c>
      <c r="K58" s="1559" t="s">
        <v>5436</v>
      </c>
      <c r="L58" s="2747">
        <v>500</v>
      </c>
      <c r="M58" s="2196" t="s">
        <v>5319</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84"/>
      <c r="B59" s="1543" t="str">
        <f>TEXT(LEFT(K59,10),"0000000000")</f>
        <v>2000002977</v>
      </c>
      <c r="C59" s="1493" t="s">
        <v>3455</v>
      </c>
      <c r="D59" s="2756"/>
      <c r="E59" s="1559"/>
      <c r="F59" s="1493" t="s">
        <v>3401</v>
      </c>
      <c r="G59" s="1559"/>
      <c r="H59" s="1559"/>
      <c r="I59" s="1495" t="s">
        <v>19</v>
      </c>
      <c r="J59" s="1495" t="s">
        <v>1138</v>
      </c>
      <c r="K59" s="1559" t="s">
        <v>5437</v>
      </c>
      <c r="L59" s="2747">
        <v>3000</v>
      </c>
      <c r="M59" s="2196" t="s">
        <v>5319</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85"/>
      <c r="B60" s="1568" t="str">
        <f>TEXT(LEFT(K60,10),"0000000000")</f>
        <v>2000003000</v>
      </c>
      <c r="C60" s="1493" t="s">
        <v>3455</v>
      </c>
      <c r="D60" s="1494"/>
      <c r="E60" s="1495"/>
      <c r="F60" s="1493" t="s">
        <v>3401</v>
      </c>
      <c r="G60" s="1495"/>
      <c r="H60" s="1495"/>
      <c r="I60" s="1495" t="s">
        <v>19</v>
      </c>
      <c r="J60" s="1495" t="s">
        <v>1138</v>
      </c>
      <c r="K60" s="1547" t="s">
        <v>5438</v>
      </c>
      <c r="L60" s="2357">
        <v>350</v>
      </c>
      <c r="M60" s="1748" t="s">
        <v>5344</v>
      </c>
      <c r="N60" s="1495"/>
      <c r="O60" s="1859"/>
      <c r="P60" s="1790">
        <v>2</v>
      </c>
      <c r="Q60" s="1548"/>
      <c r="R60" s="1493"/>
      <c r="S60" s="1493"/>
      <c r="T60" s="1493"/>
      <c r="U60" s="2429"/>
    </row>
    <row r="61" spans="1:27" s="2643" customFormat="1" ht="58.5" customHeight="1">
      <c r="A61" s="3683">
        <v>19</v>
      </c>
      <c r="B61" s="1900" t="str">
        <f t="shared" ref="B61:B90" si="10">TEXT(LEFT(K61,10),"0000000000")</f>
        <v>2000003026</v>
      </c>
      <c r="C61" s="1493" t="s">
        <v>4417</v>
      </c>
      <c r="D61" s="2607">
        <v>24000</v>
      </c>
      <c r="E61" s="1921" t="s">
        <v>5439</v>
      </c>
      <c r="F61" s="1902" t="s">
        <v>3416</v>
      </c>
      <c r="G61" s="1921" t="s">
        <v>5440</v>
      </c>
      <c r="H61" s="1921" t="s">
        <v>5441</v>
      </c>
      <c r="I61" s="1921" t="s">
        <v>19</v>
      </c>
      <c r="J61" s="1921" t="s">
        <v>123</v>
      </c>
      <c r="K61" s="1845" t="s">
        <v>5442</v>
      </c>
      <c r="L61" s="2583">
        <v>3000</v>
      </c>
      <c r="M61" s="2196" t="s">
        <v>5327</v>
      </c>
      <c r="N61" s="1493" t="s">
        <v>5376</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84"/>
      <c r="B62" s="1900" t="str">
        <f t="shared" si="10"/>
        <v>2000003027</v>
      </c>
      <c r="C62" s="1493" t="s">
        <v>4417</v>
      </c>
      <c r="D62" s="1494"/>
      <c r="E62" s="1495"/>
      <c r="F62" s="1493" t="s">
        <v>3416</v>
      </c>
      <c r="G62" s="1495"/>
      <c r="H62" s="1495"/>
      <c r="I62" s="1495" t="s">
        <v>19</v>
      </c>
      <c r="J62" s="1495" t="s">
        <v>123</v>
      </c>
      <c r="K62" s="1600" t="s">
        <v>5443</v>
      </c>
      <c r="L62" s="2357">
        <v>1000</v>
      </c>
      <c r="M62" s="2196" t="s">
        <v>5327</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84"/>
      <c r="B63" s="1900" t="str">
        <f t="shared" si="10"/>
        <v>2000003016</v>
      </c>
      <c r="C63" s="1493" t="s">
        <v>4417</v>
      </c>
      <c r="D63" s="1494"/>
      <c r="E63" s="1495"/>
      <c r="F63" s="1493" t="s">
        <v>3416</v>
      </c>
      <c r="G63" s="1495"/>
      <c r="H63" s="1495"/>
      <c r="I63" s="1495" t="s">
        <v>19</v>
      </c>
      <c r="J63" s="1495" t="s">
        <v>123</v>
      </c>
      <c r="K63" s="1600" t="s">
        <v>5444</v>
      </c>
      <c r="L63" s="2357">
        <v>2000</v>
      </c>
      <c r="M63" s="2196" t="s">
        <v>5327</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84"/>
      <c r="B64" s="1568" t="str">
        <f t="shared" si="10"/>
        <v>2000002997</v>
      </c>
      <c r="C64" s="1493" t="s">
        <v>4417</v>
      </c>
      <c r="D64" s="1826"/>
      <c r="E64" s="1495"/>
      <c r="F64" s="1493" t="s">
        <v>3416</v>
      </c>
      <c r="G64" s="1495"/>
      <c r="H64" s="1495"/>
      <c r="I64" s="1495" t="s">
        <v>19</v>
      </c>
      <c r="J64" s="1495" t="s">
        <v>123</v>
      </c>
      <c r="K64" s="1600" t="s">
        <v>5445</v>
      </c>
      <c r="L64" s="2357">
        <v>500</v>
      </c>
      <c r="M64" s="1748" t="s">
        <v>5344</v>
      </c>
      <c r="N64" s="1495"/>
      <c r="O64" s="1859"/>
      <c r="P64" s="1790">
        <v>2</v>
      </c>
      <c r="Q64" s="1548"/>
      <c r="R64" s="1493"/>
      <c r="S64" s="2628"/>
      <c r="T64" s="2628"/>
      <c r="U64" s="2629"/>
      <c r="Y64" s="1474"/>
      <c r="Z64" s="1474"/>
      <c r="AA64" s="1474"/>
    </row>
    <row r="65" spans="1:27" s="1467" customFormat="1" ht="75.75" customHeight="1">
      <c r="A65" s="3684"/>
      <c r="B65" s="1543" t="str">
        <f t="shared" si="10"/>
        <v>2000003015</v>
      </c>
      <c r="C65" s="1493" t="s">
        <v>4417</v>
      </c>
      <c r="D65" s="1494"/>
      <c r="E65" s="1495"/>
      <c r="F65" s="1493" t="s">
        <v>3416</v>
      </c>
      <c r="G65" s="1921"/>
      <c r="H65" s="1921"/>
      <c r="I65" s="1495" t="s">
        <v>19</v>
      </c>
      <c r="J65" s="1495" t="s">
        <v>123</v>
      </c>
      <c r="K65" s="1600" t="s">
        <v>5446</v>
      </c>
      <c r="L65" s="2357">
        <v>6000</v>
      </c>
      <c r="M65" s="2196" t="s">
        <v>5327</v>
      </c>
      <c r="N65" s="1493"/>
      <c r="O65" s="1859"/>
      <c r="P65" s="1790">
        <v>2</v>
      </c>
      <c r="Q65" s="1548"/>
      <c r="R65" s="1495"/>
      <c r="S65" s="1495"/>
      <c r="T65" s="1495"/>
      <c r="U65" s="1909"/>
      <c r="V65" s="1548"/>
      <c r="W65" s="1548"/>
      <c r="X65" s="1548"/>
      <c r="Y65" s="1493"/>
      <c r="Z65" s="1493"/>
      <c r="AA65" s="1493"/>
    </row>
    <row r="66" spans="1:27" s="1467" customFormat="1" ht="48.75" customHeight="1">
      <c r="A66" s="3684"/>
      <c r="B66" s="1900" t="str">
        <f t="shared" si="10"/>
        <v>2000002978</v>
      </c>
      <c r="C66" s="1493" t="s">
        <v>4417</v>
      </c>
      <c r="D66" s="2757"/>
      <c r="E66" s="1548"/>
      <c r="F66" s="1493" t="s">
        <v>3416</v>
      </c>
      <c r="G66" s="1548"/>
      <c r="H66" s="1548"/>
      <c r="I66" s="1495" t="s">
        <v>19</v>
      </c>
      <c r="J66" s="1543" t="s">
        <v>63</v>
      </c>
      <c r="K66" s="1548" t="s">
        <v>5447</v>
      </c>
      <c r="L66" s="2747">
        <v>500</v>
      </c>
      <c r="M66" s="1790" t="s">
        <v>5344</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84"/>
      <c r="B67" s="1900" t="str">
        <f t="shared" si="10"/>
        <v>2000002938</v>
      </c>
      <c r="C67" s="1493" t="s">
        <v>4417</v>
      </c>
      <c r="D67" s="1494"/>
      <c r="E67" s="1495"/>
      <c r="F67" s="1493" t="s">
        <v>3416</v>
      </c>
      <c r="G67" s="1495"/>
      <c r="H67" s="1495"/>
      <c r="I67" s="1495" t="s">
        <v>19</v>
      </c>
      <c r="J67" s="1495" t="s">
        <v>63</v>
      </c>
      <c r="K67" s="1600" t="s">
        <v>5448</v>
      </c>
      <c r="L67" s="2357">
        <v>4200</v>
      </c>
      <c r="M67" s="2196" t="s">
        <v>5327</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84"/>
      <c r="B68" s="1900" t="str">
        <f t="shared" si="10"/>
        <v>2000002990</v>
      </c>
      <c r="C68" s="1493" t="s">
        <v>4417</v>
      </c>
      <c r="D68" s="1494"/>
      <c r="E68" s="1495"/>
      <c r="F68" s="1493" t="s">
        <v>3416</v>
      </c>
      <c r="G68" s="1495"/>
      <c r="H68" s="1495"/>
      <c r="I68" s="1495" t="s">
        <v>19</v>
      </c>
      <c r="J68" s="1495" t="s">
        <v>63</v>
      </c>
      <c r="K68" s="1547" t="s">
        <v>5449</v>
      </c>
      <c r="L68" s="2357">
        <v>3000</v>
      </c>
      <c r="M68" s="1748" t="s">
        <v>5344</v>
      </c>
      <c r="N68" s="1495"/>
      <c r="O68" s="1859" t="s">
        <v>5450</v>
      </c>
      <c r="P68" s="1790">
        <v>2</v>
      </c>
      <c r="Q68" s="1548"/>
      <c r="R68" s="1495"/>
      <c r="S68" s="1495"/>
      <c r="T68" s="1495"/>
      <c r="U68" s="1909"/>
      <c r="V68" s="1548"/>
      <c r="W68" s="1548"/>
      <c r="X68" s="1548"/>
      <c r="Y68" s="1493"/>
      <c r="Z68" s="1493"/>
      <c r="AA68" s="1493"/>
    </row>
    <row r="69" spans="1:27" s="1467" customFormat="1" ht="72.75" customHeight="1">
      <c r="A69" s="3684"/>
      <c r="B69" s="1900" t="str">
        <f t="shared" si="10"/>
        <v>2000002965</v>
      </c>
      <c r="C69" s="1493" t="s">
        <v>4417</v>
      </c>
      <c r="D69" s="1494"/>
      <c r="E69" s="1543"/>
      <c r="F69" s="1493" t="s">
        <v>3416</v>
      </c>
      <c r="G69" s="1495"/>
      <c r="H69" s="1495"/>
      <c r="I69" s="1495" t="s">
        <v>19</v>
      </c>
      <c r="J69" s="1495" t="s">
        <v>63</v>
      </c>
      <c r="K69" s="1600" t="s">
        <v>5451</v>
      </c>
      <c r="L69" s="2758">
        <v>3500</v>
      </c>
      <c r="M69" s="1790" t="s">
        <v>5452</v>
      </c>
      <c r="N69" s="1493"/>
      <c r="O69" s="1859"/>
      <c r="P69" s="1790">
        <v>2</v>
      </c>
      <c r="Q69" s="1548"/>
      <c r="R69" s="1493"/>
      <c r="S69" s="1493"/>
      <c r="T69" s="1493"/>
      <c r="U69" s="2429"/>
      <c r="V69" s="1548"/>
    </row>
    <row r="70" spans="1:27" s="1467" customFormat="1" ht="46.5" customHeight="1">
      <c r="A70" s="3686">
        <v>20</v>
      </c>
      <c r="B70" s="1543" t="str">
        <f>TEXT(LEFT(K70,10),"0000000000")</f>
        <v>2400001198</v>
      </c>
      <c r="C70" s="1902" t="s">
        <v>5453</v>
      </c>
      <c r="D70" s="1494">
        <v>35000</v>
      </c>
      <c r="E70" s="1495" t="s">
        <v>5454</v>
      </c>
      <c r="F70" s="1493" t="s">
        <v>3421</v>
      </c>
      <c r="G70" s="1495" t="s">
        <v>5455</v>
      </c>
      <c r="H70" s="1495"/>
      <c r="I70" s="1495" t="s">
        <v>19</v>
      </c>
      <c r="J70" s="1495" t="s">
        <v>4543</v>
      </c>
      <c r="K70" s="1547" t="s">
        <v>5456</v>
      </c>
      <c r="L70" s="2357">
        <v>10550</v>
      </c>
      <c r="M70" s="2196" t="s">
        <v>5457</v>
      </c>
      <c r="N70" s="1495"/>
      <c r="O70" s="1859" t="s">
        <v>5458</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87"/>
      <c r="B71" s="1543" t="str">
        <f t="shared" ref="B71:B85" si="12">TEXT(LEFT(K71,10),"0000000000")</f>
        <v>2400001197</v>
      </c>
      <c r="C71" s="1493" t="s">
        <v>5453</v>
      </c>
      <c r="D71" s="1494"/>
      <c r="E71" s="1495"/>
      <c r="F71" s="1493" t="s">
        <v>3421</v>
      </c>
      <c r="G71" s="1495"/>
      <c r="H71" s="1495"/>
      <c r="I71" s="1495" t="s">
        <v>19</v>
      </c>
      <c r="J71" s="1495" t="s">
        <v>4543</v>
      </c>
      <c r="K71" s="1547" t="s">
        <v>5459</v>
      </c>
      <c r="L71" s="2357">
        <v>24450</v>
      </c>
      <c r="M71" s="1748" t="s">
        <v>5460</v>
      </c>
      <c r="N71" s="1495"/>
      <c r="O71" s="1859"/>
      <c r="P71" s="1790">
        <v>2</v>
      </c>
      <c r="Q71" s="1548"/>
      <c r="R71" s="1495"/>
      <c r="S71" s="1495"/>
      <c r="T71" s="1495"/>
      <c r="U71" s="1909"/>
      <c r="V71" s="1548"/>
      <c r="W71" s="1548"/>
      <c r="X71" s="1548"/>
      <c r="Y71" s="1493"/>
      <c r="Z71" s="1493"/>
      <c r="AA71" s="1493"/>
    </row>
    <row r="72" spans="1:27" s="1467" customFormat="1" ht="72.75" customHeight="1">
      <c r="A72" s="3688"/>
      <c r="B72" s="1543" t="str">
        <f t="shared" si="12"/>
        <v>2400001205</v>
      </c>
      <c r="C72" s="1545" t="s">
        <v>5453</v>
      </c>
      <c r="D72" s="1494"/>
      <c r="E72" s="1495"/>
      <c r="F72" s="1493" t="s">
        <v>3421</v>
      </c>
      <c r="G72" s="1495"/>
      <c r="H72" s="1495"/>
      <c r="I72" s="1495" t="s">
        <v>19</v>
      </c>
      <c r="J72" s="1495" t="s">
        <v>4543</v>
      </c>
      <c r="K72" s="1547" t="s">
        <v>5461</v>
      </c>
      <c r="L72" s="2357">
        <v>25</v>
      </c>
      <c r="M72" s="1748" t="s">
        <v>5344</v>
      </c>
      <c r="N72" s="1495"/>
      <c r="O72" s="1859" t="s">
        <v>5462</v>
      </c>
      <c r="P72" s="1790">
        <v>2</v>
      </c>
      <c r="Q72" s="1548"/>
      <c r="R72" s="1495"/>
      <c r="S72" s="1495"/>
      <c r="T72" s="1495"/>
      <c r="U72" s="1909"/>
      <c r="V72" s="1548"/>
      <c r="W72" s="1548"/>
      <c r="X72" s="1548"/>
      <c r="Y72" s="1493"/>
      <c r="Z72" s="1493"/>
      <c r="AA72" s="1493"/>
    </row>
    <row r="73" spans="1:27" s="1467" customFormat="1" ht="48.75" customHeight="1">
      <c r="A73" s="3683">
        <v>21</v>
      </c>
      <c r="B73" s="1937" t="str">
        <f t="shared" si="12"/>
        <v>2200002008</v>
      </c>
      <c r="C73" s="1902" t="s">
        <v>3715</v>
      </c>
      <c r="D73" s="2767">
        <v>4450</v>
      </c>
      <c r="E73" s="1921" t="s">
        <v>5463</v>
      </c>
      <c r="F73" s="1902" t="s">
        <v>84</v>
      </c>
      <c r="G73" s="2184" t="s">
        <v>5464</v>
      </c>
      <c r="H73" s="2187"/>
      <c r="I73" s="1921" t="s">
        <v>19</v>
      </c>
      <c r="J73" s="1921" t="s">
        <v>101</v>
      </c>
      <c r="K73" s="1845" t="s">
        <v>5402</v>
      </c>
      <c r="L73" s="2583">
        <v>1100</v>
      </c>
      <c r="M73" s="2196" t="s">
        <v>5403</v>
      </c>
      <c r="N73" s="1543" t="s">
        <v>5413</v>
      </c>
      <c r="O73" s="2544"/>
      <c r="P73" s="1790">
        <v>2</v>
      </c>
      <c r="Q73" s="1559"/>
      <c r="R73" s="1543"/>
      <c r="S73" s="2720"/>
      <c r="T73" s="2720"/>
      <c r="U73" s="2745"/>
      <c r="Y73" s="1474"/>
      <c r="Z73" s="1474"/>
      <c r="AA73" s="1474"/>
    </row>
    <row r="74" spans="1:27" s="1467" customFormat="1" ht="64.5" customHeight="1">
      <c r="A74" s="3685"/>
      <c r="B74" s="1568" t="str">
        <f t="shared" si="12"/>
        <v>2000003008</v>
      </c>
      <c r="C74" s="1630" t="s">
        <v>3715</v>
      </c>
      <c r="D74" s="1494"/>
      <c r="E74" s="1495"/>
      <c r="F74" s="1493" t="s">
        <v>84</v>
      </c>
      <c r="G74" s="1495"/>
      <c r="H74" s="1495"/>
      <c r="I74" s="1495" t="s">
        <v>19</v>
      </c>
      <c r="J74" s="1495" t="s">
        <v>199</v>
      </c>
      <c r="K74" s="1600" t="s">
        <v>5465</v>
      </c>
      <c r="L74" s="2357">
        <v>3350</v>
      </c>
      <c r="M74" s="2196" t="s">
        <v>5327</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86">
        <v>22</v>
      </c>
      <c r="B75" s="1568" t="str">
        <f>TEXT(LEFT(K75,10),"0000000000")</f>
        <v>2200001955</v>
      </c>
      <c r="C75" s="1921" t="s">
        <v>5466</v>
      </c>
      <c r="D75" s="2624">
        <v>13300</v>
      </c>
      <c r="E75" s="1921" t="s">
        <v>5467</v>
      </c>
      <c r="F75" s="1902" t="s">
        <v>3416</v>
      </c>
      <c r="G75" s="1921" t="s">
        <v>5468</v>
      </c>
      <c r="H75" s="1921"/>
      <c r="I75" s="1921" t="s">
        <v>19</v>
      </c>
      <c r="J75" s="1921" t="s">
        <v>959</v>
      </c>
      <c r="K75" s="1845" t="s">
        <v>5469</v>
      </c>
      <c r="L75" s="2583">
        <v>2000</v>
      </c>
      <c r="M75" s="1909" t="s">
        <v>5470</v>
      </c>
      <c r="N75" s="1543" t="s">
        <v>5413</v>
      </c>
      <c r="O75" s="1862"/>
      <c r="P75" s="2429">
        <v>2</v>
      </c>
      <c r="Q75" s="2150"/>
      <c r="R75" s="2150"/>
      <c r="S75" s="2150"/>
      <c r="T75" s="2150"/>
      <c r="U75" s="2150"/>
      <c r="V75" s="2150"/>
      <c r="W75" s="2643"/>
      <c r="X75" s="2643"/>
      <c r="Y75" s="2643"/>
      <c r="Z75" s="2643"/>
      <c r="AA75" s="2643"/>
    </row>
    <row r="76" spans="1:27" s="1467" customFormat="1" ht="55.5" customHeight="1">
      <c r="A76" s="3687"/>
      <c r="B76" s="1568" t="str">
        <f t="shared" si="12"/>
        <v>2000002981</v>
      </c>
      <c r="C76" s="1493" t="s">
        <v>4216</v>
      </c>
      <c r="D76" s="2613"/>
      <c r="E76" s="1543"/>
      <c r="F76" s="1493" t="s">
        <v>3416</v>
      </c>
      <c r="G76" s="1543"/>
      <c r="H76" s="1495"/>
      <c r="I76" s="1495" t="s">
        <v>19</v>
      </c>
      <c r="J76" s="1495" t="s">
        <v>959</v>
      </c>
      <c r="K76" s="1854" t="s">
        <v>5471</v>
      </c>
      <c r="L76" s="2357">
        <v>5000</v>
      </c>
      <c r="M76" s="2196" t="s">
        <v>5327</v>
      </c>
      <c r="N76" s="1543"/>
      <c r="O76" s="2544"/>
      <c r="P76" s="1852">
        <v>2</v>
      </c>
      <c r="Q76" s="1559"/>
      <c r="R76" s="1495" t="s">
        <v>5377</v>
      </c>
      <c r="S76" s="2720" t="e">
        <f>VLOOKUP(R76,#REF!,2,0)</f>
        <v>#REF!</v>
      </c>
      <c r="T76" s="2720" t="e">
        <f>VLOOKUP(R76,#REF!,3,0)</f>
        <v>#REF!</v>
      </c>
      <c r="U76" s="2721" t="e">
        <f>S76-T76</f>
        <v>#REF!</v>
      </c>
    </row>
    <row r="77" spans="1:27" s="1467" customFormat="1" ht="55.5" customHeight="1">
      <c r="A77" s="3687"/>
      <c r="B77" s="1900" t="str">
        <f t="shared" si="12"/>
        <v>2000003038</v>
      </c>
      <c r="C77" s="1493" t="s">
        <v>4216</v>
      </c>
      <c r="D77" s="1548"/>
      <c r="E77" s="1548"/>
      <c r="F77" s="1493" t="s">
        <v>3416</v>
      </c>
      <c r="G77" s="1495"/>
      <c r="H77" s="1568"/>
      <c r="I77" s="1495" t="s">
        <v>19</v>
      </c>
      <c r="J77" s="1495" t="s">
        <v>959</v>
      </c>
      <c r="K77" s="1600" t="s">
        <v>5472</v>
      </c>
      <c r="L77" s="2357">
        <v>1900</v>
      </c>
      <c r="M77" s="2196" t="s">
        <v>5327</v>
      </c>
      <c r="N77" s="1493"/>
      <c r="O77" s="1859"/>
      <c r="P77" s="1790">
        <v>2</v>
      </c>
      <c r="Q77" s="1548"/>
      <c r="R77" s="1495"/>
      <c r="S77" s="1495"/>
      <c r="T77" s="1495"/>
      <c r="U77" s="1748"/>
      <c r="V77" s="1548"/>
      <c r="W77" s="1548"/>
      <c r="X77" s="1548"/>
      <c r="Y77" s="1493"/>
      <c r="Z77" s="1493"/>
      <c r="AA77" s="1493"/>
    </row>
    <row r="78" spans="1:27" s="1467" customFormat="1" ht="55.5" customHeight="1">
      <c r="A78" s="3687"/>
      <c r="B78" s="1900" t="str">
        <f t="shared" si="12"/>
        <v>2000003039</v>
      </c>
      <c r="C78" s="1493" t="s">
        <v>4216</v>
      </c>
      <c r="D78" s="1548"/>
      <c r="E78" s="1548"/>
      <c r="F78" s="1493" t="s">
        <v>3416</v>
      </c>
      <c r="G78" s="1495"/>
      <c r="H78" s="1568"/>
      <c r="I78" s="1495" t="s">
        <v>19</v>
      </c>
      <c r="J78" s="1495" t="s">
        <v>959</v>
      </c>
      <c r="K78" s="1600" t="s">
        <v>5473</v>
      </c>
      <c r="L78" s="2357">
        <v>1100</v>
      </c>
      <c r="M78" s="2196" t="s">
        <v>5327</v>
      </c>
      <c r="N78" s="1493"/>
      <c r="O78" s="1859"/>
      <c r="P78" s="1790">
        <v>2</v>
      </c>
      <c r="Q78" s="1548"/>
      <c r="R78" s="1495"/>
      <c r="S78" s="1495"/>
      <c r="T78" s="1495"/>
      <c r="U78" s="1748"/>
      <c r="V78" s="1548"/>
      <c r="W78" s="1548"/>
      <c r="X78" s="1548"/>
      <c r="Y78" s="1493"/>
      <c r="Z78" s="1493"/>
      <c r="AA78" s="1493"/>
    </row>
    <row r="79" spans="1:27" s="1467" customFormat="1" ht="55.5" customHeight="1">
      <c r="A79" s="3687"/>
      <c r="B79" s="1900" t="str">
        <f t="shared" si="12"/>
        <v>2200001990</v>
      </c>
      <c r="C79" s="1493" t="s">
        <v>4216</v>
      </c>
      <c r="D79" s="1548"/>
      <c r="E79" s="1548"/>
      <c r="F79" s="1493" t="s">
        <v>3416</v>
      </c>
      <c r="G79" s="1495"/>
      <c r="H79" s="1568"/>
      <c r="I79" s="1495" t="s">
        <v>19</v>
      </c>
      <c r="J79" s="1495" t="s">
        <v>959</v>
      </c>
      <c r="K79" s="1600" t="s">
        <v>5474</v>
      </c>
      <c r="L79" s="2357">
        <v>164</v>
      </c>
      <c r="M79" s="2196" t="s">
        <v>5475</v>
      </c>
      <c r="N79" s="1545"/>
      <c r="O79" s="2544"/>
      <c r="P79" s="1790">
        <v>2</v>
      </c>
      <c r="Q79" s="1559"/>
      <c r="R79" s="1495"/>
      <c r="S79" s="1495"/>
      <c r="T79" s="1495"/>
      <c r="U79" s="1748"/>
      <c r="Y79" s="1474"/>
      <c r="Z79" s="1474"/>
      <c r="AA79" s="1474"/>
    </row>
    <row r="80" spans="1:27" s="1467" customFormat="1" ht="55.5" customHeight="1">
      <c r="A80" s="3687"/>
      <c r="B80" s="1900" t="str">
        <f t="shared" si="12"/>
        <v>2200001976</v>
      </c>
      <c r="C80" s="1493" t="s">
        <v>4216</v>
      </c>
      <c r="D80" s="1883"/>
      <c r="E80" s="1883"/>
      <c r="F80" s="1493" t="s">
        <v>3416</v>
      </c>
      <c r="G80" s="1851"/>
      <c r="H80" s="1568"/>
      <c r="I80" s="1495" t="s">
        <v>19</v>
      </c>
      <c r="J80" s="1495" t="s">
        <v>959</v>
      </c>
      <c r="K80" s="1600" t="s">
        <v>5476</v>
      </c>
      <c r="L80" s="2357">
        <v>94</v>
      </c>
      <c r="M80" s="2196" t="s">
        <v>5327</v>
      </c>
      <c r="N80" s="1545"/>
      <c r="O80" s="2544"/>
      <c r="P80" s="1790">
        <v>2</v>
      </c>
      <c r="Q80" s="1559"/>
      <c r="R80" s="1495"/>
      <c r="S80" s="1495"/>
      <c r="T80" s="1495"/>
      <c r="U80" s="1748"/>
      <c r="Y80" s="1474"/>
      <c r="Z80" s="1474"/>
      <c r="AA80" s="1474"/>
    </row>
    <row r="81" spans="1:27" s="1467" customFormat="1" ht="55.5" customHeight="1">
      <c r="A81" s="3687"/>
      <c r="B81" s="1900" t="str">
        <f t="shared" si="12"/>
        <v>2200002019</v>
      </c>
      <c r="C81" s="1493" t="s">
        <v>4216</v>
      </c>
      <c r="D81" s="1883"/>
      <c r="E81" s="1883"/>
      <c r="F81" s="1493" t="s">
        <v>3416</v>
      </c>
      <c r="G81" s="1851"/>
      <c r="H81" s="1568"/>
      <c r="I81" s="1495" t="s">
        <v>19</v>
      </c>
      <c r="J81" s="1495" t="s">
        <v>959</v>
      </c>
      <c r="K81" s="1547" t="s">
        <v>5477</v>
      </c>
      <c r="L81" s="2357">
        <v>400</v>
      </c>
      <c r="M81" s="1748" t="s">
        <v>5478</v>
      </c>
      <c r="N81" s="1545"/>
      <c r="O81" s="2544"/>
      <c r="P81" s="1790">
        <v>2</v>
      </c>
      <c r="Q81" s="1559"/>
      <c r="R81" s="1495"/>
      <c r="S81" s="1495"/>
      <c r="T81" s="1495"/>
      <c r="U81" s="1748"/>
      <c r="Y81" s="1474"/>
      <c r="Z81" s="1474"/>
      <c r="AA81" s="1474"/>
    </row>
    <row r="82" spans="1:27" s="1467" customFormat="1" ht="55.5" customHeight="1">
      <c r="A82" s="3687"/>
      <c r="B82" s="1900" t="str">
        <f t="shared" si="12"/>
        <v>2200002021</v>
      </c>
      <c r="C82" s="1493" t="s">
        <v>4216</v>
      </c>
      <c r="D82" s="1883"/>
      <c r="E82" s="1883"/>
      <c r="F82" s="1493" t="s">
        <v>3416</v>
      </c>
      <c r="G82" s="1851"/>
      <c r="H82" s="1568"/>
      <c r="I82" s="1495" t="s">
        <v>19</v>
      </c>
      <c r="J82" s="1495" t="s">
        <v>959</v>
      </c>
      <c r="K82" s="1547" t="s">
        <v>5479</v>
      </c>
      <c r="L82" s="2357">
        <v>477</v>
      </c>
      <c r="M82" s="2196" t="s">
        <v>5336</v>
      </c>
      <c r="N82" s="1545"/>
      <c r="O82" s="2544"/>
      <c r="P82" s="1790">
        <v>2</v>
      </c>
      <c r="Q82" s="1559"/>
      <c r="R82" s="1495"/>
      <c r="S82" s="1495"/>
      <c r="T82" s="1495"/>
      <c r="U82" s="1748"/>
      <c r="Y82" s="1474"/>
      <c r="Z82" s="1474"/>
      <c r="AA82" s="1474"/>
    </row>
    <row r="83" spans="1:27" s="1467" customFormat="1" ht="55.5" customHeight="1">
      <c r="A83" s="3687"/>
      <c r="B83" s="1900" t="str">
        <f t="shared" si="12"/>
        <v>2200001982</v>
      </c>
      <c r="C83" s="1493" t="s">
        <v>4216</v>
      </c>
      <c r="D83" s="1883"/>
      <c r="E83" s="1883"/>
      <c r="F83" s="1493" t="s">
        <v>3416</v>
      </c>
      <c r="G83" s="1851"/>
      <c r="H83" s="1568"/>
      <c r="I83" s="1495" t="s">
        <v>19</v>
      </c>
      <c r="J83" s="1495" t="s">
        <v>959</v>
      </c>
      <c r="K83" s="1600" t="s">
        <v>5480</v>
      </c>
      <c r="L83" s="2357">
        <v>39</v>
      </c>
      <c r="M83" s="2196" t="s">
        <v>5481</v>
      </c>
      <c r="N83" s="1545"/>
      <c r="O83" s="2544"/>
      <c r="P83" s="1790">
        <v>2</v>
      </c>
      <c r="Q83" s="1559"/>
      <c r="R83" s="1495"/>
      <c r="S83" s="1495"/>
      <c r="T83" s="1495"/>
      <c r="U83" s="1748"/>
      <c r="Y83" s="1474"/>
      <c r="Z83" s="1474"/>
      <c r="AA83" s="1474"/>
    </row>
    <row r="84" spans="1:27" s="1467" customFormat="1" ht="55.5" customHeight="1">
      <c r="A84" s="3687"/>
      <c r="B84" s="1900" t="str">
        <f>TEXT(LEFT(K84,10),"0000000000")</f>
        <v>2200002018</v>
      </c>
      <c r="C84" s="1493" t="s">
        <v>4216</v>
      </c>
      <c r="D84" s="1883"/>
      <c r="E84" s="1883"/>
      <c r="F84" s="1493" t="s">
        <v>3416</v>
      </c>
      <c r="G84" s="1851"/>
      <c r="H84" s="1568"/>
      <c r="I84" s="1495" t="s">
        <v>19</v>
      </c>
      <c r="J84" s="1495" t="s">
        <v>959</v>
      </c>
      <c r="K84" s="1600" t="s">
        <v>5482</v>
      </c>
      <c r="L84" s="2357">
        <v>690</v>
      </c>
      <c r="M84" s="2196" t="s">
        <v>5319</v>
      </c>
      <c r="N84" s="1545"/>
      <c r="O84" s="2544"/>
      <c r="P84" s="1790">
        <v>2</v>
      </c>
      <c r="Q84" s="1559"/>
      <c r="R84" s="1495"/>
      <c r="S84" s="1495"/>
      <c r="T84" s="1495"/>
      <c r="U84" s="1748"/>
      <c r="Y84" s="1474"/>
      <c r="Z84" s="1474"/>
      <c r="AA84" s="1474"/>
    </row>
    <row r="85" spans="1:27" s="1467" customFormat="1" ht="55.5" customHeight="1">
      <c r="A85" s="3688"/>
      <c r="B85" s="1900" t="str">
        <f t="shared" si="12"/>
        <v>2200002020</v>
      </c>
      <c r="C85" s="1493" t="s">
        <v>4216</v>
      </c>
      <c r="D85" s="1883"/>
      <c r="E85" s="1883"/>
      <c r="F85" s="1493" t="s">
        <v>3416</v>
      </c>
      <c r="G85" s="1851"/>
      <c r="H85" s="1568"/>
      <c r="I85" s="1495" t="s">
        <v>19</v>
      </c>
      <c r="J85" s="1495" t="s">
        <v>959</v>
      </c>
      <c r="K85" s="1600" t="s">
        <v>5483</v>
      </c>
      <c r="L85" s="2357">
        <v>1436</v>
      </c>
      <c r="M85" s="2196" t="s">
        <v>5336</v>
      </c>
      <c r="N85" s="1545"/>
      <c r="O85" s="2544"/>
      <c r="P85" s="1790">
        <v>2</v>
      </c>
      <c r="Q85" s="1559"/>
      <c r="R85" s="1495"/>
      <c r="S85" s="1495"/>
      <c r="T85" s="1495"/>
      <c r="U85" s="1748"/>
      <c r="Y85" s="1474"/>
      <c r="Z85" s="1474"/>
      <c r="AA85" s="1474"/>
    </row>
    <row r="86" spans="1:27" s="1467" customFormat="1" ht="58.5" customHeight="1">
      <c r="A86" s="3691">
        <v>23</v>
      </c>
      <c r="B86" s="1900" t="str">
        <f t="shared" si="10"/>
        <v>2000003015</v>
      </c>
      <c r="C86" s="1902" t="s">
        <v>3499</v>
      </c>
      <c r="D86" s="2607">
        <v>8800</v>
      </c>
      <c r="E86" s="1921" t="s">
        <v>5484</v>
      </c>
      <c r="F86" s="1902" t="s">
        <v>3401</v>
      </c>
      <c r="G86" s="1921" t="s">
        <v>5485</v>
      </c>
      <c r="H86" s="1921"/>
      <c r="I86" s="1921" t="s">
        <v>19</v>
      </c>
      <c r="J86" s="1921" t="s">
        <v>123</v>
      </c>
      <c r="K86" s="1845" t="s">
        <v>5486</v>
      </c>
      <c r="L86" s="2583">
        <v>4000</v>
      </c>
      <c r="M86" s="2196" t="s">
        <v>5487</v>
      </c>
      <c r="N86" s="1493" t="s">
        <v>5409</v>
      </c>
      <c r="O86" s="1859"/>
      <c r="P86" s="1790">
        <v>2</v>
      </c>
      <c r="Q86" s="1548"/>
      <c r="R86" s="1495"/>
      <c r="S86" s="1495"/>
      <c r="T86" s="1495"/>
      <c r="U86" s="1748"/>
      <c r="V86" s="1548"/>
      <c r="W86" s="1548"/>
      <c r="X86" s="1548"/>
      <c r="Y86" s="1493"/>
      <c r="Z86" s="1493"/>
      <c r="AA86" s="1493"/>
    </row>
    <row r="87" spans="1:27" s="1467" customFormat="1" ht="58.5" customHeight="1">
      <c r="A87" s="3691"/>
      <c r="B87" s="1900" t="str">
        <f t="shared" si="10"/>
        <v>2000003027</v>
      </c>
      <c r="C87" s="1493" t="s">
        <v>3499</v>
      </c>
      <c r="D87" s="1494"/>
      <c r="E87" s="1495"/>
      <c r="F87" s="1493" t="s">
        <v>3401</v>
      </c>
      <c r="G87" s="1495"/>
      <c r="H87" s="1495"/>
      <c r="I87" s="1495" t="s">
        <v>19</v>
      </c>
      <c r="J87" s="1495" t="s">
        <v>123</v>
      </c>
      <c r="K87" s="1600" t="s">
        <v>5443</v>
      </c>
      <c r="L87" s="2357">
        <v>1900</v>
      </c>
      <c r="M87" s="2196" t="s">
        <v>5327</v>
      </c>
      <c r="N87" s="1493"/>
      <c r="O87" s="1859"/>
      <c r="P87" s="1790">
        <v>2</v>
      </c>
      <c r="Q87" s="1548"/>
      <c r="R87" s="1495"/>
      <c r="S87" s="1495"/>
      <c r="T87" s="1495"/>
      <c r="U87" s="1909"/>
      <c r="V87" s="1548"/>
      <c r="W87" s="1548"/>
      <c r="X87" s="1548"/>
      <c r="Y87" s="1493"/>
      <c r="Z87" s="1493"/>
      <c r="AA87" s="1493"/>
    </row>
    <row r="88" spans="1:27" s="1467" customFormat="1" ht="67.5" customHeight="1">
      <c r="A88" s="3691"/>
      <c r="B88" s="1900" t="str">
        <f t="shared" si="10"/>
        <v>2000003042</v>
      </c>
      <c r="C88" s="1493" t="s">
        <v>3499</v>
      </c>
      <c r="D88" s="1494"/>
      <c r="E88" s="1495"/>
      <c r="F88" s="1493" t="s">
        <v>3401</v>
      </c>
      <c r="G88" s="1495"/>
      <c r="H88" s="1495"/>
      <c r="I88" s="1495" t="s">
        <v>19</v>
      </c>
      <c r="J88" s="1495" t="s">
        <v>123</v>
      </c>
      <c r="K88" s="1546" t="s">
        <v>5488</v>
      </c>
      <c r="L88" s="2357">
        <v>600</v>
      </c>
      <c r="M88" s="1748" t="s">
        <v>5344</v>
      </c>
      <c r="N88" s="1493"/>
      <c r="O88" s="1859"/>
      <c r="P88" s="1790">
        <v>2</v>
      </c>
      <c r="Q88" s="1548"/>
      <c r="R88" s="1495"/>
      <c r="S88" s="1495"/>
      <c r="T88" s="1495"/>
      <c r="U88" s="1909"/>
      <c r="V88" s="1548"/>
      <c r="W88" s="1548"/>
      <c r="X88" s="1548"/>
      <c r="Y88" s="1493"/>
      <c r="Z88" s="1493"/>
      <c r="AA88" s="1493"/>
    </row>
    <row r="89" spans="1:27" s="1467" customFormat="1" ht="76.5" customHeight="1">
      <c r="A89" s="3691"/>
      <c r="B89" s="1900" t="str">
        <f t="shared" si="10"/>
        <v>2000003034</v>
      </c>
      <c r="C89" s="1493" t="s">
        <v>3499</v>
      </c>
      <c r="D89" s="1494"/>
      <c r="E89" s="1543"/>
      <c r="F89" s="1493" t="s">
        <v>3401</v>
      </c>
      <c r="G89" s="1495"/>
      <c r="H89" s="1495"/>
      <c r="I89" s="1495" t="s">
        <v>19</v>
      </c>
      <c r="J89" s="1773" t="s">
        <v>5260</v>
      </c>
      <c r="K89" s="1600" t="s">
        <v>5489</v>
      </c>
      <c r="L89" s="2483">
        <v>2300</v>
      </c>
      <c r="M89" s="1909" t="s">
        <v>5344</v>
      </c>
      <c r="N89" s="1493"/>
      <c r="O89" s="1859"/>
      <c r="P89" s="1790">
        <v>2</v>
      </c>
      <c r="Q89" s="1548"/>
      <c r="R89" s="1495"/>
      <c r="S89" s="1495"/>
      <c r="T89" s="1495"/>
      <c r="U89" s="1909"/>
      <c r="V89" s="1548"/>
      <c r="Y89" s="1474"/>
      <c r="Z89" s="1474"/>
      <c r="AA89" s="1474"/>
    </row>
    <row r="90" spans="1:27" s="2643" customFormat="1" ht="58.5" customHeight="1">
      <c r="A90" s="3683">
        <v>24</v>
      </c>
      <c r="B90" s="1900" t="str">
        <f t="shared" si="10"/>
        <v>2000003035</v>
      </c>
      <c r="C90" s="1902" t="s">
        <v>193</v>
      </c>
      <c r="D90" s="2607">
        <v>11700</v>
      </c>
      <c r="E90" s="2187" t="s">
        <v>5490</v>
      </c>
      <c r="F90" s="1902" t="s">
        <v>3401</v>
      </c>
      <c r="G90" s="1921" t="s">
        <v>5491</v>
      </c>
      <c r="H90" s="1921"/>
      <c r="I90" s="1921" t="s">
        <v>19</v>
      </c>
      <c r="J90" s="1561" t="s">
        <v>5260</v>
      </c>
      <c r="K90" s="2402" t="s">
        <v>5492</v>
      </c>
      <c r="L90" s="2480">
        <v>4200</v>
      </c>
      <c r="M90" s="1909" t="s">
        <v>5344</v>
      </c>
      <c r="N90" s="1493" t="s">
        <v>5413</v>
      </c>
      <c r="O90" s="1775"/>
      <c r="P90" s="1790">
        <v>2</v>
      </c>
      <c r="Q90" s="2150"/>
      <c r="R90" s="1921"/>
      <c r="S90" s="1921"/>
      <c r="T90" s="1921"/>
      <c r="U90" s="1909"/>
      <c r="V90" s="2150"/>
      <c r="Y90" s="2659"/>
      <c r="Z90" s="2659"/>
      <c r="AA90" s="2659"/>
    </row>
    <row r="91" spans="1:27" s="1548" customFormat="1" ht="63" customHeight="1">
      <c r="A91" s="3685"/>
      <c r="B91" s="1568" t="str">
        <f t="shared" ref="B91:B97" si="13">TEXT(LEFT(K91,10),"0000000000")</f>
        <v>2000002999</v>
      </c>
      <c r="C91" s="1493" t="s">
        <v>193</v>
      </c>
      <c r="D91" s="1494"/>
      <c r="E91" s="1495"/>
      <c r="F91" s="1493" t="s">
        <v>3401</v>
      </c>
      <c r="G91" s="1495"/>
      <c r="H91" s="1495"/>
      <c r="I91" s="1495" t="s">
        <v>19</v>
      </c>
      <c r="J91" s="1495" t="s">
        <v>63</v>
      </c>
      <c r="K91" s="1600" t="s">
        <v>5493</v>
      </c>
      <c r="L91" s="2357">
        <v>7500</v>
      </c>
      <c r="M91" s="1748" t="s">
        <v>5494</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5495</v>
      </c>
      <c r="F92" s="1902" t="s">
        <v>84</v>
      </c>
      <c r="G92" s="1921" t="s">
        <v>5496</v>
      </c>
      <c r="H92" s="1921"/>
      <c r="I92" s="1921" t="s">
        <v>19</v>
      </c>
      <c r="J92" s="1921" t="s">
        <v>101</v>
      </c>
      <c r="K92" s="1911" t="s">
        <v>5428</v>
      </c>
      <c r="L92" s="2583">
        <v>4300</v>
      </c>
      <c r="M92" s="2196" t="s">
        <v>5497</v>
      </c>
      <c r="N92" s="1495" t="s">
        <v>5498</v>
      </c>
      <c r="O92" s="1775"/>
      <c r="P92" s="2429">
        <v>2</v>
      </c>
      <c r="Q92" s="2150"/>
      <c r="R92" s="1921"/>
      <c r="S92" s="1921"/>
      <c r="T92" s="1921"/>
      <c r="U92" s="1909"/>
      <c r="V92" s="2150"/>
      <c r="W92" s="2150"/>
      <c r="X92" s="2150"/>
      <c r="Y92" s="1902"/>
      <c r="Z92" s="1902"/>
      <c r="AA92" s="1902"/>
    </row>
    <row r="93" spans="1:27" s="2150" customFormat="1" ht="58.5" customHeight="1">
      <c r="A93" s="3686">
        <v>26</v>
      </c>
      <c r="B93" s="1543" t="str">
        <f t="shared" si="13"/>
        <v>2400001189</v>
      </c>
      <c r="C93" s="1902" t="s">
        <v>5499</v>
      </c>
      <c r="D93" s="2607">
        <f>SUM(L93:L98)</f>
        <v>30450</v>
      </c>
      <c r="E93" s="1921" t="s">
        <v>5500</v>
      </c>
      <c r="F93" s="1902" t="s">
        <v>25</v>
      </c>
      <c r="G93" s="1921" t="s">
        <v>5501</v>
      </c>
      <c r="H93" s="1921"/>
      <c r="I93" s="1921" t="s">
        <v>19</v>
      </c>
      <c r="J93" s="1921" t="s">
        <v>5502</v>
      </c>
      <c r="K93" s="1911" t="s">
        <v>5503</v>
      </c>
      <c r="L93" s="2583">
        <v>15000</v>
      </c>
      <c r="M93" s="1748" t="s">
        <v>5344</v>
      </c>
      <c r="N93" s="1495"/>
      <c r="O93" s="1775"/>
      <c r="P93" s="2429">
        <v>2</v>
      </c>
      <c r="R93" s="1921"/>
      <c r="S93" s="1921"/>
      <c r="T93" s="1921"/>
      <c r="U93" s="1909"/>
      <c r="Y93" s="1902"/>
      <c r="Z93" s="1902"/>
      <c r="AA93" s="1902"/>
    </row>
    <row r="94" spans="1:27" s="1548" customFormat="1" ht="58.5" customHeight="1">
      <c r="A94" s="3687"/>
      <c r="B94" s="1543" t="str">
        <f>TEXT(LEFT(K94,10),"0000000000")</f>
        <v>2400001206</v>
      </c>
      <c r="C94" s="1493" t="s">
        <v>5499</v>
      </c>
      <c r="D94" s="1494"/>
      <c r="E94" s="1495"/>
      <c r="F94" s="1493" t="s">
        <v>25</v>
      </c>
      <c r="G94" s="1495"/>
      <c r="H94" s="1495"/>
      <c r="I94" s="1495" t="s">
        <v>19</v>
      </c>
      <c r="J94" s="1495" t="s">
        <v>5504</v>
      </c>
      <c r="K94" s="2769" t="s">
        <v>5505</v>
      </c>
      <c r="L94" s="2357">
        <v>2000</v>
      </c>
      <c r="M94" s="1748" t="s">
        <v>5344</v>
      </c>
      <c r="N94" s="1495"/>
      <c r="O94" s="1859" t="s">
        <v>5506</v>
      </c>
      <c r="P94" s="1790">
        <v>2</v>
      </c>
      <c r="R94" s="1495"/>
      <c r="S94" s="1495"/>
      <c r="T94" s="1495"/>
      <c r="U94" s="1909"/>
      <c r="Y94" s="1493"/>
      <c r="Z94" s="1493"/>
      <c r="AA94" s="1493"/>
    </row>
    <row r="95" spans="1:27" s="1548" customFormat="1" ht="58.5" customHeight="1">
      <c r="A95" s="3687"/>
      <c r="B95" s="1543" t="str">
        <f t="shared" si="13"/>
        <v>2400001207</v>
      </c>
      <c r="C95" s="1493" t="s">
        <v>5499</v>
      </c>
      <c r="D95" s="1494"/>
      <c r="E95" s="1495"/>
      <c r="F95" s="1493" t="s">
        <v>25</v>
      </c>
      <c r="G95" s="1495"/>
      <c r="H95" s="1495"/>
      <c r="I95" s="1495" t="s">
        <v>19</v>
      </c>
      <c r="J95" s="1495" t="s">
        <v>5504</v>
      </c>
      <c r="K95" s="1547" t="s">
        <v>5507</v>
      </c>
      <c r="L95" s="2357">
        <v>2000</v>
      </c>
      <c r="M95" s="1748" t="s">
        <v>5344</v>
      </c>
      <c r="N95" s="1495"/>
      <c r="O95" s="1859" t="s">
        <v>5508</v>
      </c>
      <c r="P95" s="1790">
        <v>2</v>
      </c>
      <c r="R95" s="1495"/>
      <c r="S95" s="1495"/>
      <c r="T95" s="1495"/>
      <c r="U95" s="1909"/>
      <c r="Y95" s="1493"/>
      <c r="Z95" s="1493"/>
      <c r="AA95" s="1493"/>
    </row>
    <row r="96" spans="1:27" s="1548" customFormat="1" ht="58.5" customHeight="1">
      <c r="A96" s="3687"/>
      <c r="B96" s="1543" t="str">
        <f t="shared" si="13"/>
        <v>2400001208</v>
      </c>
      <c r="C96" s="1493" t="s">
        <v>5499</v>
      </c>
      <c r="D96" s="1494"/>
      <c r="E96" s="1495"/>
      <c r="F96" s="1493" t="s">
        <v>25</v>
      </c>
      <c r="G96" s="1495"/>
      <c r="H96" s="1495"/>
      <c r="I96" s="1495" t="s">
        <v>19</v>
      </c>
      <c r="J96" s="1495" t="s">
        <v>5504</v>
      </c>
      <c r="K96" s="1547" t="s">
        <v>5509</v>
      </c>
      <c r="L96" s="2357">
        <v>3000</v>
      </c>
      <c r="M96" s="1748" t="s">
        <v>5344</v>
      </c>
      <c r="N96" s="1495"/>
      <c r="O96" s="1859" t="s">
        <v>5510</v>
      </c>
      <c r="P96" s="1790">
        <v>2</v>
      </c>
      <c r="R96" s="1495"/>
      <c r="S96" s="1495"/>
      <c r="T96" s="1495"/>
      <c r="U96" s="1909"/>
      <c r="Y96" s="1493"/>
      <c r="Z96" s="1493"/>
      <c r="AA96" s="1493"/>
    </row>
    <row r="97" spans="1:27" s="1548" customFormat="1" ht="58.5" customHeight="1">
      <c r="A97" s="3687"/>
      <c r="B97" s="1543" t="str">
        <f t="shared" si="13"/>
        <v>2400001209</v>
      </c>
      <c r="C97" s="1493" t="s">
        <v>5499</v>
      </c>
      <c r="D97" s="1494"/>
      <c r="E97" s="1495"/>
      <c r="F97" s="1493" t="s">
        <v>25</v>
      </c>
      <c r="G97" s="1495"/>
      <c r="H97" s="1495"/>
      <c r="I97" s="1495" t="s">
        <v>19</v>
      </c>
      <c r="J97" s="1495" t="s">
        <v>5504</v>
      </c>
      <c r="K97" s="1547" t="s">
        <v>5511</v>
      </c>
      <c r="L97" s="2357">
        <v>3000</v>
      </c>
      <c r="M97" s="1748" t="s">
        <v>5344</v>
      </c>
      <c r="N97" s="1495"/>
      <c r="O97" s="1859" t="s">
        <v>5512</v>
      </c>
      <c r="P97" s="1790">
        <v>2</v>
      </c>
      <c r="R97" s="1495"/>
      <c r="S97" s="1495"/>
      <c r="T97" s="1495"/>
      <c r="U97" s="1909"/>
      <c r="Y97" s="1493"/>
      <c r="Z97" s="1493"/>
      <c r="AA97" s="1493"/>
    </row>
    <row r="98" spans="1:27" s="1548" customFormat="1" ht="58.5" customHeight="1">
      <c r="A98" s="3688"/>
      <c r="B98" s="1543" t="str">
        <f t="shared" ref="B98:B103" si="14">TEXT(LEFT(K98,10),"0000000000")</f>
        <v>2400001203</v>
      </c>
      <c r="C98" s="1493" t="s">
        <v>5499</v>
      </c>
      <c r="D98" s="1494"/>
      <c r="E98" s="1495"/>
      <c r="F98" s="1493" t="s">
        <v>25</v>
      </c>
      <c r="G98" s="1495"/>
      <c r="H98" s="1495"/>
      <c r="I98" s="1495" t="s">
        <v>19</v>
      </c>
      <c r="J98" s="1495" t="s">
        <v>5504</v>
      </c>
      <c r="K98" s="1547" t="s">
        <v>5513</v>
      </c>
      <c r="L98" s="2357">
        <v>5450</v>
      </c>
      <c r="M98" s="1748" t="s">
        <v>5344</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5514</v>
      </c>
      <c r="F99" s="1902" t="s">
        <v>61</v>
      </c>
      <c r="G99" s="1921" t="s">
        <v>5515</v>
      </c>
      <c r="H99" s="1921"/>
      <c r="I99" s="1921" t="s">
        <v>19</v>
      </c>
      <c r="J99" s="1921" t="s">
        <v>101</v>
      </c>
      <c r="K99" s="1911" t="s">
        <v>5428</v>
      </c>
      <c r="L99" s="2583">
        <v>3240</v>
      </c>
      <c r="M99" s="2196" t="s">
        <v>5497</v>
      </c>
      <c r="N99" s="1495" t="s">
        <v>5498</v>
      </c>
      <c r="O99" s="1775"/>
      <c r="P99" s="2429">
        <v>2</v>
      </c>
      <c r="R99" s="1921"/>
      <c r="S99" s="1921"/>
      <c r="T99" s="1921"/>
      <c r="U99" s="1909"/>
      <c r="Y99" s="1902"/>
      <c r="Z99" s="1902"/>
      <c r="AA99" s="1902"/>
    </row>
    <row r="100" spans="1:27" s="2150" customFormat="1" ht="58.5" customHeight="1">
      <c r="A100" s="3683">
        <v>28</v>
      </c>
      <c r="B100" s="1543" t="str">
        <f t="shared" si="14"/>
        <v>2200002022</v>
      </c>
      <c r="C100" s="2563" t="s">
        <v>5516</v>
      </c>
      <c r="D100" s="2607">
        <v>3250</v>
      </c>
      <c r="E100" s="1921" t="s">
        <v>5517</v>
      </c>
      <c r="F100" s="1902" t="s">
        <v>84</v>
      </c>
      <c r="G100" s="1921" t="s">
        <v>5518</v>
      </c>
      <c r="H100" s="1921"/>
      <c r="I100" s="1921" t="s">
        <v>19</v>
      </c>
      <c r="J100" s="1921" t="s">
        <v>101</v>
      </c>
      <c r="K100" s="1911" t="s">
        <v>5428</v>
      </c>
      <c r="L100" s="2583">
        <v>1000</v>
      </c>
      <c r="M100" s="2196" t="s">
        <v>5497</v>
      </c>
      <c r="N100" s="1495" t="s">
        <v>5413</v>
      </c>
      <c r="O100" s="1775"/>
      <c r="P100" s="2429">
        <v>2</v>
      </c>
      <c r="R100" s="1921"/>
      <c r="S100" s="1921"/>
      <c r="T100" s="1921"/>
      <c r="U100" s="1909"/>
      <c r="Y100" s="1902"/>
      <c r="Z100" s="1902"/>
      <c r="AA100" s="1902"/>
    </row>
    <row r="101" spans="1:27" s="1548" customFormat="1" ht="58.5" customHeight="1">
      <c r="A101" s="3684"/>
      <c r="B101" s="1543" t="str">
        <f t="shared" si="14"/>
        <v>2200002026</v>
      </c>
      <c r="C101" s="1626" t="s">
        <v>5516</v>
      </c>
      <c r="D101" s="1494"/>
      <c r="E101" s="1495"/>
      <c r="F101" s="1493" t="s">
        <v>84</v>
      </c>
      <c r="G101" s="1495"/>
      <c r="H101" s="1495"/>
      <c r="I101" s="1495" t="s">
        <v>19</v>
      </c>
      <c r="J101" s="1495" t="s">
        <v>101</v>
      </c>
      <c r="K101" s="1547" t="s">
        <v>5519</v>
      </c>
      <c r="L101" s="2357">
        <v>412</v>
      </c>
      <c r="M101" s="1748" t="s">
        <v>5520</v>
      </c>
      <c r="N101" s="1495"/>
      <c r="O101" s="1859"/>
      <c r="P101" s="1790">
        <v>2</v>
      </c>
      <c r="R101" s="1495"/>
      <c r="S101" s="1495"/>
      <c r="T101" s="1495"/>
      <c r="U101" s="1909"/>
      <c r="Y101" s="1493"/>
      <c r="Z101" s="1493"/>
      <c r="AA101" s="1493"/>
    </row>
    <row r="102" spans="1:27" s="1548" customFormat="1" ht="58.5" customHeight="1">
      <c r="A102" s="3684"/>
      <c r="B102" s="1543" t="str">
        <f t="shared" si="14"/>
        <v>2200002023</v>
      </c>
      <c r="C102" s="1626" t="s">
        <v>222</v>
      </c>
      <c r="D102" s="1494"/>
      <c r="E102" s="1495"/>
      <c r="F102" s="1493" t="s">
        <v>84</v>
      </c>
      <c r="G102" s="1495"/>
      <c r="H102" s="1495"/>
      <c r="I102" s="1495" t="s">
        <v>19</v>
      </c>
      <c r="J102" s="1495" t="s">
        <v>74</v>
      </c>
      <c r="K102" s="1547" t="s">
        <v>5521</v>
      </c>
      <c r="L102" s="2357">
        <v>243</v>
      </c>
      <c r="M102" s="2196" t="s">
        <v>5522</v>
      </c>
      <c r="N102" s="1495"/>
      <c r="O102" s="1859"/>
      <c r="P102" s="1790">
        <v>2</v>
      </c>
      <c r="R102" s="1495"/>
      <c r="S102" s="1495"/>
      <c r="T102" s="1495"/>
      <c r="U102" s="1909"/>
      <c r="Y102" s="1493"/>
      <c r="Z102" s="1493"/>
      <c r="AA102" s="1493"/>
    </row>
    <row r="103" spans="1:27" s="1548" customFormat="1" ht="58.5" customHeight="1">
      <c r="A103" s="3684"/>
      <c r="B103" s="1543" t="str">
        <f t="shared" si="14"/>
        <v>2200002027</v>
      </c>
      <c r="C103" s="1626" t="s">
        <v>5516</v>
      </c>
      <c r="D103" s="1494"/>
      <c r="E103" s="1495"/>
      <c r="F103" s="1493" t="s">
        <v>84</v>
      </c>
      <c r="G103" s="1495"/>
      <c r="H103" s="1495"/>
      <c r="I103" s="1495" t="s">
        <v>19</v>
      </c>
      <c r="J103" s="1495" t="s">
        <v>74</v>
      </c>
      <c r="K103" s="1547" t="s">
        <v>5523</v>
      </c>
      <c r="L103" s="2357">
        <v>275</v>
      </c>
      <c r="M103" s="1748" t="s">
        <v>5524</v>
      </c>
      <c r="N103" s="1495"/>
      <c r="O103" s="1859"/>
      <c r="P103" s="1790">
        <v>2</v>
      </c>
      <c r="R103" s="1495"/>
      <c r="S103" s="1495"/>
      <c r="T103" s="1495"/>
      <c r="U103" s="1909"/>
      <c r="Y103" s="1493"/>
      <c r="Z103" s="1493"/>
      <c r="AA103" s="1493"/>
    </row>
    <row r="104" spans="1:27" s="1548" customFormat="1" ht="81" customHeight="1">
      <c r="A104" s="3685"/>
      <c r="B104" s="1900" t="str">
        <f t="shared" ref="B104:B123" si="15">TEXT(LEFT(K104,10),"0000000000")</f>
        <v>2000003023</v>
      </c>
      <c r="C104" s="1626" t="s">
        <v>5516</v>
      </c>
      <c r="D104" s="1494"/>
      <c r="E104" s="1495"/>
      <c r="F104" s="1493" t="s">
        <v>84</v>
      </c>
      <c r="G104" s="1495"/>
      <c r="H104" s="1495"/>
      <c r="I104" s="1495" t="s">
        <v>19</v>
      </c>
      <c r="J104" s="1495" t="s">
        <v>74</v>
      </c>
      <c r="K104" s="1600" t="s">
        <v>5525</v>
      </c>
      <c r="L104" s="2357">
        <v>1300</v>
      </c>
      <c r="M104" s="1748" t="s">
        <v>5526</v>
      </c>
      <c r="N104" s="1493"/>
      <c r="O104" s="1859"/>
      <c r="P104" s="2716">
        <v>2</v>
      </c>
      <c r="R104" s="1495"/>
      <c r="S104" s="1495"/>
      <c r="T104" s="1495"/>
      <c r="U104" s="1909"/>
      <c r="Y104" s="1493"/>
      <c r="Z104" s="1493"/>
      <c r="AA104" s="1493"/>
    </row>
    <row r="105" spans="1:27" s="1548" customFormat="1" ht="81" customHeight="1">
      <c r="A105" s="3683">
        <v>30</v>
      </c>
      <c r="B105" s="1900" t="str">
        <f>TEXT(LEFT(K105,10),"0000000000")</f>
        <v>2200002029</v>
      </c>
      <c r="C105" s="1902" t="s">
        <v>93</v>
      </c>
      <c r="D105" s="2607">
        <v>2950</v>
      </c>
      <c r="E105" s="1921" t="s">
        <v>5527</v>
      </c>
      <c r="F105" s="1902" t="s">
        <v>84</v>
      </c>
      <c r="G105" s="1921" t="s">
        <v>5528</v>
      </c>
      <c r="H105" s="1921"/>
      <c r="I105" s="1921" t="s">
        <v>19</v>
      </c>
      <c r="J105" s="2370" t="s">
        <v>101</v>
      </c>
      <c r="K105" s="1911" t="s">
        <v>5529</v>
      </c>
      <c r="L105" s="2583">
        <v>2466</v>
      </c>
      <c r="M105" s="2196" t="s">
        <v>5530</v>
      </c>
      <c r="N105" s="1493"/>
      <c r="O105" s="1775"/>
      <c r="P105" s="2429">
        <v>2</v>
      </c>
      <c r="Q105" s="2150"/>
      <c r="R105" s="1921"/>
      <c r="S105" s="1921"/>
      <c r="T105" s="1921"/>
      <c r="U105" s="1909"/>
      <c r="V105" s="2150"/>
      <c r="W105" s="2150"/>
      <c r="X105" s="2150"/>
      <c r="Y105" s="1902"/>
      <c r="Z105" s="1902"/>
      <c r="AA105" s="1902"/>
    </row>
    <row r="106" spans="1:27" s="1548" customFormat="1" ht="81" customHeight="1">
      <c r="A106" s="3685"/>
      <c r="B106" s="1900" t="str">
        <f>TEXT(LEFT(K106,10),"0000000000")</f>
        <v>2200002035</v>
      </c>
      <c r="C106" s="1493" t="s">
        <v>93</v>
      </c>
      <c r="D106" s="2613"/>
      <c r="E106" s="1543"/>
      <c r="F106" s="1493" t="s">
        <v>84</v>
      </c>
      <c r="G106" s="1543"/>
      <c r="H106" s="1543"/>
      <c r="I106" s="1495" t="s">
        <v>19</v>
      </c>
      <c r="J106" s="1899" t="s">
        <v>74</v>
      </c>
      <c r="K106" s="1600" t="s">
        <v>5531</v>
      </c>
      <c r="L106" s="2357">
        <v>484</v>
      </c>
      <c r="M106" s="1852" t="s">
        <v>5532</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89">
        <v>31</v>
      </c>
      <c r="B107" s="1495" t="str">
        <f t="shared" si="15"/>
        <v>2200002022</v>
      </c>
      <c r="C107" s="2563" t="s">
        <v>82</v>
      </c>
      <c r="D107" s="2607">
        <v>4250</v>
      </c>
      <c r="E107" s="1921" t="s">
        <v>5533</v>
      </c>
      <c r="F107" s="1493" t="s">
        <v>84</v>
      </c>
      <c r="G107" s="1921" t="s">
        <v>5534</v>
      </c>
      <c r="H107" s="1921"/>
      <c r="I107" s="1921" t="s">
        <v>19</v>
      </c>
      <c r="J107" s="1921" t="s">
        <v>101</v>
      </c>
      <c r="K107" s="1911" t="s">
        <v>5428</v>
      </c>
      <c r="L107" s="2583">
        <v>250</v>
      </c>
      <c r="M107" s="2196" t="s">
        <v>5497</v>
      </c>
      <c r="N107" s="1493" t="s">
        <v>5413</v>
      </c>
      <c r="O107" s="1775"/>
      <c r="P107" s="2629">
        <v>2</v>
      </c>
      <c r="R107" s="1921"/>
      <c r="S107" s="1921"/>
      <c r="T107" s="1921"/>
      <c r="U107" s="1909"/>
      <c r="Y107" s="1902"/>
      <c r="Z107" s="1902"/>
      <c r="AA107" s="1902"/>
    </row>
    <row r="108" spans="1:27" s="1548" customFormat="1" ht="71.25" customHeight="1">
      <c r="A108" s="3690"/>
      <c r="B108" s="1495" t="str">
        <f t="shared" ref="B108:B116" si="16">TEXT(LEFT(K108,10),"0000000000")</f>
        <v>2000003056</v>
      </c>
      <c r="C108" s="1626" t="s">
        <v>82</v>
      </c>
      <c r="D108" s="1494"/>
      <c r="E108" s="1495"/>
      <c r="F108" s="1493" t="s">
        <v>84</v>
      </c>
      <c r="G108" s="1495"/>
      <c r="H108" s="1495"/>
      <c r="I108" s="1495" t="s">
        <v>19</v>
      </c>
      <c r="J108" s="1495" t="s">
        <v>123</v>
      </c>
      <c r="K108" s="1546" t="s">
        <v>5535</v>
      </c>
      <c r="L108" s="2543">
        <v>4000</v>
      </c>
      <c r="M108" s="2196" t="s">
        <v>5319</v>
      </c>
      <c r="N108" s="1545"/>
      <c r="O108" s="1860" t="s">
        <v>5536</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5537</v>
      </c>
      <c r="F109" s="1902" t="s">
        <v>84</v>
      </c>
      <c r="G109" s="1921" t="s">
        <v>5538</v>
      </c>
      <c r="H109" s="1921"/>
      <c r="I109" s="1921" t="s">
        <v>19</v>
      </c>
      <c r="J109" s="1921" t="s">
        <v>253</v>
      </c>
      <c r="K109" s="1845" t="s">
        <v>5539</v>
      </c>
      <c r="L109" s="2583">
        <v>3720</v>
      </c>
      <c r="M109" s="2429" t="s">
        <v>5344</v>
      </c>
      <c r="N109" s="1493" t="s">
        <v>5409</v>
      </c>
      <c r="O109" s="1775"/>
      <c r="P109" s="2429">
        <v>3</v>
      </c>
      <c r="Q109" s="2150"/>
      <c r="R109" s="1921"/>
      <c r="S109" s="1921"/>
      <c r="T109" s="1921"/>
      <c r="U109" s="1909"/>
      <c r="V109" s="2150"/>
      <c r="W109" s="2150"/>
      <c r="X109" s="2150"/>
      <c r="Y109" s="1902"/>
      <c r="Z109" s="1902"/>
      <c r="AA109" s="1902"/>
    </row>
    <row r="110" spans="1:27" s="1548" customFormat="1" ht="59.25" customHeight="1">
      <c r="A110" s="3683">
        <v>33</v>
      </c>
      <c r="B110" s="2187" t="str">
        <f t="shared" si="16"/>
        <v>2200002028</v>
      </c>
      <c r="C110" s="1902" t="s">
        <v>3320</v>
      </c>
      <c r="D110" s="2607">
        <v>8800</v>
      </c>
      <c r="E110" s="1921" t="s">
        <v>5540</v>
      </c>
      <c r="F110" s="1902" t="s">
        <v>3416</v>
      </c>
      <c r="G110" s="1921" t="s">
        <v>5541</v>
      </c>
      <c r="H110" s="1921"/>
      <c r="I110" s="1921" t="s">
        <v>19</v>
      </c>
      <c r="J110" s="1921" t="s">
        <v>959</v>
      </c>
      <c r="K110" s="1845" t="s">
        <v>5542</v>
      </c>
      <c r="L110" s="2583">
        <v>1423</v>
      </c>
      <c r="M110" s="2196" t="s">
        <v>5530</v>
      </c>
      <c r="N110" s="1493"/>
      <c r="O110" s="1775"/>
      <c r="P110" s="2626">
        <v>3</v>
      </c>
      <c r="Q110" s="2150"/>
      <c r="R110" s="1921"/>
      <c r="S110" s="1921"/>
      <c r="T110" s="1921"/>
      <c r="U110" s="1909"/>
      <c r="V110" s="2150"/>
      <c r="W110" s="2150"/>
      <c r="X110" s="2150"/>
      <c r="Y110" s="1902"/>
      <c r="Z110" s="1902"/>
      <c r="AA110" s="1902"/>
    </row>
    <row r="111" spans="1:27" s="1548" customFormat="1" ht="54" customHeight="1">
      <c r="A111" s="3684"/>
      <c r="B111" s="1900" t="str">
        <f t="shared" si="16"/>
        <v>2200002020</v>
      </c>
      <c r="C111" s="1493" t="s">
        <v>3320</v>
      </c>
      <c r="D111" s="1494"/>
      <c r="E111" s="1495"/>
      <c r="F111" s="1493" t="s">
        <v>3416</v>
      </c>
      <c r="G111" s="1495"/>
      <c r="H111" s="1495"/>
      <c r="I111" s="1495" t="s">
        <v>19</v>
      </c>
      <c r="J111" s="1495" t="s">
        <v>959</v>
      </c>
      <c r="K111" s="1600" t="s">
        <v>5543</v>
      </c>
      <c r="L111" s="2357">
        <v>690</v>
      </c>
      <c r="M111" s="2196" t="s">
        <v>5319</v>
      </c>
      <c r="N111" s="1493"/>
      <c r="O111" s="1859"/>
      <c r="P111" s="2626">
        <v>3</v>
      </c>
      <c r="R111" s="1495"/>
      <c r="S111" s="1495"/>
      <c r="T111" s="1495"/>
      <c r="U111" s="1909"/>
      <c r="Y111" s="1493"/>
      <c r="Z111" s="1493"/>
      <c r="AA111" s="1493"/>
    </row>
    <row r="112" spans="1:27" s="1548" customFormat="1" ht="54" customHeight="1">
      <c r="A112" s="3684"/>
      <c r="B112" s="1900" t="str">
        <f t="shared" si="16"/>
        <v>2200002031</v>
      </c>
      <c r="C112" s="1493" t="s">
        <v>3320</v>
      </c>
      <c r="D112" s="1494"/>
      <c r="E112" s="1495"/>
      <c r="F112" s="1493" t="s">
        <v>3416</v>
      </c>
      <c r="G112" s="1495"/>
      <c r="H112" s="1495"/>
      <c r="I112" s="1495" t="s">
        <v>19</v>
      </c>
      <c r="J112" s="1495" t="s">
        <v>959</v>
      </c>
      <c r="K112" s="1600" t="s">
        <v>5544</v>
      </c>
      <c r="L112" s="2357">
        <v>380</v>
      </c>
      <c r="M112" s="2429" t="s">
        <v>5532</v>
      </c>
      <c r="N112" s="1493"/>
      <c r="O112" s="1859"/>
      <c r="P112" s="2626">
        <v>3</v>
      </c>
      <c r="R112" s="1495"/>
      <c r="S112" s="1495"/>
      <c r="T112" s="1495"/>
      <c r="U112" s="1909"/>
      <c r="Y112" s="1493"/>
      <c r="Z112" s="1493"/>
      <c r="AA112" s="1493"/>
    </row>
    <row r="113" spans="1:27" s="1548" customFormat="1" ht="54" customHeight="1">
      <c r="A113" s="3684"/>
      <c r="B113" s="1900" t="str">
        <f t="shared" si="16"/>
        <v>2200002033</v>
      </c>
      <c r="C113" s="1493" t="s">
        <v>3320</v>
      </c>
      <c r="D113" s="1494"/>
      <c r="E113" s="1495"/>
      <c r="F113" s="1493" t="s">
        <v>3416</v>
      </c>
      <c r="G113" s="1495"/>
      <c r="H113" s="1495"/>
      <c r="I113" s="1495" t="s">
        <v>19</v>
      </c>
      <c r="J113" s="1495" t="s">
        <v>959</v>
      </c>
      <c r="K113" s="1600" t="s">
        <v>5545</v>
      </c>
      <c r="L113" s="2357">
        <v>1650</v>
      </c>
      <c r="M113" s="2429" t="s">
        <v>5532</v>
      </c>
      <c r="N113" s="1493"/>
      <c r="O113" s="1859"/>
      <c r="P113" s="2626">
        <v>3</v>
      </c>
      <c r="R113" s="1495"/>
      <c r="S113" s="1495"/>
      <c r="T113" s="1495"/>
      <c r="U113" s="1909"/>
      <c r="Y113" s="1493"/>
      <c r="Z113" s="1493"/>
      <c r="AA113" s="1493"/>
    </row>
    <row r="114" spans="1:27" s="1548" customFormat="1" ht="54" customHeight="1">
      <c r="A114" s="3684"/>
      <c r="B114" s="1900" t="str">
        <f t="shared" si="16"/>
        <v>2200002036</v>
      </c>
      <c r="C114" s="1493" t="s">
        <v>3320</v>
      </c>
      <c r="D114" s="1494"/>
      <c r="E114" s="1495"/>
      <c r="F114" s="1493" t="s">
        <v>3416</v>
      </c>
      <c r="G114" s="1495"/>
      <c r="H114" s="1495"/>
      <c r="I114" s="1495" t="s">
        <v>19</v>
      </c>
      <c r="J114" s="1495" t="s">
        <v>959</v>
      </c>
      <c r="K114" s="1600" t="s">
        <v>5546</v>
      </c>
      <c r="L114" s="2357">
        <v>3900</v>
      </c>
      <c r="M114" s="2429" t="s">
        <v>5532</v>
      </c>
      <c r="N114" s="1493"/>
      <c r="O114" s="1859"/>
      <c r="P114" s="2626">
        <v>3</v>
      </c>
      <c r="R114" s="1495"/>
      <c r="S114" s="1495"/>
      <c r="T114" s="1495"/>
      <c r="U114" s="1909"/>
      <c r="Y114" s="1493"/>
      <c r="Z114" s="1493"/>
      <c r="AA114" s="1493"/>
    </row>
    <row r="115" spans="1:27" s="1548" customFormat="1" ht="71.25" customHeight="1">
      <c r="A115" s="3684"/>
      <c r="B115" s="1900" t="str">
        <f t="shared" si="16"/>
        <v>2000003057</v>
      </c>
      <c r="C115" s="1493" t="s">
        <v>3320</v>
      </c>
      <c r="D115" s="1494"/>
      <c r="E115" s="1495"/>
      <c r="F115" s="1493" t="s">
        <v>3416</v>
      </c>
      <c r="G115" s="1495"/>
      <c r="H115" s="1495"/>
      <c r="I115" s="1495" t="s">
        <v>19</v>
      </c>
      <c r="J115" s="1495" t="s">
        <v>959</v>
      </c>
      <c r="K115" s="1600" t="s">
        <v>5547</v>
      </c>
      <c r="L115" s="2357">
        <v>605</v>
      </c>
      <c r="M115" s="2584" t="s">
        <v>5548</v>
      </c>
      <c r="N115" s="1493"/>
      <c r="O115" s="1859"/>
      <c r="P115" s="2626">
        <v>3</v>
      </c>
      <c r="R115" s="1495"/>
      <c r="S115" s="1495"/>
      <c r="T115" s="1495"/>
      <c r="U115" s="1909"/>
      <c r="Y115" s="1493"/>
      <c r="Z115" s="1493"/>
      <c r="AA115" s="1493"/>
    </row>
    <row r="116" spans="1:27" s="1548" customFormat="1" ht="71.25" customHeight="1">
      <c r="A116" s="3685"/>
      <c r="B116" s="1900" t="str">
        <f t="shared" si="16"/>
        <v>2000003058</v>
      </c>
      <c r="C116" s="1493" t="s">
        <v>3320</v>
      </c>
      <c r="D116" s="1494"/>
      <c r="E116" s="1495"/>
      <c r="F116" s="1493" t="s">
        <v>3416</v>
      </c>
      <c r="G116" s="1495"/>
      <c r="H116" s="1495"/>
      <c r="I116" s="1495" t="s">
        <v>19</v>
      </c>
      <c r="J116" s="1495" t="s">
        <v>959</v>
      </c>
      <c r="K116" s="1600" t="s">
        <v>5549</v>
      </c>
      <c r="L116" s="2357">
        <v>161</v>
      </c>
      <c r="M116" s="2429" t="s">
        <v>5550</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5495</v>
      </c>
      <c r="F117" s="1902" t="s">
        <v>61</v>
      </c>
      <c r="G117" s="1921" t="s">
        <v>4070</v>
      </c>
      <c r="H117" s="1921"/>
      <c r="I117" s="1921" t="s">
        <v>19</v>
      </c>
      <c r="J117" s="1921" t="s">
        <v>20</v>
      </c>
      <c r="K117" s="1911" t="s">
        <v>5551</v>
      </c>
      <c r="L117" s="2583">
        <v>4440</v>
      </c>
      <c r="M117" s="2196" t="s">
        <v>5319</v>
      </c>
      <c r="N117" s="1493" t="s">
        <v>5552</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5553</v>
      </c>
      <c r="F118" s="1902" t="s">
        <v>16</v>
      </c>
      <c r="G118" s="1921" t="s">
        <v>5554</v>
      </c>
      <c r="H118" s="1921"/>
      <c r="I118" s="1921" t="s">
        <v>19</v>
      </c>
      <c r="J118" s="1921" t="s">
        <v>253</v>
      </c>
      <c r="K118" s="1845" t="s">
        <v>5555</v>
      </c>
      <c r="L118" s="2583">
        <v>4600</v>
      </c>
      <c r="M118" s="2429" t="s">
        <v>5556</v>
      </c>
      <c r="N118" s="1493" t="s">
        <v>5409</v>
      </c>
      <c r="O118" s="1775"/>
      <c r="P118" s="2429">
        <v>3</v>
      </c>
      <c r="Q118" s="2150"/>
      <c r="R118" s="1921"/>
      <c r="S118" s="1921"/>
      <c r="T118" s="1921"/>
      <c r="U118" s="1909"/>
      <c r="V118" s="2150"/>
      <c r="W118" s="2150"/>
      <c r="X118" s="2150"/>
      <c r="Y118" s="1902"/>
      <c r="Z118" s="1902"/>
      <c r="AA118" s="1902"/>
    </row>
    <row r="119" spans="1:27" s="1548" customFormat="1" ht="56.25" customHeight="1">
      <c r="A119" s="3683">
        <v>36</v>
      </c>
      <c r="B119" s="1568" t="str">
        <f t="shared" ref="B119" si="18">TEXT(LEFT(K119,10),"0000000000")</f>
        <v>2200002029</v>
      </c>
      <c r="C119" s="1921" t="s">
        <v>3211</v>
      </c>
      <c r="D119" s="2607">
        <v>4300</v>
      </c>
      <c r="E119" s="1921" t="s">
        <v>5557</v>
      </c>
      <c r="F119" s="1902" t="s">
        <v>3416</v>
      </c>
      <c r="G119" s="1921" t="s">
        <v>4070</v>
      </c>
      <c r="H119" s="1921"/>
      <c r="I119" s="1921" t="s">
        <v>19</v>
      </c>
      <c r="J119" s="2370" t="s">
        <v>101</v>
      </c>
      <c r="K119" s="1911" t="s">
        <v>5558</v>
      </c>
      <c r="L119" s="2583">
        <v>1800</v>
      </c>
      <c r="M119" s="2196" t="s">
        <v>5530</v>
      </c>
      <c r="N119" s="1493" t="s">
        <v>5413</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85"/>
      <c r="B120" s="1900" t="str">
        <f>TEXT(LEFT(K120,10),"0000000000")</f>
        <v>2000003002</v>
      </c>
      <c r="C120" s="1493" t="s">
        <v>3211</v>
      </c>
      <c r="D120" s="2613"/>
      <c r="E120" s="1543"/>
      <c r="F120" s="1545" t="s">
        <v>3416</v>
      </c>
      <c r="G120" s="1543"/>
      <c r="H120" s="1543"/>
      <c r="I120" s="1495" t="s">
        <v>19</v>
      </c>
      <c r="J120" s="1899" t="s">
        <v>101</v>
      </c>
      <c r="K120" s="1605" t="s">
        <v>5559</v>
      </c>
      <c r="L120" s="2543">
        <v>2500</v>
      </c>
      <c r="M120" s="1852" t="s">
        <v>5344</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89">
        <v>37</v>
      </c>
      <c r="B121" s="1495" t="str">
        <f t="shared" si="15"/>
        <v>2200002020</v>
      </c>
      <c r="C121" s="2563" t="s">
        <v>3957</v>
      </c>
      <c r="D121" s="2607">
        <v>12000</v>
      </c>
      <c r="E121" s="1921" t="s">
        <v>5560</v>
      </c>
      <c r="F121" s="1902" t="s">
        <v>3416</v>
      </c>
      <c r="G121" s="1921" t="s">
        <v>5561</v>
      </c>
      <c r="H121" s="1921"/>
      <c r="I121" s="1921" t="s">
        <v>19</v>
      </c>
      <c r="J121" s="1921" t="s">
        <v>1138</v>
      </c>
      <c r="K121" s="1911" t="s">
        <v>5543</v>
      </c>
      <c r="L121" s="2583">
        <v>1081</v>
      </c>
      <c r="M121" s="2196" t="s">
        <v>5319</v>
      </c>
      <c r="N121" s="1493" t="s">
        <v>5392</v>
      </c>
      <c r="O121" s="1775"/>
      <c r="P121" s="2429">
        <v>3</v>
      </c>
      <c r="R121" s="1921"/>
      <c r="S121" s="1921"/>
      <c r="T121" s="1921"/>
      <c r="U121" s="1909"/>
      <c r="Y121" s="1902"/>
      <c r="Z121" s="1902"/>
      <c r="AA121" s="1902"/>
    </row>
    <row r="122" spans="1:27" s="1548" customFormat="1" ht="58.5" customHeight="1">
      <c r="A122" s="3684"/>
      <c r="B122" s="1875" t="str">
        <f t="shared" si="15"/>
        <v>2000003028</v>
      </c>
      <c r="C122" s="1626" t="s">
        <v>3957</v>
      </c>
      <c r="D122" s="1494"/>
      <c r="E122" s="1495"/>
      <c r="F122" s="1493" t="s">
        <v>3416</v>
      </c>
      <c r="G122" s="1495"/>
      <c r="H122" s="1495"/>
      <c r="I122" s="1495" t="s">
        <v>19</v>
      </c>
      <c r="J122" s="1495" t="s">
        <v>1138</v>
      </c>
      <c r="K122" s="1547" t="s">
        <v>5562</v>
      </c>
      <c r="L122" s="2357">
        <v>5000</v>
      </c>
      <c r="M122" s="1748" t="s">
        <v>5344</v>
      </c>
      <c r="N122" s="1495"/>
      <c r="O122" s="1859"/>
      <c r="P122" s="1790">
        <v>3</v>
      </c>
      <c r="R122" s="1495"/>
      <c r="S122" s="1495"/>
      <c r="T122" s="1495"/>
      <c r="U122" s="1909"/>
      <c r="Y122" s="1493"/>
      <c r="Z122" s="1493"/>
      <c r="AA122" s="1493"/>
    </row>
    <row r="123" spans="1:27" s="1548" customFormat="1" ht="58.5" customHeight="1">
      <c r="A123" s="3684"/>
      <c r="B123" s="1543" t="str">
        <f t="shared" si="15"/>
        <v>2000003010</v>
      </c>
      <c r="C123" s="1626" t="s">
        <v>3957</v>
      </c>
      <c r="D123" s="1494"/>
      <c r="E123" s="1495"/>
      <c r="F123" s="1493" t="s">
        <v>3416</v>
      </c>
      <c r="G123" s="1495"/>
      <c r="H123" s="1495"/>
      <c r="I123" s="1495" t="s">
        <v>19</v>
      </c>
      <c r="J123" s="1495" t="s">
        <v>1138</v>
      </c>
      <c r="K123" s="1496" t="s">
        <v>5563</v>
      </c>
      <c r="L123" s="2357">
        <v>5000</v>
      </c>
      <c r="M123" s="1748" t="s">
        <v>5344</v>
      </c>
      <c r="N123" s="1495"/>
      <c r="O123" s="1859"/>
      <c r="P123" s="1790">
        <v>3</v>
      </c>
      <c r="R123" s="1493"/>
      <c r="S123" s="1493"/>
      <c r="T123" s="1493"/>
      <c r="U123" s="2429"/>
      <c r="V123" s="1467"/>
      <c r="W123" s="1467"/>
      <c r="X123" s="1467"/>
      <c r="Y123" s="1467"/>
      <c r="Z123" s="1467"/>
      <c r="AA123" s="1467"/>
    </row>
    <row r="124" spans="1:27" s="1548" customFormat="1" ht="58.5" customHeight="1">
      <c r="A124" s="3684"/>
      <c r="B124" s="1568" t="str">
        <f t="shared" ref="B124:B125" si="19">TEXT(LEFT(K124,10),"0000000000")</f>
        <v>2000002976</v>
      </c>
      <c r="C124" s="1626" t="s">
        <v>3957</v>
      </c>
      <c r="D124" s="1494"/>
      <c r="E124" s="1495"/>
      <c r="F124" s="1493" t="s">
        <v>3416</v>
      </c>
      <c r="G124" s="1495"/>
      <c r="H124" s="1495"/>
      <c r="I124" s="1495" t="s">
        <v>19</v>
      </c>
      <c r="J124" s="1495" t="s">
        <v>1138</v>
      </c>
      <c r="K124" s="1600" t="s">
        <v>5564</v>
      </c>
      <c r="L124" s="2357">
        <v>500</v>
      </c>
      <c r="M124" s="1748" t="s">
        <v>5344</v>
      </c>
      <c r="N124" s="1495"/>
      <c r="O124" s="1859"/>
      <c r="P124" s="1790">
        <v>3</v>
      </c>
      <c r="R124" s="1495"/>
      <c r="S124" s="1495"/>
      <c r="T124" s="1495"/>
      <c r="U124" s="1909"/>
      <c r="Y124" s="1493"/>
      <c r="Z124" s="1493"/>
      <c r="AA124" s="1493"/>
    </row>
    <row r="125" spans="1:27" s="1548" customFormat="1" ht="58.5" customHeight="1">
      <c r="A125" s="3685"/>
      <c r="B125" s="1568" t="str">
        <f t="shared" si="19"/>
        <v>2000003004</v>
      </c>
      <c r="C125" s="1626" t="s">
        <v>3957</v>
      </c>
      <c r="D125" s="1494"/>
      <c r="E125" s="1495"/>
      <c r="F125" s="1493" t="s">
        <v>3416</v>
      </c>
      <c r="G125" s="1495"/>
      <c r="H125" s="1495"/>
      <c r="I125" s="1495" t="s">
        <v>19</v>
      </c>
      <c r="J125" s="1495" t="s">
        <v>1138</v>
      </c>
      <c r="K125" s="1600" t="s">
        <v>5565</v>
      </c>
      <c r="L125" s="2357">
        <v>200</v>
      </c>
      <c r="M125" s="1748" t="s">
        <v>5344</v>
      </c>
      <c r="N125" s="1495"/>
      <c r="O125" s="1859"/>
      <c r="P125" s="1790">
        <v>3</v>
      </c>
      <c r="R125" s="1495" t="s">
        <v>5377</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5566</v>
      </c>
      <c r="F126" s="1902" t="s">
        <v>84</v>
      </c>
      <c r="G126" s="1921" t="s">
        <v>5567</v>
      </c>
      <c r="H126" s="1921"/>
      <c r="I126" s="1921" t="s">
        <v>19</v>
      </c>
      <c r="J126" s="1921" t="s">
        <v>253</v>
      </c>
      <c r="K126" s="1845" t="s">
        <v>5539</v>
      </c>
      <c r="L126" s="2583">
        <v>3720</v>
      </c>
      <c r="M126" s="1852" t="s">
        <v>5344</v>
      </c>
      <c r="N126" s="1493" t="s">
        <v>5409</v>
      </c>
      <c r="O126" s="1775"/>
      <c r="P126" s="2429">
        <v>3</v>
      </c>
      <c r="Q126" s="2150"/>
      <c r="R126" s="1921"/>
      <c r="S126" s="1921"/>
      <c r="T126" s="1921"/>
      <c r="U126" s="1909"/>
      <c r="V126" s="2150"/>
      <c r="W126" s="2150"/>
      <c r="X126" s="2150"/>
      <c r="Y126" s="1902"/>
      <c r="Z126" s="1902"/>
      <c r="AA126" s="1902"/>
    </row>
    <row r="127" spans="1:27" s="2150" customFormat="1" ht="62.25" customHeight="1">
      <c r="A127" s="3683">
        <v>39</v>
      </c>
      <c r="B127" s="1543" t="str">
        <f>TEXT(LEFT(K127,10),"0000000000")</f>
        <v>2000002992</v>
      </c>
      <c r="C127" s="1902" t="s">
        <v>5228</v>
      </c>
      <c r="D127" s="2607">
        <v>24000</v>
      </c>
      <c r="E127" s="1921" t="s">
        <v>5527</v>
      </c>
      <c r="F127" s="1902" t="s">
        <v>3416</v>
      </c>
      <c r="G127" s="1921" t="s">
        <v>5568</v>
      </c>
      <c r="H127" s="2187" t="s">
        <v>5569</v>
      </c>
      <c r="I127" s="1921" t="s">
        <v>19</v>
      </c>
      <c r="J127" s="1921" t="s">
        <v>63</v>
      </c>
      <c r="K127" s="1845" t="s">
        <v>5570</v>
      </c>
      <c r="L127" s="2583">
        <v>500</v>
      </c>
      <c r="M127" s="1909" t="s">
        <v>5344</v>
      </c>
      <c r="N127" s="1495" t="s">
        <v>5376</v>
      </c>
      <c r="O127" s="1775" t="s">
        <v>5450</v>
      </c>
      <c r="P127" s="2429">
        <v>3</v>
      </c>
      <c r="R127" s="1921"/>
      <c r="S127" s="1921"/>
      <c r="T127" s="1921"/>
      <c r="U127" s="1909"/>
      <c r="Y127" s="1902"/>
      <c r="Z127" s="1902"/>
      <c r="AA127" s="1902"/>
    </row>
    <row r="128" spans="1:27" s="1548" customFormat="1" ht="58.5" customHeight="1">
      <c r="A128" s="3684"/>
      <c r="B128" s="1543" t="str">
        <f>TEXT(LEFT(K128,10),"0000000000")</f>
        <v>2000002995</v>
      </c>
      <c r="C128" s="1493" t="s">
        <v>5228</v>
      </c>
      <c r="D128" s="1494"/>
      <c r="E128" s="1495"/>
      <c r="F128" s="1493" t="s">
        <v>3416</v>
      </c>
      <c r="G128" s="1773"/>
      <c r="I128" s="1568" t="s">
        <v>19</v>
      </c>
      <c r="J128" s="1495" t="s">
        <v>63</v>
      </c>
      <c r="K128" s="1496" t="s">
        <v>5571</v>
      </c>
      <c r="L128" s="2357">
        <v>5000</v>
      </c>
      <c r="M128" s="2196" t="s">
        <v>5319</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84"/>
      <c r="B129" s="1568" t="str">
        <f t="shared" ref="B129:B145" si="20">TEXT(LEFT(K129,10),"0000000000")</f>
        <v>2000003007</v>
      </c>
      <c r="C129" s="1493" t="s">
        <v>5228</v>
      </c>
      <c r="D129" s="1494"/>
      <c r="E129" s="1495"/>
      <c r="F129" s="1493" t="s">
        <v>3416</v>
      </c>
      <c r="G129" s="1495"/>
      <c r="H129" s="1495"/>
      <c r="I129" s="1495" t="s">
        <v>19</v>
      </c>
      <c r="J129" s="1495" t="s">
        <v>63</v>
      </c>
      <c r="K129" s="1600" t="s">
        <v>5572</v>
      </c>
      <c r="L129" s="2357">
        <v>1000</v>
      </c>
      <c r="M129" s="1790" t="s">
        <v>5344</v>
      </c>
      <c r="N129" s="1493"/>
      <c r="O129" s="1859"/>
      <c r="P129" s="1790">
        <v>3</v>
      </c>
      <c r="R129" s="1495"/>
      <c r="S129" s="1495"/>
      <c r="T129" s="1495"/>
      <c r="U129" s="1748"/>
      <c r="Y129" s="1493"/>
      <c r="Z129" s="1493"/>
      <c r="AA129" s="1493"/>
    </row>
    <row r="130" spans="1:27" s="1548" customFormat="1" ht="58.5" customHeight="1">
      <c r="A130" s="3684"/>
      <c r="B130" s="1568" t="str">
        <f>TEXT(LEFT(K130,10),"0000000000")</f>
        <v>2000003059</v>
      </c>
      <c r="C130" s="1493" t="s">
        <v>5228</v>
      </c>
      <c r="D130" s="1494"/>
      <c r="E130" s="1495"/>
      <c r="F130" s="1493" t="s">
        <v>3416</v>
      </c>
      <c r="G130" s="1495"/>
      <c r="H130" s="1495"/>
      <c r="I130" s="1495" t="s">
        <v>19</v>
      </c>
      <c r="J130" s="1495" t="s">
        <v>63</v>
      </c>
      <c r="K130" s="1547" t="s">
        <v>5573</v>
      </c>
      <c r="L130" s="2357">
        <v>5000</v>
      </c>
      <c r="M130" s="1790" t="s">
        <v>5344</v>
      </c>
      <c r="N130" s="1493"/>
      <c r="O130" s="1859"/>
      <c r="P130" s="1790">
        <v>3</v>
      </c>
      <c r="R130" s="1495"/>
      <c r="S130" s="1495"/>
      <c r="T130" s="1495"/>
      <c r="U130" s="1748"/>
      <c r="Y130" s="1493"/>
      <c r="Z130" s="1493"/>
      <c r="AA130" s="1493"/>
    </row>
    <row r="131" spans="1:27" s="1548" customFormat="1" ht="58.5" customHeight="1">
      <c r="A131" s="3684"/>
      <c r="B131" s="1568" t="str">
        <f t="shared" si="20"/>
        <v>2200002005</v>
      </c>
      <c r="C131" s="1493" t="s">
        <v>5228</v>
      </c>
      <c r="D131" s="1494"/>
      <c r="E131" s="1495"/>
      <c r="F131" s="1493" t="s">
        <v>3416</v>
      </c>
      <c r="G131" s="1495"/>
      <c r="H131" s="1495"/>
      <c r="I131" s="1495" t="s">
        <v>19</v>
      </c>
      <c r="J131" s="1495" t="s">
        <v>123</v>
      </c>
      <c r="K131" s="1600" t="s">
        <v>5574</v>
      </c>
      <c r="L131" s="2357">
        <v>2500</v>
      </c>
      <c r="M131" s="1748" t="s">
        <v>5344</v>
      </c>
      <c r="N131" s="1493"/>
      <c r="O131" s="1859"/>
      <c r="P131" s="1790">
        <v>3</v>
      </c>
      <c r="R131" s="1495"/>
      <c r="S131" s="1495"/>
      <c r="T131" s="1495"/>
      <c r="U131" s="1748"/>
      <c r="Y131" s="1493"/>
      <c r="Z131" s="1493"/>
      <c r="AA131" s="1493"/>
    </row>
    <row r="132" spans="1:27" s="1548" customFormat="1" ht="58.5" customHeight="1">
      <c r="A132" s="3684"/>
      <c r="B132" s="1568" t="str">
        <f t="shared" si="20"/>
        <v>2000002991</v>
      </c>
      <c r="C132" s="1493" t="s">
        <v>5228</v>
      </c>
      <c r="D132" s="1494"/>
      <c r="E132" s="1495"/>
      <c r="F132" s="1493" t="s">
        <v>3416</v>
      </c>
      <c r="G132" s="1495"/>
      <c r="H132" s="1495"/>
      <c r="I132" s="1495" t="s">
        <v>19</v>
      </c>
      <c r="J132" s="1773" t="s">
        <v>123</v>
      </c>
      <c r="K132" s="1547" t="s">
        <v>5575</v>
      </c>
      <c r="L132" s="2357">
        <v>300</v>
      </c>
      <c r="M132" s="1852" t="s">
        <v>5344</v>
      </c>
      <c r="N132" s="1493"/>
      <c r="O132" s="1859"/>
      <c r="P132" s="1790">
        <v>3</v>
      </c>
      <c r="R132" s="1495"/>
      <c r="S132" s="1495"/>
      <c r="T132" s="1495"/>
      <c r="U132" s="1748"/>
      <c r="V132" s="1467"/>
      <c r="W132" s="1467"/>
      <c r="X132" s="1467"/>
      <c r="Y132" s="1474"/>
      <c r="Z132" s="1474"/>
      <c r="AA132" s="1474"/>
    </row>
    <row r="133" spans="1:27" s="1548" customFormat="1" ht="58.5" customHeight="1">
      <c r="A133" s="3684"/>
      <c r="B133" s="1900" t="str">
        <f t="shared" si="20"/>
        <v>2000003029</v>
      </c>
      <c r="C133" s="1493" t="s">
        <v>5228</v>
      </c>
      <c r="D133" s="1494"/>
      <c r="E133" s="1495"/>
      <c r="F133" s="1493" t="s">
        <v>3416</v>
      </c>
      <c r="G133" s="1495"/>
      <c r="H133" s="1495"/>
      <c r="I133" s="1495" t="s">
        <v>19</v>
      </c>
      <c r="J133" s="1495" t="s">
        <v>123</v>
      </c>
      <c r="K133" s="1547" t="s">
        <v>5576</v>
      </c>
      <c r="L133" s="2357">
        <v>5000</v>
      </c>
      <c r="M133" s="2196" t="s">
        <v>5319</v>
      </c>
      <c r="N133" s="1493"/>
      <c r="O133" s="1859"/>
      <c r="P133" s="1790">
        <v>3</v>
      </c>
      <c r="R133" s="1495"/>
      <c r="S133" s="1495"/>
      <c r="T133" s="1495"/>
      <c r="U133" s="1748"/>
      <c r="Y133" s="1493"/>
      <c r="Z133" s="1493"/>
      <c r="AA133" s="1493"/>
    </row>
    <row r="134" spans="1:27" s="1548" customFormat="1" ht="68.25" customHeight="1">
      <c r="A134" s="3684"/>
      <c r="B134" s="1900" t="str">
        <f t="shared" si="20"/>
        <v>2000003035</v>
      </c>
      <c r="C134" s="1493" t="s">
        <v>5228</v>
      </c>
      <c r="D134" s="1494"/>
      <c r="E134" s="1495"/>
      <c r="F134" s="1493" t="s">
        <v>3416</v>
      </c>
      <c r="G134" s="1495"/>
      <c r="H134" s="1495"/>
      <c r="I134" s="1495" t="s">
        <v>19</v>
      </c>
      <c r="J134" s="1773" t="s">
        <v>5260</v>
      </c>
      <c r="K134" s="1497" t="s">
        <v>5492</v>
      </c>
      <c r="L134" s="2483">
        <v>800</v>
      </c>
      <c r="M134" s="1852" t="s">
        <v>5344</v>
      </c>
      <c r="N134" s="1493"/>
      <c r="O134" s="1859"/>
      <c r="P134" s="1790">
        <v>3</v>
      </c>
      <c r="R134" s="1495"/>
      <c r="S134" s="1495"/>
      <c r="T134" s="1495"/>
      <c r="U134" s="1748"/>
      <c r="Y134" s="1493"/>
      <c r="Z134" s="1493"/>
      <c r="AA134" s="1493"/>
    </row>
    <row r="135" spans="1:27" s="1548" customFormat="1" ht="86.25" customHeight="1">
      <c r="A135" s="3685"/>
      <c r="B135" s="1900" t="str">
        <f t="shared" si="20"/>
        <v>2000003034</v>
      </c>
      <c r="C135" s="1493" t="s">
        <v>5228</v>
      </c>
      <c r="D135" s="1494"/>
      <c r="E135" s="1495"/>
      <c r="F135" s="1493" t="s">
        <v>3416</v>
      </c>
      <c r="G135" s="1495"/>
      <c r="H135" s="1495"/>
      <c r="I135" s="1495" t="s">
        <v>19</v>
      </c>
      <c r="J135" s="1495" t="s">
        <v>5260</v>
      </c>
      <c r="K135" s="1497" t="s">
        <v>5577</v>
      </c>
      <c r="L135" s="2357">
        <v>2700</v>
      </c>
      <c r="M135" s="1748" t="s">
        <v>5344</v>
      </c>
      <c r="N135" s="1493"/>
      <c r="O135" s="1859"/>
      <c r="P135" s="1790">
        <v>3</v>
      </c>
      <c r="R135" s="1495"/>
      <c r="S135" s="1495"/>
      <c r="T135" s="1495"/>
      <c r="U135" s="1748"/>
      <c r="W135" s="1467"/>
      <c r="X135" s="1467"/>
      <c r="Y135" s="1474"/>
      <c r="Z135" s="1474"/>
      <c r="AA135" s="1474"/>
    </row>
    <row r="136" spans="1:27" s="2150" customFormat="1" ht="69" customHeight="1">
      <c r="A136" s="3683">
        <v>41</v>
      </c>
      <c r="B136" s="2419" t="str">
        <f>TEXT(LEFT(K136,10),"0000000000")</f>
        <v>2200002033</v>
      </c>
      <c r="C136" s="1902" t="s">
        <v>3499</v>
      </c>
      <c r="D136" s="2607">
        <v>8800</v>
      </c>
      <c r="E136" s="1921" t="s">
        <v>5578</v>
      </c>
      <c r="F136" s="1902" t="s">
        <v>3401</v>
      </c>
      <c r="G136" s="1921" t="s">
        <v>5579</v>
      </c>
      <c r="H136" s="1921"/>
      <c r="I136" s="1921" t="s">
        <v>19</v>
      </c>
      <c r="J136" s="1921" t="s">
        <v>1138</v>
      </c>
      <c r="K136" s="1845" t="s">
        <v>5545</v>
      </c>
      <c r="L136" s="2583">
        <v>1650</v>
      </c>
      <c r="M136" s="2429" t="s">
        <v>5532</v>
      </c>
      <c r="N136" s="1493" t="s">
        <v>5409</v>
      </c>
      <c r="O136" s="1775"/>
      <c r="P136" s="1852">
        <v>3</v>
      </c>
      <c r="R136" s="1921"/>
      <c r="S136" s="1921"/>
      <c r="T136" s="1921"/>
      <c r="U136" s="1909"/>
      <c r="Y136" s="1902"/>
      <c r="Z136" s="1902"/>
      <c r="AA136" s="1902"/>
    </row>
    <row r="137" spans="1:27" s="2150" customFormat="1" ht="69" customHeight="1">
      <c r="A137" s="3684"/>
      <c r="B137" s="1900" t="str">
        <f>TEXT(LEFT(K137,10),"0000000000")</f>
        <v>2200002036</v>
      </c>
      <c r="C137" s="1493" t="s">
        <v>3499</v>
      </c>
      <c r="D137" s="1494"/>
      <c r="E137" s="1495"/>
      <c r="F137" s="1493" t="s">
        <v>3401</v>
      </c>
      <c r="G137" s="1495"/>
      <c r="H137" s="1495"/>
      <c r="I137" s="1495" t="s">
        <v>19</v>
      </c>
      <c r="J137" s="1495" t="s">
        <v>1138</v>
      </c>
      <c r="K137" s="1600" t="s">
        <v>5580</v>
      </c>
      <c r="L137" s="2357">
        <v>2400</v>
      </c>
      <c r="M137" s="2429" t="s">
        <v>5532</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85"/>
      <c r="B138" s="1543" t="str">
        <f t="shared" si="20"/>
        <v>2000003036</v>
      </c>
      <c r="C138" s="1493" t="s">
        <v>3499</v>
      </c>
      <c r="D138" s="1494"/>
      <c r="E138" s="1495"/>
      <c r="F138" s="1493" t="s">
        <v>3401</v>
      </c>
      <c r="G138" s="1495"/>
      <c r="H138" s="1495"/>
      <c r="I138" s="1495" t="s">
        <v>19</v>
      </c>
      <c r="J138" s="1495" t="s">
        <v>1138</v>
      </c>
      <c r="K138" s="1547" t="s">
        <v>5581</v>
      </c>
      <c r="L138" s="2357" t="s">
        <v>5582</v>
      </c>
      <c r="M138" s="1748" t="s">
        <v>5344</v>
      </c>
      <c r="N138" s="1495"/>
      <c r="O138" s="1859"/>
      <c r="P138" s="1790">
        <v>3</v>
      </c>
      <c r="R138" s="1495"/>
      <c r="S138" s="1495"/>
      <c r="T138" s="1495"/>
      <c r="U138" s="1748"/>
      <c r="Y138" s="1493"/>
      <c r="Z138" s="1493"/>
      <c r="AA138" s="1493"/>
    </row>
    <row r="139" spans="1:27" s="1548" customFormat="1" ht="217.5" customHeight="1">
      <c r="A139" s="3683">
        <v>44</v>
      </c>
      <c r="B139" s="2419" t="str">
        <f>TEXT(LEFT(K139,10),"0000000000")</f>
        <v>2000003045</v>
      </c>
      <c r="C139" s="1902" t="s">
        <v>206</v>
      </c>
      <c r="D139" s="2607">
        <v>4300</v>
      </c>
      <c r="E139" s="1921" t="s">
        <v>5583</v>
      </c>
      <c r="F139" s="1902" t="s">
        <v>3416</v>
      </c>
      <c r="G139" s="1909" t="s">
        <v>5584</v>
      </c>
      <c r="H139" s="1921"/>
      <c r="I139" s="1921" t="s">
        <v>19</v>
      </c>
      <c r="J139" s="1921" t="s">
        <v>74</v>
      </c>
      <c r="K139" s="1845" t="s">
        <v>5585</v>
      </c>
      <c r="L139" s="2583">
        <v>2100</v>
      </c>
      <c r="M139" s="2261" t="s">
        <v>5586</v>
      </c>
      <c r="N139" s="1493" t="s">
        <v>5413</v>
      </c>
      <c r="O139" s="1775"/>
      <c r="P139" s="2429">
        <v>3</v>
      </c>
      <c r="Q139" s="2150"/>
      <c r="R139" s="1921"/>
      <c r="S139" s="1921"/>
      <c r="T139" s="1921"/>
      <c r="U139" s="1909"/>
      <c r="V139" s="2150"/>
      <c r="W139" s="2150"/>
      <c r="X139" s="2150"/>
      <c r="Y139" s="1902"/>
      <c r="Z139" s="1902"/>
      <c r="AA139" s="1902"/>
    </row>
    <row r="140" spans="1:27" s="1548" customFormat="1" ht="69.75" customHeight="1">
      <c r="A140" s="3684"/>
      <c r="B140" s="1900" t="str">
        <f>TEXT(LEFT(K140,10),"0000000000")</f>
        <v>2200002034</v>
      </c>
      <c r="C140" s="1493" t="s">
        <v>206</v>
      </c>
      <c r="D140" s="1494"/>
      <c r="E140" s="1495"/>
      <c r="F140" s="1493" t="s">
        <v>3416</v>
      </c>
      <c r="G140" s="1495"/>
      <c r="H140" s="1495"/>
      <c r="I140" s="1495" t="s">
        <v>19</v>
      </c>
      <c r="J140" s="1495" t="s">
        <v>101</v>
      </c>
      <c r="K140" s="1600" t="s">
        <v>5587</v>
      </c>
      <c r="L140" s="2357">
        <v>200</v>
      </c>
      <c r="M140" s="1852" t="s">
        <v>5532</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85"/>
      <c r="B141" s="1900" t="str">
        <f>TEXT(LEFT(K141,10),"0000000000")</f>
        <v>2000003054</v>
      </c>
      <c r="C141" s="1493" t="s">
        <v>206</v>
      </c>
      <c r="D141" s="1494"/>
      <c r="E141" s="1495"/>
      <c r="F141" s="1493" t="s">
        <v>3416</v>
      </c>
      <c r="G141" s="1495"/>
      <c r="H141" s="1495"/>
      <c r="I141" s="1495" t="s">
        <v>19</v>
      </c>
      <c r="J141" s="1495" t="s">
        <v>101</v>
      </c>
      <c r="K141" s="1605" t="s">
        <v>5588</v>
      </c>
      <c r="L141" s="2357">
        <v>2153</v>
      </c>
      <c r="M141" s="2196" t="s">
        <v>5319</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5589</v>
      </c>
      <c r="F142" s="1902" t="s">
        <v>16</v>
      </c>
      <c r="G142" s="1921" t="s">
        <v>5590</v>
      </c>
      <c r="H142" s="1921"/>
      <c r="I142" s="1921" t="s">
        <v>19</v>
      </c>
      <c r="J142" s="1921" t="s">
        <v>253</v>
      </c>
      <c r="K142" s="1845" t="s">
        <v>5591</v>
      </c>
      <c r="L142" s="2583">
        <v>4600</v>
      </c>
      <c r="M142" s="2429" t="s">
        <v>5556</v>
      </c>
      <c r="N142" s="1493" t="s">
        <v>5409</v>
      </c>
      <c r="O142" s="1775"/>
      <c r="P142" s="2429">
        <v>3</v>
      </c>
      <c r="Q142" s="2150"/>
      <c r="R142" s="1921"/>
      <c r="S142" s="1921"/>
      <c r="T142" s="1921"/>
      <c r="U142" s="1909"/>
      <c r="V142" s="2150"/>
      <c r="W142" s="2150"/>
      <c r="X142" s="2150"/>
      <c r="Y142" s="1902"/>
      <c r="Z142" s="1902"/>
      <c r="AA142" s="1902"/>
    </row>
    <row r="143" spans="1:27" s="2150" customFormat="1" ht="58.5" customHeight="1">
      <c r="A143" s="3683">
        <v>42</v>
      </c>
      <c r="B143" s="2419" t="str">
        <f t="shared" si="20"/>
        <v>2000003013</v>
      </c>
      <c r="C143" s="1902" t="s">
        <v>3460</v>
      </c>
      <c r="D143" s="2607">
        <v>4000</v>
      </c>
      <c r="E143" s="1921" t="s">
        <v>5592</v>
      </c>
      <c r="F143" s="1902" t="s">
        <v>61</v>
      </c>
      <c r="G143" s="1921" t="s">
        <v>5593</v>
      </c>
      <c r="H143" s="1921"/>
      <c r="I143" s="1921" t="s">
        <v>19</v>
      </c>
      <c r="J143" s="1561" t="s">
        <v>959</v>
      </c>
      <c r="K143" s="1911" t="s">
        <v>5594</v>
      </c>
      <c r="L143" s="2480">
        <v>2000</v>
      </c>
      <c r="M143" s="1909" t="s">
        <v>5344</v>
      </c>
      <c r="N143" s="1493" t="s">
        <v>5552</v>
      </c>
      <c r="O143" s="1775"/>
      <c r="P143" s="2429">
        <v>3</v>
      </c>
      <c r="R143" s="1921"/>
      <c r="S143" s="1921"/>
      <c r="T143" s="1921"/>
      <c r="U143" s="1909"/>
      <c r="Y143" s="1902"/>
      <c r="Z143" s="1902"/>
      <c r="AA143" s="1902"/>
    </row>
    <row r="144" spans="1:27" s="2150" customFormat="1" ht="58.5" customHeight="1">
      <c r="A144" s="3684"/>
      <c r="B144" s="1900" t="str">
        <f t="shared" si="20"/>
        <v>2200002040</v>
      </c>
      <c r="C144" s="1493" t="s">
        <v>3460</v>
      </c>
      <c r="D144" s="1494"/>
      <c r="E144" s="1495"/>
      <c r="F144" s="1493" t="s">
        <v>61</v>
      </c>
      <c r="G144" s="1495"/>
      <c r="H144" s="1495"/>
      <c r="I144" s="1495" t="s">
        <v>19</v>
      </c>
      <c r="J144" s="1495" t="s">
        <v>959</v>
      </c>
      <c r="K144" s="1881" t="s">
        <v>5595</v>
      </c>
      <c r="L144" s="2357">
        <v>130</v>
      </c>
      <c r="M144" s="2429" t="s">
        <v>5532</v>
      </c>
      <c r="N144" s="1493"/>
      <c r="O144" s="1775"/>
      <c r="P144" s="2429">
        <v>3</v>
      </c>
      <c r="R144" s="1921"/>
      <c r="S144" s="1921"/>
      <c r="T144" s="1921"/>
      <c r="U144" s="1909"/>
      <c r="Y144" s="1902"/>
      <c r="Z144" s="1902"/>
      <c r="AA144" s="1902"/>
    </row>
    <row r="145" spans="1:27" s="2150" customFormat="1" ht="58.5" customHeight="1">
      <c r="A145" s="3685"/>
      <c r="B145" s="1900" t="str">
        <f t="shared" si="20"/>
        <v>2200002041</v>
      </c>
      <c r="C145" s="1493" t="s">
        <v>3460</v>
      </c>
      <c r="D145" s="1494"/>
      <c r="E145" s="1495"/>
      <c r="F145" s="1493" t="s">
        <v>61</v>
      </c>
      <c r="G145" s="1495"/>
      <c r="H145" s="1495"/>
      <c r="I145" s="1495" t="s">
        <v>19</v>
      </c>
      <c r="J145" s="1495" t="s">
        <v>959</v>
      </c>
      <c r="K145" s="1547" t="s">
        <v>5596</v>
      </c>
      <c r="L145" s="2357">
        <v>1747</v>
      </c>
      <c r="M145" s="2196" t="s">
        <v>5597</v>
      </c>
      <c r="N145" s="1493"/>
      <c r="O145" s="1775"/>
      <c r="P145" s="2429">
        <v>3</v>
      </c>
      <c r="R145" s="1921"/>
      <c r="S145" s="1921"/>
      <c r="T145" s="1921"/>
      <c r="U145" s="1909"/>
      <c r="Y145" s="1902"/>
      <c r="Z145" s="1902"/>
      <c r="AA145" s="1902"/>
    </row>
    <row r="146" spans="1:27" s="1548" customFormat="1" ht="58.5" customHeight="1">
      <c r="A146" s="3683">
        <v>43</v>
      </c>
      <c r="B146" s="2419" t="str">
        <f>TEXT(LEFT(K146,10),"0000000000")</f>
        <v>2200002034</v>
      </c>
      <c r="C146" s="1902" t="s">
        <v>4786</v>
      </c>
      <c r="D146" s="2456">
        <v>5830</v>
      </c>
      <c r="E146" s="2187" t="s">
        <v>5598</v>
      </c>
      <c r="F146" s="2263" t="s">
        <v>16</v>
      </c>
      <c r="G146" s="2187" t="s">
        <v>5599</v>
      </c>
      <c r="H146" s="2187"/>
      <c r="I146" s="1921" t="s">
        <v>19</v>
      </c>
      <c r="J146" s="2370" t="s">
        <v>101</v>
      </c>
      <c r="K146" s="1911" t="s">
        <v>5600</v>
      </c>
      <c r="L146" s="2583">
        <v>530</v>
      </c>
      <c r="M146" s="2626" t="s">
        <v>5532</v>
      </c>
      <c r="N146" s="1545" t="s">
        <v>5409</v>
      </c>
      <c r="O146" s="2544"/>
      <c r="P146" s="2429">
        <v>3</v>
      </c>
      <c r="Q146" s="1559"/>
      <c r="R146" s="1543"/>
      <c r="S146" s="1543"/>
      <c r="T146" s="1543"/>
      <c r="U146" s="2051"/>
      <c r="V146" s="1467"/>
      <c r="W146" s="1467"/>
      <c r="X146" s="1467"/>
      <c r="Y146" s="1474"/>
      <c r="Z146" s="1474"/>
      <c r="AA146" s="1474"/>
    </row>
    <row r="147" spans="1:27" s="1548" customFormat="1" ht="58.5" customHeight="1">
      <c r="A147" s="3684"/>
      <c r="B147" s="1900" t="str">
        <f>TEXT(LEFT(K147,10),"0000000000")</f>
        <v>2000003060</v>
      </c>
      <c r="C147" s="1493" t="s">
        <v>4786</v>
      </c>
      <c r="D147" s="1494"/>
      <c r="E147" s="1495"/>
      <c r="F147" s="1545" t="s">
        <v>16</v>
      </c>
      <c r="G147" s="1495"/>
      <c r="H147" s="1495"/>
      <c r="I147" s="1495" t="s">
        <v>19</v>
      </c>
      <c r="J147" s="1495" t="s">
        <v>63</v>
      </c>
      <c r="K147" s="1547" t="s">
        <v>5601</v>
      </c>
      <c r="L147" s="2357">
        <v>2500</v>
      </c>
      <c r="M147" s="1748" t="s">
        <v>5602</v>
      </c>
      <c r="N147" s="1493"/>
      <c r="O147" s="1859"/>
      <c r="P147" s="1790">
        <v>3</v>
      </c>
      <c r="R147" s="1495"/>
      <c r="S147" s="1495"/>
      <c r="T147" s="1495"/>
      <c r="U147" s="1909"/>
      <c r="Y147" s="1493"/>
      <c r="Z147" s="1493"/>
      <c r="AA147" s="1493"/>
    </row>
    <row r="148" spans="1:27" s="1548" customFormat="1" ht="82.5" customHeight="1">
      <c r="A148" s="3685"/>
      <c r="B148" s="1900" t="str">
        <f>TEXT(LEFT(K148,10),"0000000000")</f>
        <v>2000002995</v>
      </c>
      <c r="C148" s="1493" t="s">
        <v>4786</v>
      </c>
      <c r="D148" s="1494"/>
      <c r="E148" s="1495"/>
      <c r="F148" s="1545" t="s">
        <v>16</v>
      </c>
      <c r="G148" s="1495"/>
      <c r="H148" s="1495"/>
      <c r="I148" s="1495" t="s">
        <v>19</v>
      </c>
      <c r="J148" s="1495" t="s">
        <v>63</v>
      </c>
      <c r="K148" s="1600" t="s">
        <v>5603</v>
      </c>
      <c r="L148" s="2357">
        <v>2800</v>
      </c>
      <c r="M148" s="2196" t="s">
        <v>5319</v>
      </c>
      <c r="N148" s="1495"/>
      <c r="O148" s="1859"/>
      <c r="P148" s="1790">
        <v>3</v>
      </c>
      <c r="R148" s="1495"/>
      <c r="S148" s="1495"/>
      <c r="T148" s="1495"/>
      <c r="U148" s="1909"/>
      <c r="Y148" s="1493"/>
      <c r="Z148" s="1493"/>
      <c r="AA148" s="1493"/>
    </row>
    <row r="149" spans="1:27" s="2150" customFormat="1" ht="57.75" customHeight="1">
      <c r="A149" s="3683">
        <v>45</v>
      </c>
      <c r="B149" s="2419" t="str">
        <f>TEXT(LEFT(K149,10),"0000000000")</f>
        <v>2200002041</v>
      </c>
      <c r="C149" s="1902" t="s">
        <v>5604</v>
      </c>
      <c r="D149" s="2607">
        <v>5900</v>
      </c>
      <c r="E149" s="1921" t="s">
        <v>5605</v>
      </c>
      <c r="F149" s="1902" t="s">
        <v>3416</v>
      </c>
      <c r="G149" s="2187" t="s">
        <v>5606</v>
      </c>
      <c r="H149" s="1921"/>
      <c r="I149" s="1921" t="s">
        <v>19</v>
      </c>
      <c r="J149" s="1921" t="s">
        <v>1138</v>
      </c>
      <c r="K149" s="1911" t="s">
        <v>5596</v>
      </c>
      <c r="L149" s="2583">
        <v>838</v>
      </c>
      <c r="M149" s="2196" t="s">
        <v>5597</v>
      </c>
      <c r="N149" s="1493" t="s">
        <v>5409</v>
      </c>
      <c r="O149" s="1775"/>
      <c r="P149" s="2429">
        <v>3</v>
      </c>
      <c r="R149" s="1921"/>
      <c r="S149" s="1921"/>
      <c r="T149" s="1921"/>
      <c r="U149" s="1909"/>
      <c r="Y149" s="1902"/>
      <c r="Z149" s="1902"/>
      <c r="AA149" s="1902"/>
    </row>
    <row r="150" spans="1:27" s="2150" customFormat="1" ht="57.75" customHeight="1">
      <c r="A150" s="3684"/>
      <c r="B150" s="1900" t="str">
        <f t="shared" ref="B150:B151" si="22">TEXT(LEFT(K150,10),"0000000000")</f>
        <v>2200002042</v>
      </c>
      <c r="C150" s="1493" t="s">
        <v>5604</v>
      </c>
      <c r="D150" s="1494"/>
      <c r="E150" s="1495"/>
      <c r="F150" s="1493" t="s">
        <v>3416</v>
      </c>
      <c r="G150" s="1495"/>
      <c r="H150" s="1495"/>
      <c r="I150" s="1495" t="s">
        <v>19</v>
      </c>
      <c r="J150" s="1495" t="s">
        <v>1138</v>
      </c>
      <c r="K150" s="1600" t="s">
        <v>5607</v>
      </c>
      <c r="L150" s="2357">
        <v>3480</v>
      </c>
      <c r="M150" s="2196" t="s">
        <v>5608</v>
      </c>
      <c r="N150" s="1493"/>
      <c r="O150" s="1775"/>
      <c r="P150" s="2429">
        <v>3</v>
      </c>
      <c r="R150" s="1921"/>
      <c r="S150" s="1921"/>
      <c r="T150" s="1921"/>
      <c r="U150" s="1909"/>
      <c r="Y150" s="1902"/>
      <c r="Z150" s="1902"/>
      <c r="AA150" s="1902"/>
    </row>
    <row r="151" spans="1:27" s="2150" customFormat="1" ht="57.75" customHeight="1">
      <c r="A151" s="3685"/>
      <c r="B151" s="1900" t="str">
        <f t="shared" si="22"/>
        <v>2200002045</v>
      </c>
      <c r="C151" s="1493" t="s">
        <v>5604</v>
      </c>
      <c r="D151" s="1494"/>
      <c r="E151" s="1495"/>
      <c r="F151" s="1493" t="s">
        <v>3416</v>
      </c>
      <c r="G151" s="1495"/>
      <c r="H151" s="1495"/>
      <c r="I151" s="1495" t="s">
        <v>19</v>
      </c>
      <c r="J151" s="1495" t="s">
        <v>1138</v>
      </c>
      <c r="K151" s="1547" t="s">
        <v>5609</v>
      </c>
      <c r="L151" s="2357">
        <v>1549</v>
      </c>
      <c r="M151" s="2626" t="s">
        <v>5532</v>
      </c>
      <c r="N151" s="1493"/>
      <c r="O151" s="1775"/>
      <c r="P151" s="2429">
        <v>3</v>
      </c>
      <c r="R151" s="1921"/>
      <c r="S151" s="1921"/>
      <c r="T151" s="1921"/>
      <c r="U151" s="1909"/>
      <c r="Y151" s="1902"/>
      <c r="Z151" s="1902"/>
      <c r="AA151" s="1902"/>
    </row>
    <row r="152" spans="1:27" s="1548" customFormat="1" ht="58.5" customHeight="1">
      <c r="A152" s="3683">
        <v>46</v>
      </c>
      <c r="B152" s="2419">
        <v>2200002034</v>
      </c>
      <c r="C152" s="1902" t="s">
        <v>71</v>
      </c>
      <c r="D152" s="2607">
        <v>3720</v>
      </c>
      <c r="E152" s="1921" t="s">
        <v>5610</v>
      </c>
      <c r="F152" s="1902" t="s">
        <v>84</v>
      </c>
      <c r="G152" s="1921" t="s">
        <v>5611</v>
      </c>
      <c r="H152" s="1921"/>
      <c r="I152" s="1921" t="s">
        <v>19</v>
      </c>
      <c r="J152" s="1921" t="s">
        <v>101</v>
      </c>
      <c r="K152" s="1911" t="s">
        <v>5600</v>
      </c>
      <c r="L152" s="2583">
        <v>430</v>
      </c>
      <c r="M152" s="2626" t="s">
        <v>5532</v>
      </c>
      <c r="N152" s="1493" t="s">
        <v>5409</v>
      </c>
      <c r="O152" s="1859"/>
      <c r="P152" s="1790">
        <v>3</v>
      </c>
      <c r="R152" s="1495"/>
      <c r="S152" s="1495"/>
      <c r="T152" s="1495"/>
      <c r="U152" s="1748"/>
      <c r="Y152" s="1493"/>
      <c r="Z152" s="1493"/>
      <c r="AA152" s="1493"/>
    </row>
    <row r="153" spans="1:27" s="1548" customFormat="1" ht="58.5" customHeight="1">
      <c r="A153" s="3684"/>
      <c r="B153" s="1900" t="str">
        <f>TEXT(LEFT(K153,10),"0000000000")</f>
        <v>2200002029</v>
      </c>
      <c r="C153" s="1493" t="s">
        <v>71</v>
      </c>
      <c r="D153" s="1494"/>
      <c r="E153" s="1495"/>
      <c r="F153" s="1493" t="s">
        <v>84</v>
      </c>
      <c r="G153" s="1495"/>
      <c r="H153" s="1495"/>
      <c r="I153" s="1495" t="s">
        <v>19</v>
      </c>
      <c r="J153" s="1899" t="s">
        <v>101</v>
      </c>
      <c r="K153" s="1547" t="s">
        <v>5558</v>
      </c>
      <c r="L153" s="2357">
        <v>445</v>
      </c>
      <c r="M153" s="2196" t="s">
        <v>5530</v>
      </c>
      <c r="N153" s="1493"/>
      <c r="O153" s="1859"/>
      <c r="P153" s="1790">
        <v>3</v>
      </c>
      <c r="R153" s="1495"/>
      <c r="S153" s="1495"/>
      <c r="T153" s="1495"/>
      <c r="U153" s="1748"/>
      <c r="Y153" s="1493"/>
      <c r="Z153" s="1493"/>
      <c r="AA153" s="1493"/>
    </row>
    <row r="154" spans="1:27" s="1548" customFormat="1" ht="58.5" customHeight="1">
      <c r="A154" s="3684"/>
      <c r="B154" s="1900" t="str">
        <f>TEXT(LEFT(K154,10),"0000000000")</f>
        <v>2200002039</v>
      </c>
      <c r="C154" s="1493" t="s">
        <v>71</v>
      </c>
      <c r="D154" s="1494"/>
      <c r="E154" s="1495"/>
      <c r="F154" s="1493" t="s">
        <v>84</v>
      </c>
      <c r="G154" s="1495"/>
      <c r="H154" s="1495"/>
      <c r="I154" s="1495" t="s">
        <v>19</v>
      </c>
      <c r="J154" s="1899" t="s">
        <v>101</v>
      </c>
      <c r="K154" s="1547" t="s">
        <v>5612</v>
      </c>
      <c r="L154" s="2357">
        <v>75</v>
      </c>
      <c r="M154" s="1852" t="s">
        <v>5532</v>
      </c>
      <c r="N154" s="1493"/>
      <c r="O154" s="1859"/>
      <c r="P154" s="1790">
        <v>3</v>
      </c>
      <c r="R154" s="1495"/>
      <c r="S154" s="1495"/>
      <c r="T154" s="1495"/>
      <c r="U154" s="1748"/>
      <c r="Y154" s="1493"/>
      <c r="Z154" s="1493"/>
      <c r="AA154" s="1493"/>
    </row>
    <row r="155" spans="1:27" s="1548" customFormat="1" ht="58.5" customHeight="1">
      <c r="A155" s="3684"/>
      <c r="B155" s="1900" t="str">
        <f t="shared" ref="B155:B157" si="23">TEXT(LEFT(K155,10),"0000000000")</f>
        <v>2200002044</v>
      </c>
      <c r="C155" s="1493" t="s">
        <v>71</v>
      </c>
      <c r="D155" s="1494"/>
      <c r="E155" s="1495"/>
      <c r="F155" s="1493" t="s">
        <v>84</v>
      </c>
      <c r="G155" s="1495"/>
      <c r="H155" s="1495"/>
      <c r="I155" s="1495" t="s">
        <v>19</v>
      </c>
      <c r="J155" s="1899" t="s">
        <v>101</v>
      </c>
      <c r="K155" s="1547" t="s">
        <v>5613</v>
      </c>
      <c r="L155" s="2357">
        <v>2460</v>
      </c>
      <c r="M155" s="1852" t="s">
        <v>5532</v>
      </c>
      <c r="N155" s="1493"/>
      <c r="O155" s="1859"/>
      <c r="P155" s="1790">
        <v>3</v>
      </c>
      <c r="R155" s="1495"/>
      <c r="S155" s="1495"/>
      <c r="T155" s="1495"/>
      <c r="U155" s="1748"/>
      <c r="Y155" s="1493"/>
      <c r="Z155" s="1493"/>
      <c r="AA155" s="1493"/>
    </row>
    <row r="156" spans="1:27" s="1548" customFormat="1" ht="58.5" customHeight="1">
      <c r="A156" s="3685"/>
      <c r="B156" s="1900" t="str">
        <f t="shared" si="23"/>
        <v>2200002043</v>
      </c>
      <c r="C156" s="1493" t="s">
        <v>71</v>
      </c>
      <c r="D156" s="1494"/>
      <c r="E156" s="1495"/>
      <c r="F156" s="1493" t="s">
        <v>84</v>
      </c>
      <c r="G156" s="1495"/>
      <c r="H156" s="1495"/>
      <c r="I156" s="1495" t="s">
        <v>19</v>
      </c>
      <c r="J156" s="1899" t="s">
        <v>74</v>
      </c>
      <c r="K156" s="1547" t="s">
        <v>5614</v>
      </c>
      <c r="L156" s="2357">
        <v>355</v>
      </c>
      <c r="M156" s="1852" t="s">
        <v>5532</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5615</v>
      </c>
      <c r="F157" s="1902" t="s">
        <v>84</v>
      </c>
      <c r="G157" s="1921" t="s">
        <v>5616</v>
      </c>
      <c r="H157" s="1921"/>
      <c r="I157" s="1921" t="s">
        <v>19</v>
      </c>
      <c r="J157" s="2370" t="s">
        <v>101</v>
      </c>
      <c r="K157" s="1911" t="s">
        <v>5617</v>
      </c>
      <c r="L157" s="2583">
        <v>1555</v>
      </c>
      <c r="M157" s="2626" t="s">
        <v>5532</v>
      </c>
      <c r="N157" s="1902" t="s">
        <v>5409</v>
      </c>
      <c r="O157" s="1862" t="s">
        <v>5618</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5619</v>
      </c>
      <c r="F158" s="1832" t="s">
        <v>89</v>
      </c>
      <c r="G158" s="1834"/>
      <c r="H158" s="1834"/>
      <c r="I158" s="1834" t="s">
        <v>19</v>
      </c>
      <c r="J158" s="1834" t="s">
        <v>234</v>
      </c>
      <c r="K158" s="1836" t="s">
        <v>5620</v>
      </c>
      <c r="L158" s="2751">
        <v>4940</v>
      </c>
      <c r="M158" s="1832" t="s">
        <v>5334</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5621</v>
      </c>
      <c r="F159" s="1832" t="s">
        <v>89</v>
      </c>
      <c r="G159" s="1834"/>
      <c r="H159" s="1834"/>
      <c r="I159" s="1834" t="s">
        <v>19</v>
      </c>
      <c r="J159" s="1834" t="s">
        <v>234</v>
      </c>
      <c r="K159" s="1836" t="s">
        <v>5622</v>
      </c>
      <c r="L159" s="2751">
        <v>1500</v>
      </c>
      <c r="M159" s="1856" t="s">
        <v>5623</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5624</v>
      </c>
      <c r="F160" s="1832" t="s">
        <v>89</v>
      </c>
      <c r="G160" s="1834"/>
      <c r="H160" s="1834"/>
      <c r="I160" s="1834" t="s">
        <v>19</v>
      </c>
      <c r="J160" s="1834" t="s">
        <v>234</v>
      </c>
      <c r="K160" s="1836" t="s">
        <v>5625</v>
      </c>
      <c r="L160" s="2751">
        <v>1500</v>
      </c>
      <c r="M160" s="1856" t="s">
        <v>5344</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5349</v>
      </c>
      <c r="F161" s="1832" t="s">
        <v>89</v>
      </c>
      <c r="G161" s="1834"/>
      <c r="H161" s="1834"/>
      <c r="I161" s="1834" t="s">
        <v>19</v>
      </c>
      <c r="J161" s="1834" t="s">
        <v>1612</v>
      </c>
      <c r="K161" s="1836" t="s">
        <v>5626</v>
      </c>
      <c r="L161" s="2751">
        <v>200</v>
      </c>
      <c r="M161" s="1832" t="s">
        <v>5344</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5627</v>
      </c>
      <c r="F162" s="1832" t="s">
        <v>89</v>
      </c>
      <c r="G162" s="1834"/>
      <c r="H162" s="1834"/>
      <c r="I162" s="1834" t="s">
        <v>19</v>
      </c>
      <c r="J162" s="1834" t="s">
        <v>1612</v>
      </c>
      <c r="K162" s="1836" t="s">
        <v>5628</v>
      </c>
      <c r="L162" s="2751">
        <v>250</v>
      </c>
      <c r="M162" s="1832" t="s">
        <v>5629</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5630</v>
      </c>
      <c r="L163" s="2737">
        <v>1350</v>
      </c>
      <c r="M163" s="2739" t="s">
        <v>5631</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5621</v>
      </c>
      <c r="F164" s="1832" t="s">
        <v>89</v>
      </c>
      <c r="G164" s="1834"/>
      <c r="H164" s="1834"/>
      <c r="I164" s="1834" t="s">
        <v>19</v>
      </c>
      <c r="J164" s="1834" t="s">
        <v>234</v>
      </c>
      <c r="K164" s="1836" t="s">
        <v>5632</v>
      </c>
      <c r="L164" s="2751">
        <v>4041</v>
      </c>
      <c r="M164" s="2768" t="s">
        <v>5319</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5633</v>
      </c>
      <c r="F165" s="1832" t="s">
        <v>89</v>
      </c>
      <c r="G165" s="1834"/>
      <c r="H165" s="1834"/>
      <c r="I165" s="1834" t="s">
        <v>19</v>
      </c>
      <c r="J165" s="1834" t="s">
        <v>234</v>
      </c>
      <c r="K165" s="1836" t="s">
        <v>5634</v>
      </c>
      <c r="L165" s="2751">
        <v>3868</v>
      </c>
      <c r="M165" s="1856" t="s">
        <v>5635</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5636</v>
      </c>
      <c r="F166" s="1832" t="s">
        <v>89</v>
      </c>
      <c r="G166" s="1834"/>
      <c r="H166" s="1834"/>
      <c r="I166" s="1834" t="s">
        <v>19</v>
      </c>
      <c r="J166" s="1834" t="s">
        <v>1612</v>
      </c>
      <c r="K166" s="1836" t="s">
        <v>5637</v>
      </c>
      <c r="L166" s="2751">
        <v>250</v>
      </c>
      <c r="M166" s="1856" t="s">
        <v>5344</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5638</v>
      </c>
      <c r="F167" s="2771" t="s">
        <v>89</v>
      </c>
      <c r="G167" s="2742"/>
      <c r="H167" s="2742"/>
      <c r="I167" s="2742" t="s">
        <v>19</v>
      </c>
      <c r="J167" s="2742" t="s">
        <v>1612</v>
      </c>
      <c r="K167" s="2773" t="s">
        <v>5639</v>
      </c>
      <c r="L167" s="2774">
        <v>200</v>
      </c>
      <c r="M167" s="2763" t="s">
        <v>5344</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5640</v>
      </c>
      <c r="F168" s="1832" t="s">
        <v>89</v>
      </c>
      <c r="G168" s="1834"/>
      <c r="H168" s="1834"/>
      <c r="I168" s="1834" t="s">
        <v>19</v>
      </c>
      <c r="J168" s="1834" t="s">
        <v>234</v>
      </c>
      <c r="K168" s="1836" t="s">
        <v>5641</v>
      </c>
      <c r="L168" s="2751">
        <v>3068</v>
      </c>
      <c r="M168" s="2768" t="s">
        <v>5319</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5642</v>
      </c>
      <c r="F169" s="1832" t="s">
        <v>89</v>
      </c>
      <c r="G169" s="1834"/>
      <c r="H169" s="1834"/>
      <c r="I169" s="1834" t="s">
        <v>19</v>
      </c>
      <c r="J169" s="1834" t="s">
        <v>234</v>
      </c>
      <c r="K169" s="1836" t="s">
        <v>5643</v>
      </c>
      <c r="L169" s="2751">
        <v>3653</v>
      </c>
      <c r="M169" s="1856" t="s">
        <v>5532</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5644</v>
      </c>
      <c r="F170" s="1832" t="s">
        <v>89</v>
      </c>
      <c r="G170" s="1834"/>
      <c r="H170" s="1834"/>
      <c r="I170" s="1834" t="s">
        <v>19</v>
      </c>
      <c r="J170" s="1834" t="s">
        <v>234</v>
      </c>
      <c r="K170" s="1836" t="s">
        <v>5645</v>
      </c>
      <c r="L170" s="2751">
        <v>50</v>
      </c>
      <c r="M170" s="1856" t="s">
        <v>5532</v>
      </c>
      <c r="N170" s="1832"/>
      <c r="O170" s="2752"/>
      <c r="P170" s="1856">
        <v>3</v>
      </c>
      <c r="R170" s="1834"/>
      <c r="S170" s="1834"/>
      <c r="T170" s="1834"/>
      <c r="U170" s="2764"/>
      <c r="Y170" s="1832"/>
      <c r="Z170" s="1832"/>
      <c r="AA170" s="1832"/>
    </row>
  </sheetData>
  <autoFilter ref="A3:AA3" xr:uid="{FCCF6C76-5B7E-43C2-8C03-7A912A6BB0B0}"/>
  <mergeCells count="35">
    <mergeCell ref="A73:A74"/>
    <mergeCell ref="A55:A60"/>
    <mergeCell ref="A61:A69"/>
    <mergeCell ref="A70:A72"/>
    <mergeCell ref="A49:A51"/>
    <mergeCell ref="A52:A54"/>
    <mergeCell ref="R2:U2"/>
    <mergeCell ref="A37:A42"/>
    <mergeCell ref="A8:A11"/>
    <mergeCell ref="A26:A27"/>
    <mergeCell ref="A4:A5"/>
    <mergeCell ref="A17:A24"/>
    <mergeCell ref="A1:Q1"/>
    <mergeCell ref="A2:C2"/>
    <mergeCell ref="A28:A36"/>
    <mergeCell ref="A12:A15"/>
    <mergeCell ref="A47:A48"/>
    <mergeCell ref="A43:A44"/>
    <mergeCell ref="A75:A85"/>
    <mergeCell ref="A100:A104"/>
    <mergeCell ref="A90:A91"/>
    <mergeCell ref="A121:A125"/>
    <mergeCell ref="A107:A108"/>
    <mergeCell ref="A93:A98"/>
    <mergeCell ref="A119:A120"/>
    <mergeCell ref="A86:A89"/>
    <mergeCell ref="A105:A106"/>
    <mergeCell ref="A110:A116"/>
    <mergeCell ref="A136:A138"/>
    <mergeCell ref="A152:A156"/>
    <mergeCell ref="A139:A141"/>
    <mergeCell ref="A146:A148"/>
    <mergeCell ref="A127:A135"/>
    <mergeCell ref="A143:A145"/>
    <mergeCell ref="A149:A151"/>
  </mergeCells>
  <conditionalFormatting sqref="B1 B3:B1048576">
    <cfRule type="duplicateValues" dxfId="275" priority="1274"/>
  </conditionalFormatting>
  <conditionalFormatting sqref="B1:B1048576">
    <cfRule type="duplicateValues" dxfId="274" priority="1278"/>
  </conditionalFormatting>
  <conditionalFormatting sqref="B4:B1048576">
    <cfRule type="duplicateValues" dxfId="273" priority="1281"/>
    <cfRule type="duplicateValues" dxfId="272"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692" t="s">
        <v>5646</v>
      </c>
      <c r="B1" s="3701"/>
      <c r="C1" s="3701"/>
      <c r="D1" s="3701"/>
      <c r="E1" s="3701"/>
      <c r="F1" s="3701"/>
      <c r="G1" s="3701"/>
      <c r="H1" s="3701"/>
      <c r="I1" s="3701"/>
      <c r="J1" s="3701"/>
      <c r="K1" s="3701"/>
      <c r="L1" s="3702"/>
      <c r="M1" s="3701"/>
      <c r="N1" s="3701"/>
      <c r="O1" s="3679"/>
      <c r="P1" s="3703"/>
    </row>
    <row r="2" spans="1:127" ht="39.75" customHeight="1">
      <c r="A2" s="3706" t="s">
        <v>3388</v>
      </c>
      <c r="B2" s="3707"/>
      <c r="C2" s="3708"/>
      <c r="D2" s="2215">
        <f>SUBTOTAL(9,D3:D568)</f>
        <v>398380</v>
      </c>
      <c r="E2" s="1932"/>
      <c r="F2" s="2092"/>
      <c r="G2" s="2269" t="s">
        <v>5187</v>
      </c>
      <c r="H2" s="1932"/>
      <c r="I2" s="1932"/>
      <c r="J2" s="1932"/>
      <c r="K2" s="2093">
        <f ca="1">TODAY()</f>
        <v>45954</v>
      </c>
      <c r="L2" s="2272">
        <f>SUBTOTAL(9,L4:L568)</f>
        <v>393760</v>
      </c>
      <c r="M2" s="2339" t="s">
        <v>5305</v>
      </c>
      <c r="N2" s="2099" t="s">
        <v>5306</v>
      </c>
      <c r="O2" s="3704" t="s">
        <v>5170</v>
      </c>
      <c r="P2" s="3704"/>
    </row>
    <row r="3" spans="1:127" s="2175" customFormat="1" ht="79.5" customHeight="1">
      <c r="A3" s="2109" t="s">
        <v>1</v>
      </c>
      <c r="B3" s="2111" t="s">
        <v>5190</v>
      </c>
      <c r="C3" s="2111" t="s">
        <v>5191</v>
      </c>
      <c r="D3" s="2090" t="s">
        <v>5308</v>
      </c>
      <c r="E3" s="1970" t="s">
        <v>3389</v>
      </c>
      <c r="F3" s="1970" t="s">
        <v>5</v>
      </c>
      <c r="G3" s="1970" t="s">
        <v>3390</v>
      </c>
      <c r="H3" s="1970" t="s">
        <v>5647</v>
      </c>
      <c r="I3" s="1970" t="s">
        <v>8</v>
      </c>
      <c r="J3" s="1970" t="s">
        <v>9</v>
      </c>
      <c r="K3" s="1970" t="s">
        <v>5310</v>
      </c>
      <c r="L3" s="2346" t="s">
        <v>5648</v>
      </c>
      <c r="M3" s="2377" t="s">
        <v>5649</v>
      </c>
      <c r="N3" s="2100" t="s">
        <v>11</v>
      </c>
      <c r="O3" s="2589" t="s">
        <v>5200</v>
      </c>
      <c r="P3" s="2600" t="s">
        <v>5312</v>
      </c>
      <c r="Q3" s="2581" t="s">
        <v>5313</v>
      </c>
      <c r="R3" s="2581" t="s">
        <v>5314</v>
      </c>
      <c r="S3" s="2581" t="s">
        <v>5315</v>
      </c>
    </row>
    <row r="4" spans="1:127" s="1916" customFormat="1" ht="66" customHeight="1">
      <c r="A4" s="2214">
        <v>1</v>
      </c>
      <c r="B4" s="1921" t="str">
        <f t="shared" ref="B4:B11" si="0">TEXT(LEFT(K4,10),"0000000000")</f>
        <v>2000002768</v>
      </c>
      <c r="C4" s="1921" t="s">
        <v>3211</v>
      </c>
      <c r="D4" s="2222">
        <v>4200</v>
      </c>
      <c r="E4" s="1921" t="s">
        <v>5650</v>
      </c>
      <c r="F4" s="1921" t="s">
        <v>16</v>
      </c>
      <c r="G4" s="2541" t="s">
        <v>4273</v>
      </c>
      <c r="H4" s="1909" t="s">
        <v>5651</v>
      </c>
      <c r="I4" s="1921" t="s">
        <v>19</v>
      </c>
      <c r="J4" s="1921" t="s">
        <v>199</v>
      </c>
      <c r="K4" s="1845" t="s">
        <v>5652</v>
      </c>
      <c r="L4" s="2357">
        <v>4200</v>
      </c>
      <c r="M4" s="2196" t="s">
        <v>5319</v>
      </c>
      <c r="N4" s="2520" t="s">
        <v>5653</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5654</v>
      </c>
      <c r="D5" s="2222">
        <v>1536</v>
      </c>
      <c r="E5" s="1921" t="s">
        <v>5655</v>
      </c>
      <c r="F5" s="1921"/>
      <c r="G5" s="2541"/>
      <c r="H5" s="1909"/>
      <c r="I5" s="1921" t="s">
        <v>19</v>
      </c>
      <c r="J5" s="1921" t="s">
        <v>234</v>
      </c>
      <c r="K5" s="1845" t="s">
        <v>5656</v>
      </c>
      <c r="L5" s="2357">
        <v>1536</v>
      </c>
      <c r="M5" s="2196" t="s">
        <v>5319</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83">
        <v>3</v>
      </c>
      <c r="B6" s="1495" t="str">
        <f t="shared" si="0"/>
        <v>2200001921</v>
      </c>
      <c r="C6" s="1902" t="s">
        <v>5657</v>
      </c>
      <c r="D6" s="2488">
        <v>4300</v>
      </c>
      <c r="E6" s="1921" t="s">
        <v>5658</v>
      </c>
      <c r="F6" s="1902" t="s">
        <v>89</v>
      </c>
      <c r="G6" s="1543" t="s">
        <v>5659</v>
      </c>
      <c r="H6" s="2187" t="s">
        <v>5660</v>
      </c>
      <c r="I6" s="2187" t="s">
        <v>19</v>
      </c>
      <c r="J6" s="2187" t="s">
        <v>1138</v>
      </c>
      <c r="K6" s="1605" t="s">
        <v>5661</v>
      </c>
      <c r="L6" s="2543">
        <v>614</v>
      </c>
      <c r="M6" s="2196" t="s">
        <v>5319</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84"/>
      <c r="B7" s="1495" t="str">
        <f t="shared" si="0"/>
        <v>2200001905</v>
      </c>
      <c r="C7" s="1493" t="s">
        <v>5657</v>
      </c>
      <c r="D7" s="2325"/>
      <c r="E7" s="1495"/>
      <c r="F7" s="1493" t="s">
        <v>89</v>
      </c>
      <c r="G7" s="1543"/>
      <c r="H7" s="1543"/>
      <c r="I7" s="2187" t="s">
        <v>19</v>
      </c>
      <c r="J7" s="2187" t="s">
        <v>1138</v>
      </c>
      <c r="K7" s="1600" t="s">
        <v>5662</v>
      </c>
      <c r="L7" s="2357">
        <v>2000</v>
      </c>
      <c r="M7" s="2196" t="s">
        <v>5319</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85"/>
      <c r="B8" s="1495" t="str">
        <f t="shared" si="0"/>
        <v>2200001924</v>
      </c>
      <c r="C8" s="1493" t="s">
        <v>5657</v>
      </c>
      <c r="D8" s="2325"/>
      <c r="E8" s="1495"/>
      <c r="F8" s="1493" t="s">
        <v>89</v>
      </c>
      <c r="G8" s="1543"/>
      <c r="H8" s="1543"/>
      <c r="I8" s="1495" t="s">
        <v>19</v>
      </c>
      <c r="J8" s="1495" t="s">
        <v>1138</v>
      </c>
      <c r="K8" s="1605" t="s">
        <v>5663</v>
      </c>
      <c r="L8" s="2543">
        <v>1712</v>
      </c>
      <c r="M8" s="2196" t="s">
        <v>5319</v>
      </c>
      <c r="N8" s="2544" t="s">
        <v>5664</v>
      </c>
      <c r="O8" s="2591">
        <v>1</v>
      </c>
      <c r="P8" s="1559" t="s">
        <v>5665</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705">
        <v>4</v>
      </c>
      <c r="B9" s="1921" t="str">
        <f t="shared" si="0"/>
        <v>2000002795</v>
      </c>
      <c r="C9" s="1921" t="s">
        <v>5666</v>
      </c>
      <c r="D9" s="2222">
        <v>4200</v>
      </c>
      <c r="E9" s="1921" t="s">
        <v>5667</v>
      </c>
      <c r="F9" s="1921" t="s">
        <v>61</v>
      </c>
      <c r="G9" s="2541" t="s">
        <v>5668</v>
      </c>
      <c r="H9" s="1909" t="s">
        <v>5669</v>
      </c>
      <c r="I9" s="1921" t="s">
        <v>19</v>
      </c>
      <c r="J9" s="1921" t="s">
        <v>74</v>
      </c>
      <c r="K9" s="1916" t="s">
        <v>5670</v>
      </c>
      <c r="L9" s="2560">
        <v>1250</v>
      </c>
      <c r="M9" s="2196" t="s">
        <v>5319</v>
      </c>
      <c r="N9" s="2520" t="s">
        <v>5671</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699"/>
      <c r="B10" s="1495" t="str">
        <f t="shared" si="0"/>
        <v>2000002750</v>
      </c>
      <c r="C10" s="1495" t="s">
        <v>5666</v>
      </c>
      <c r="D10" s="2559"/>
      <c r="E10" s="1495"/>
      <c r="F10" s="1495" t="s">
        <v>61</v>
      </c>
      <c r="G10" s="1495"/>
      <c r="H10" s="1495"/>
      <c r="I10" s="1495" t="s">
        <v>19</v>
      </c>
      <c r="J10" s="1495" t="s">
        <v>74</v>
      </c>
      <c r="K10" s="1496" t="s">
        <v>5672</v>
      </c>
      <c r="L10" s="2299">
        <v>1190</v>
      </c>
      <c r="M10" s="2196" t="s">
        <v>5319</v>
      </c>
      <c r="N10" s="2520" t="s">
        <v>5673</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699"/>
      <c r="B11" s="1495" t="str">
        <f t="shared" si="0"/>
        <v>2000002762</v>
      </c>
      <c r="C11" s="1495" t="s">
        <v>5666</v>
      </c>
      <c r="D11" s="2559"/>
      <c r="E11" s="1495"/>
      <c r="F11" s="1495" t="s">
        <v>61</v>
      </c>
      <c r="G11" s="1495"/>
      <c r="H11" s="1495"/>
      <c r="I11" s="1495" t="s">
        <v>19</v>
      </c>
      <c r="J11" s="1495" t="s">
        <v>74</v>
      </c>
      <c r="K11" s="2685" t="s">
        <v>5674</v>
      </c>
      <c r="L11" s="2299">
        <v>1550</v>
      </c>
      <c r="M11" s="2196" t="s">
        <v>5319</v>
      </c>
      <c r="N11" s="2520" t="s">
        <v>5675</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700"/>
      <c r="B12" s="1495" t="str">
        <f t="shared" ref="B12:B43" si="2">TEXT(LEFT(K12,10),"0000000000")</f>
        <v>2200001916</v>
      </c>
      <c r="C12" s="1495" t="s">
        <v>5666</v>
      </c>
      <c r="D12" s="2559"/>
      <c r="E12" s="1495"/>
      <c r="F12" s="1495" t="s">
        <v>61</v>
      </c>
      <c r="G12" s="1495"/>
      <c r="H12" s="1495"/>
      <c r="I12" s="1495" t="s">
        <v>19</v>
      </c>
      <c r="J12" s="1495" t="s">
        <v>74</v>
      </c>
      <c r="K12" s="1496" t="s">
        <v>5676</v>
      </c>
      <c r="L12" s="2299">
        <v>165</v>
      </c>
      <c r="M12" s="1748" t="s">
        <v>5677</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705">
        <v>5</v>
      </c>
      <c r="B13" s="1921" t="str">
        <f t="shared" si="2"/>
        <v>2200001917</v>
      </c>
      <c r="C13" s="1921" t="s">
        <v>3957</v>
      </c>
      <c r="D13" s="2537">
        <v>12900</v>
      </c>
      <c r="E13" s="2187" t="s">
        <v>5678</v>
      </c>
      <c r="F13" s="1921" t="s">
        <v>3401</v>
      </c>
      <c r="G13" s="2261" t="s">
        <v>5679</v>
      </c>
      <c r="H13" s="2261" t="s">
        <v>5680</v>
      </c>
      <c r="I13" s="1921" t="s">
        <v>19</v>
      </c>
      <c r="J13" s="1561" t="s">
        <v>1138</v>
      </c>
      <c r="K13" s="2686" t="s">
        <v>5681</v>
      </c>
      <c r="L13" s="2299">
        <v>122</v>
      </c>
      <c r="M13" s="1909" t="s">
        <v>5682</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699"/>
      <c r="B14" s="1495" t="str">
        <f t="shared" si="2"/>
        <v>2200001902</v>
      </c>
      <c r="C14" s="1495" t="s">
        <v>3957</v>
      </c>
      <c r="D14" s="2539"/>
      <c r="E14" s="1543"/>
      <c r="F14" s="1495" t="s">
        <v>3401</v>
      </c>
      <c r="G14" s="1543"/>
      <c r="H14" s="1543"/>
      <c r="I14" s="1495" t="s">
        <v>19</v>
      </c>
      <c r="J14" s="1773" t="s">
        <v>1138</v>
      </c>
      <c r="K14" s="1628" t="s">
        <v>5683</v>
      </c>
      <c r="L14" s="2555">
        <v>194</v>
      </c>
      <c r="M14" s="2447" t="s">
        <v>5344</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699"/>
      <c r="B15" s="1495" t="str">
        <f t="shared" si="2"/>
        <v>2200001906</v>
      </c>
      <c r="C15" s="1495" t="s">
        <v>3957</v>
      </c>
      <c r="D15" s="2539"/>
      <c r="E15" s="1543"/>
      <c r="F15" s="1495" t="s">
        <v>3401</v>
      </c>
      <c r="G15" s="1543"/>
      <c r="H15" s="1543"/>
      <c r="I15" s="1495" t="s">
        <v>19</v>
      </c>
      <c r="J15" s="1773" t="s">
        <v>1138</v>
      </c>
      <c r="K15" s="1600" t="s">
        <v>5684</v>
      </c>
      <c r="L15" s="2299">
        <v>1000</v>
      </c>
      <c r="M15" s="2448" t="s">
        <v>5336</v>
      </c>
      <c r="N15" s="2520" t="s">
        <v>5685</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699"/>
      <c r="B16" s="1495" t="str">
        <f t="shared" si="2"/>
        <v>2200001921</v>
      </c>
      <c r="C16" s="1495" t="s">
        <v>3957</v>
      </c>
      <c r="D16" s="2539"/>
      <c r="E16" s="1543"/>
      <c r="F16" s="1495" t="s">
        <v>3401</v>
      </c>
      <c r="G16" s="1543"/>
      <c r="H16" s="1543"/>
      <c r="I16" s="1495" t="s">
        <v>19</v>
      </c>
      <c r="J16" s="1773" t="s">
        <v>1138</v>
      </c>
      <c r="K16" s="1605" t="s">
        <v>5686</v>
      </c>
      <c r="L16" s="2543">
        <v>2000</v>
      </c>
      <c r="M16" s="2196" t="s">
        <v>5319</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699"/>
      <c r="B17" s="1495" t="str">
        <f t="shared" si="2"/>
        <v>2200001920</v>
      </c>
      <c r="C17" s="1495" t="s">
        <v>3957</v>
      </c>
      <c r="D17" s="2539"/>
      <c r="E17" s="1543"/>
      <c r="F17" s="1495" t="s">
        <v>3401</v>
      </c>
      <c r="G17" s="1543"/>
      <c r="H17" s="1543"/>
      <c r="I17" s="1495" t="s">
        <v>19</v>
      </c>
      <c r="J17" s="1773" t="s">
        <v>1138</v>
      </c>
      <c r="K17" s="1843" t="s">
        <v>5687</v>
      </c>
      <c r="L17" s="2562">
        <v>2000</v>
      </c>
      <c r="M17" s="2196" t="s">
        <v>5319</v>
      </c>
      <c r="N17" s="1770"/>
      <c r="O17" s="2590">
        <v>1</v>
      </c>
      <c r="Q17" s="1493">
        <v>27642</v>
      </c>
      <c r="R17" s="1493">
        <v>13395</v>
      </c>
      <c r="S17" s="1493">
        <f>Q17-R17</f>
        <v>14247</v>
      </c>
    </row>
    <row r="18" spans="1:127" s="1548" customFormat="1" ht="64.5" customHeight="1">
      <c r="A18" s="3699"/>
      <c r="B18" s="1495" t="str">
        <f t="shared" si="2"/>
        <v>2000002710</v>
      </c>
      <c r="C18" s="1495" t="s">
        <v>3957</v>
      </c>
      <c r="D18" s="2539"/>
      <c r="E18" s="1543"/>
      <c r="F18" s="1495" t="s">
        <v>3401</v>
      </c>
      <c r="G18" s="1543"/>
      <c r="H18" s="1543"/>
      <c r="I18" s="1495" t="s">
        <v>19</v>
      </c>
      <c r="J18" s="1773" t="s">
        <v>1138</v>
      </c>
      <c r="K18" s="1600" t="s">
        <v>5688</v>
      </c>
      <c r="L18" s="2357">
        <v>6000</v>
      </c>
      <c r="M18" s="2196" t="s">
        <v>5319</v>
      </c>
      <c r="N18" s="1843"/>
      <c r="O18" s="2590">
        <v>1</v>
      </c>
      <c r="Q18" s="1493">
        <v>5941</v>
      </c>
      <c r="R18" s="1493">
        <v>5941</v>
      </c>
      <c r="S18" s="1493">
        <f>Q18-R18</f>
        <v>0</v>
      </c>
    </row>
    <row r="19" spans="1:127" s="1548" customFormat="1" ht="64.5" customHeight="1">
      <c r="A19" s="3699"/>
      <c r="B19" s="1495" t="str">
        <f t="shared" si="2"/>
        <v>2000002729</v>
      </c>
      <c r="C19" s="1495" t="s">
        <v>3957</v>
      </c>
      <c r="D19" s="2539"/>
      <c r="E19" s="1543"/>
      <c r="F19" s="1495" t="s">
        <v>3401</v>
      </c>
      <c r="G19" s="1543"/>
      <c r="H19" s="1543"/>
      <c r="I19" s="1495" t="s">
        <v>19</v>
      </c>
      <c r="J19" s="1773" t="s">
        <v>1138</v>
      </c>
      <c r="K19" s="1600" t="s">
        <v>5689</v>
      </c>
      <c r="L19" s="2299">
        <v>1000</v>
      </c>
      <c r="M19" s="1748" t="s">
        <v>5690</v>
      </c>
      <c r="N19" s="1843"/>
      <c r="O19" s="2223">
        <v>1</v>
      </c>
    </row>
    <row r="20" spans="1:127" s="1548" customFormat="1" ht="64.5" customHeight="1">
      <c r="A20" s="3700"/>
      <c r="B20" s="1495" t="str">
        <f t="shared" si="2"/>
        <v>2000002816</v>
      </c>
      <c r="C20" s="1495" t="s">
        <v>3957</v>
      </c>
      <c r="D20" s="2539"/>
      <c r="E20" s="1543"/>
      <c r="F20" s="1495" t="s">
        <v>3401</v>
      </c>
      <c r="G20" s="1543"/>
      <c r="H20" s="1543"/>
      <c r="I20" s="1495" t="s">
        <v>19</v>
      </c>
      <c r="J20" s="1773" t="s">
        <v>1138</v>
      </c>
      <c r="K20" s="1600" t="s">
        <v>5691</v>
      </c>
      <c r="L20" s="2299">
        <v>300</v>
      </c>
      <c r="M20" s="1495" t="s">
        <v>5692</v>
      </c>
      <c r="N20" s="1843"/>
      <c r="O20" s="2223">
        <v>1</v>
      </c>
    </row>
    <row r="21" spans="1:127" s="1548" customFormat="1" ht="64.5" customHeight="1">
      <c r="A21" s="3705">
        <v>6</v>
      </c>
      <c r="B21" s="1921" t="str">
        <f t="shared" si="2"/>
        <v>2000002794</v>
      </c>
      <c r="C21" s="1921" t="s">
        <v>219</v>
      </c>
      <c r="D21" s="2222">
        <v>3750</v>
      </c>
      <c r="E21" s="2507" t="s">
        <v>5693</v>
      </c>
      <c r="F21" s="1921" t="s">
        <v>61</v>
      </c>
      <c r="G21" s="1921" t="s">
        <v>5694</v>
      </c>
      <c r="H21" s="1909"/>
      <c r="I21" s="1921" t="s">
        <v>19</v>
      </c>
      <c r="J21" s="1921" t="s">
        <v>74</v>
      </c>
      <c r="K21" s="2687" t="s">
        <v>5695</v>
      </c>
      <c r="L21" s="2299">
        <v>3400</v>
      </c>
      <c r="M21" s="2196" t="s">
        <v>5319</v>
      </c>
      <c r="N21" s="2520" t="s">
        <v>5696</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700"/>
      <c r="B22" s="1495" t="str">
        <f t="shared" si="2"/>
        <v>2000002795</v>
      </c>
      <c r="C22" s="1495" t="s">
        <v>219</v>
      </c>
      <c r="D22" s="2559"/>
      <c r="E22" s="2010"/>
      <c r="F22" s="1495" t="s">
        <v>61</v>
      </c>
      <c r="G22" s="1495"/>
      <c r="H22" s="1748"/>
      <c r="I22" s="1495" t="s">
        <v>19</v>
      </c>
      <c r="J22" s="1495" t="s">
        <v>74</v>
      </c>
      <c r="K22" s="2685" t="s">
        <v>5697</v>
      </c>
      <c r="L22" s="2299">
        <v>150</v>
      </c>
      <c r="M22" s="2196" t="s">
        <v>5319</v>
      </c>
      <c r="N22" s="2520" t="s">
        <v>5671</v>
      </c>
      <c r="O22" s="2223">
        <v>1</v>
      </c>
      <c r="Q22" s="1493">
        <v>1446</v>
      </c>
      <c r="R22" s="1493">
        <v>1446</v>
      </c>
      <c r="S22" s="1493">
        <f>Q22-R22</f>
        <v>0</v>
      </c>
    </row>
    <row r="23" spans="1:127" s="2150" customFormat="1" ht="64.5" customHeight="1">
      <c r="A23" s="3683">
        <v>7</v>
      </c>
      <c r="B23" s="1921" t="str">
        <f t="shared" si="2"/>
        <v>2000002768</v>
      </c>
      <c r="C23" s="1902" t="s">
        <v>3391</v>
      </c>
      <c r="D23" s="2488">
        <v>3300</v>
      </c>
      <c r="E23" s="1921" t="s">
        <v>5667</v>
      </c>
      <c r="F23" s="1902" t="s">
        <v>89</v>
      </c>
      <c r="G23" s="1921" t="s">
        <v>5698</v>
      </c>
      <c r="H23" s="2261" t="s">
        <v>5699</v>
      </c>
      <c r="I23" s="1921" t="s">
        <v>19</v>
      </c>
      <c r="J23" s="1921" t="s">
        <v>199</v>
      </c>
      <c r="K23" s="1845" t="s">
        <v>5700</v>
      </c>
      <c r="L23" s="2357">
        <v>1800</v>
      </c>
      <c r="M23" s="2196" t="s">
        <v>5319</v>
      </c>
      <c r="N23" s="1862" t="s">
        <v>5701</v>
      </c>
      <c r="O23" s="2590">
        <v>1</v>
      </c>
      <c r="Q23" s="1493">
        <v>5792</v>
      </c>
      <c r="R23" s="1493">
        <v>5792</v>
      </c>
      <c r="S23" s="1493">
        <f>Q23-R23</f>
        <v>0</v>
      </c>
    </row>
    <row r="24" spans="1:127" s="2150" customFormat="1" ht="64.5" customHeight="1">
      <c r="A24" s="3685"/>
      <c r="B24" s="1495" t="str">
        <f t="shared" si="2"/>
        <v>2000002763</v>
      </c>
      <c r="C24" s="1493" t="s">
        <v>3391</v>
      </c>
      <c r="D24" s="2325"/>
      <c r="E24" s="1495"/>
      <c r="F24" s="1493" t="s">
        <v>89</v>
      </c>
      <c r="G24" s="1495"/>
      <c r="H24" s="1495"/>
      <c r="I24" s="1495" t="s">
        <v>19</v>
      </c>
      <c r="J24" s="1495" t="s">
        <v>74</v>
      </c>
      <c r="K24" s="1600" t="s">
        <v>5702</v>
      </c>
      <c r="L24" s="2357">
        <v>1200</v>
      </c>
      <c r="M24" s="2196" t="s">
        <v>5319</v>
      </c>
      <c r="N24" s="1859"/>
      <c r="O24" s="2590">
        <v>1</v>
      </c>
      <c r="Q24" s="1493">
        <v>1186</v>
      </c>
      <c r="R24" s="1493">
        <v>1186</v>
      </c>
      <c r="S24" s="1493">
        <f>Q24-R24</f>
        <v>0</v>
      </c>
    </row>
    <row r="25" spans="1:127" s="2127" customFormat="1" ht="64.5" customHeight="1">
      <c r="A25" s="3683">
        <v>8</v>
      </c>
      <c r="B25" s="2187" t="str">
        <f t="shared" si="2"/>
        <v>2000002760</v>
      </c>
      <c r="C25" s="2263" t="s">
        <v>4786</v>
      </c>
      <c r="D25" s="2505">
        <v>5800</v>
      </c>
      <c r="E25" s="2187" t="s">
        <v>5703</v>
      </c>
      <c r="F25" s="2263" t="s">
        <v>16</v>
      </c>
      <c r="G25" s="2187" t="s">
        <v>5704</v>
      </c>
      <c r="H25" s="2187" t="s">
        <v>5705</v>
      </c>
      <c r="I25" s="2187" t="s">
        <v>19</v>
      </c>
      <c r="J25" s="2187" t="s">
        <v>1138</v>
      </c>
      <c r="K25" s="2617" t="s">
        <v>5706</v>
      </c>
      <c r="L25" s="2543">
        <v>476</v>
      </c>
      <c r="M25" s="2196" t="s">
        <v>5319</v>
      </c>
      <c r="N25" s="2565" t="s">
        <v>5707</v>
      </c>
      <c r="O25" s="2591">
        <v>1</v>
      </c>
      <c r="Q25" s="1545">
        <v>476</v>
      </c>
      <c r="R25" s="1545">
        <v>476</v>
      </c>
      <c r="S25" s="1493">
        <f>Q25-R25</f>
        <v>0</v>
      </c>
    </row>
    <row r="26" spans="1:127" s="1548" customFormat="1" ht="64.5" customHeight="1">
      <c r="A26" s="3684"/>
      <c r="B26" s="1543" t="str">
        <f t="shared" si="2"/>
        <v>2000002804</v>
      </c>
      <c r="C26" s="1545" t="s">
        <v>4786</v>
      </c>
      <c r="D26" s="2325"/>
      <c r="E26" s="1495"/>
      <c r="F26" s="1545" t="s">
        <v>16</v>
      </c>
      <c r="G26" s="1495"/>
      <c r="H26" s="1495"/>
      <c r="I26" s="1495" t="s">
        <v>19</v>
      </c>
      <c r="J26" s="1495" t="s">
        <v>1138</v>
      </c>
      <c r="K26" s="1600" t="s">
        <v>5708</v>
      </c>
      <c r="L26" s="1826">
        <v>2408</v>
      </c>
      <c r="M26" s="1748" t="s">
        <v>5709</v>
      </c>
      <c r="N26" s="1859" t="s">
        <v>5710</v>
      </c>
      <c r="O26" s="2590">
        <v>1</v>
      </c>
    </row>
    <row r="27" spans="1:127" s="1548" customFormat="1" ht="64.5" customHeight="1">
      <c r="A27" s="3684"/>
      <c r="B27" s="1543" t="str">
        <f t="shared" si="2"/>
        <v>2000002805</v>
      </c>
      <c r="C27" s="1545" t="s">
        <v>4786</v>
      </c>
      <c r="D27" s="2325"/>
      <c r="E27" s="1495"/>
      <c r="F27" s="1545" t="s">
        <v>16</v>
      </c>
      <c r="G27" s="1495"/>
      <c r="H27" s="1495"/>
      <c r="I27" s="1495" t="s">
        <v>19</v>
      </c>
      <c r="J27" s="1495" t="s">
        <v>1138</v>
      </c>
      <c r="K27" s="1600" t="s">
        <v>5711</v>
      </c>
      <c r="L27" s="1826">
        <v>2336</v>
      </c>
      <c r="M27" s="1748" t="s">
        <v>5712</v>
      </c>
      <c r="N27" s="1843" t="s">
        <v>5710</v>
      </c>
      <c r="O27" s="2590">
        <v>1</v>
      </c>
    </row>
    <row r="28" spans="1:127" s="1548" customFormat="1" ht="86.25" customHeight="1">
      <c r="A28" s="3685"/>
      <c r="B28" s="1543" t="str">
        <f t="shared" si="2"/>
        <v>2200001920</v>
      </c>
      <c r="C28" s="1545" t="s">
        <v>4786</v>
      </c>
      <c r="D28" s="2325"/>
      <c r="E28" s="1495"/>
      <c r="F28" s="1545" t="s">
        <v>16</v>
      </c>
      <c r="G28" s="1495"/>
      <c r="H28" s="1495"/>
      <c r="I28" s="1495" t="s">
        <v>19</v>
      </c>
      <c r="J28" s="1495" t="s">
        <v>1138</v>
      </c>
      <c r="K28" s="1843" t="s">
        <v>5713</v>
      </c>
      <c r="L28" s="1826">
        <v>500</v>
      </c>
      <c r="M28" s="2196" t="s">
        <v>5319</v>
      </c>
      <c r="N28" s="1843" t="s">
        <v>5714</v>
      </c>
      <c r="O28" s="2590">
        <v>1</v>
      </c>
      <c r="Q28" s="1493">
        <v>27642</v>
      </c>
      <c r="R28" s="1493">
        <v>13395</v>
      </c>
      <c r="S28" s="1493">
        <f>Q28-R28</f>
        <v>14247</v>
      </c>
    </row>
    <row r="29" spans="1:127" s="2150" customFormat="1" ht="50.25" customHeight="1">
      <c r="A29" s="3686">
        <v>8</v>
      </c>
      <c r="B29" s="1921" t="str">
        <f t="shared" si="2"/>
        <v>2000002807</v>
      </c>
      <c r="C29" s="1902" t="s">
        <v>5715</v>
      </c>
      <c r="D29" s="2488">
        <v>23400</v>
      </c>
      <c r="E29" s="1921" t="s">
        <v>5716</v>
      </c>
      <c r="F29" s="1902" t="s">
        <v>16</v>
      </c>
      <c r="G29" s="2202" t="s">
        <v>5717</v>
      </c>
      <c r="H29" s="1921" t="s">
        <v>5718</v>
      </c>
      <c r="I29" s="2279" t="s">
        <v>19</v>
      </c>
      <c r="J29" s="1921" t="s">
        <v>123</v>
      </c>
      <c r="K29" s="1845" t="s">
        <v>5719</v>
      </c>
      <c r="L29" s="2357">
        <v>1000</v>
      </c>
      <c r="M29" s="1748" t="s">
        <v>5720</v>
      </c>
      <c r="N29" s="3709" t="s">
        <v>5721</v>
      </c>
      <c r="O29" s="2590">
        <v>1</v>
      </c>
    </row>
    <row r="30" spans="1:127" s="2150" customFormat="1" ht="50.25" customHeight="1">
      <c r="A30" s="3687"/>
      <c r="B30" s="1495" t="str">
        <f t="shared" si="2"/>
        <v>2000002808</v>
      </c>
      <c r="C30" s="1493" t="s">
        <v>5715</v>
      </c>
      <c r="D30" s="2488"/>
      <c r="E30" s="1921"/>
      <c r="F30" s="1493" t="s">
        <v>16</v>
      </c>
      <c r="G30" s="2202"/>
      <c r="H30" s="1921"/>
      <c r="I30" s="1568" t="s">
        <v>19</v>
      </c>
      <c r="J30" s="1495" t="s">
        <v>123</v>
      </c>
      <c r="K30" s="1600" t="s">
        <v>5722</v>
      </c>
      <c r="L30" s="2357">
        <v>2500</v>
      </c>
      <c r="M30" s="1748" t="s">
        <v>5723</v>
      </c>
      <c r="N30" s="3710"/>
      <c r="O30" s="2590">
        <v>1</v>
      </c>
      <c r="P30" s="1548"/>
      <c r="Q30" s="1548"/>
      <c r="R30" s="1548"/>
    </row>
    <row r="31" spans="1:127" s="2150" customFormat="1" ht="50.25" customHeight="1">
      <c r="A31" s="3687"/>
      <c r="B31" s="1495" t="str">
        <f t="shared" si="2"/>
        <v>2000002809</v>
      </c>
      <c r="C31" s="1493" t="s">
        <v>5715</v>
      </c>
      <c r="D31" s="2488"/>
      <c r="E31" s="1921"/>
      <c r="F31" s="1493" t="s">
        <v>16</v>
      </c>
      <c r="G31" s="2202"/>
      <c r="H31" s="1921"/>
      <c r="I31" s="1568" t="s">
        <v>19</v>
      </c>
      <c r="J31" s="1495" t="s">
        <v>123</v>
      </c>
      <c r="K31" s="1600" t="s">
        <v>5724</v>
      </c>
      <c r="L31" s="2357">
        <v>2000</v>
      </c>
      <c r="M31" s="1748" t="s">
        <v>5725</v>
      </c>
      <c r="N31" s="3710"/>
      <c r="O31" s="2590">
        <v>1</v>
      </c>
      <c r="P31" s="1548"/>
      <c r="Q31" s="1548"/>
      <c r="R31" s="1548"/>
    </row>
    <row r="32" spans="1:127" s="2150" customFormat="1" ht="50.25" customHeight="1">
      <c r="A32" s="3687"/>
      <c r="B32" s="1495" t="str">
        <f t="shared" si="2"/>
        <v>2000002810</v>
      </c>
      <c r="C32" s="1493" t="s">
        <v>5715</v>
      </c>
      <c r="D32" s="2488"/>
      <c r="E32" s="1921"/>
      <c r="F32" s="1493" t="s">
        <v>16</v>
      </c>
      <c r="G32" s="2202"/>
      <c r="H32" s="1921"/>
      <c r="I32" s="1568" t="s">
        <v>19</v>
      </c>
      <c r="J32" s="1495" t="s">
        <v>123</v>
      </c>
      <c r="K32" s="1600" t="s">
        <v>5726</v>
      </c>
      <c r="L32" s="2357">
        <v>2000</v>
      </c>
      <c r="M32" s="1748" t="s">
        <v>5727</v>
      </c>
      <c r="N32" s="3711"/>
      <c r="O32" s="2590">
        <v>1</v>
      </c>
      <c r="P32" s="1548"/>
      <c r="Q32" s="1548"/>
      <c r="R32" s="1548"/>
    </row>
    <row r="33" spans="1:19" s="1548" customFormat="1" ht="50.25" customHeight="1">
      <c r="A33" s="3687"/>
      <c r="B33" s="1495" t="str">
        <f t="shared" si="2"/>
        <v>2000002799</v>
      </c>
      <c r="C33" s="1493" t="s">
        <v>5715</v>
      </c>
      <c r="D33" s="2266"/>
      <c r="E33" s="1947"/>
      <c r="F33" s="1493" t="s">
        <v>16</v>
      </c>
      <c r="G33" s="1495"/>
      <c r="H33" s="1947"/>
      <c r="I33" s="1495" t="s">
        <v>19</v>
      </c>
      <c r="J33" s="1495" t="s">
        <v>123</v>
      </c>
      <c r="K33" s="1600" t="s">
        <v>5728</v>
      </c>
      <c r="L33" s="2357">
        <v>4000</v>
      </c>
      <c r="M33" s="2196" t="s">
        <v>5319</v>
      </c>
      <c r="N33" s="1843"/>
      <c r="O33" s="2590">
        <v>1</v>
      </c>
      <c r="P33" s="1883"/>
      <c r="Q33" s="1493">
        <v>3944</v>
      </c>
      <c r="R33" s="1493">
        <v>3944</v>
      </c>
      <c r="S33" s="1493">
        <f>Q33-R33</f>
        <v>0</v>
      </c>
    </row>
    <row r="34" spans="1:19" s="1548" customFormat="1" ht="50.25" customHeight="1">
      <c r="A34" s="3687"/>
      <c r="B34" s="1495" t="str">
        <f t="shared" si="2"/>
        <v>2000002740</v>
      </c>
      <c r="C34" s="1493" t="s">
        <v>5715</v>
      </c>
      <c r="D34" s="2351"/>
      <c r="E34" s="1495"/>
      <c r="F34" s="1493" t="s">
        <v>16</v>
      </c>
      <c r="G34" s="1495"/>
      <c r="H34" s="1495"/>
      <c r="I34" s="1495" t="s">
        <v>19</v>
      </c>
      <c r="J34" s="1495" t="s">
        <v>123</v>
      </c>
      <c r="K34" s="1496" t="s">
        <v>5729</v>
      </c>
      <c r="L34" s="2357">
        <v>2000</v>
      </c>
      <c r="M34" s="1909" t="s">
        <v>5344</v>
      </c>
      <c r="N34" s="1770"/>
      <c r="O34" s="2590">
        <v>1</v>
      </c>
    </row>
    <row r="35" spans="1:19" s="1548" customFormat="1" ht="50.25" customHeight="1">
      <c r="A35" s="3687"/>
      <c r="B35" s="1495" t="str">
        <f t="shared" si="2"/>
        <v>2000002797</v>
      </c>
      <c r="C35" s="1493" t="s">
        <v>5715</v>
      </c>
      <c r="D35" s="2351"/>
      <c r="E35" s="1495"/>
      <c r="F35" s="1493" t="s">
        <v>16</v>
      </c>
      <c r="G35" s="1495"/>
      <c r="H35" s="1495"/>
      <c r="I35" s="1495" t="s">
        <v>19</v>
      </c>
      <c r="J35" s="1495" t="s">
        <v>123</v>
      </c>
      <c r="K35" s="1496" t="s">
        <v>5730</v>
      </c>
      <c r="L35" s="2357">
        <v>2000</v>
      </c>
      <c r="M35" s="1909" t="s">
        <v>5344</v>
      </c>
      <c r="N35" s="1770"/>
      <c r="O35" s="2590">
        <v>1</v>
      </c>
    </row>
    <row r="36" spans="1:19" s="1548" customFormat="1" ht="50.25" customHeight="1">
      <c r="A36" s="3687"/>
      <c r="B36" s="1495" t="str">
        <f t="shared" si="2"/>
        <v>2000002764</v>
      </c>
      <c r="C36" s="1493" t="s">
        <v>5715</v>
      </c>
      <c r="D36" s="2325"/>
      <c r="E36" s="1495"/>
      <c r="F36" s="1493" t="s">
        <v>16</v>
      </c>
      <c r="G36" s="1495"/>
      <c r="H36" s="1495"/>
      <c r="I36" s="1495" t="s">
        <v>19</v>
      </c>
      <c r="J36" s="1495" t="s">
        <v>123</v>
      </c>
      <c r="K36" s="1600" t="s">
        <v>5731</v>
      </c>
      <c r="L36" s="2357">
        <v>1000</v>
      </c>
      <c r="M36" s="2196" t="s">
        <v>5319</v>
      </c>
      <c r="N36" s="1859" t="s">
        <v>5732</v>
      </c>
      <c r="O36" s="2590">
        <v>1</v>
      </c>
      <c r="Q36" s="1493">
        <v>1060</v>
      </c>
      <c r="R36" s="1493">
        <v>1060</v>
      </c>
      <c r="S36" s="1493">
        <f>Q36-R36</f>
        <v>0</v>
      </c>
    </row>
    <row r="37" spans="1:19" s="1548" customFormat="1" ht="50.25" customHeight="1">
      <c r="A37" s="3687"/>
      <c r="B37" s="1495" t="str">
        <f t="shared" si="2"/>
        <v>2000002765</v>
      </c>
      <c r="C37" s="1493" t="s">
        <v>5715</v>
      </c>
      <c r="D37" s="2325"/>
      <c r="E37" s="1495"/>
      <c r="F37" s="1493" t="s">
        <v>16</v>
      </c>
      <c r="G37" s="1495"/>
      <c r="H37" s="1495"/>
      <c r="I37" s="1495" t="s">
        <v>19</v>
      </c>
      <c r="J37" s="1495" t="s">
        <v>123</v>
      </c>
      <c r="K37" s="1600" t="s">
        <v>5733</v>
      </c>
      <c r="L37" s="2357">
        <v>300</v>
      </c>
      <c r="M37" s="2196" t="s">
        <v>5319</v>
      </c>
      <c r="N37" s="1859" t="s">
        <v>5732</v>
      </c>
      <c r="O37" s="2590">
        <v>1</v>
      </c>
      <c r="Q37" s="1493">
        <v>304</v>
      </c>
      <c r="R37" s="1493">
        <v>304</v>
      </c>
      <c r="S37" s="1493">
        <f>Q37-R37</f>
        <v>0</v>
      </c>
    </row>
    <row r="38" spans="1:19" s="1821" customFormat="1" ht="49.5" customHeight="1">
      <c r="A38" s="3687"/>
      <c r="B38" s="1780" t="str">
        <f t="shared" si="2"/>
        <v>2200001925</v>
      </c>
      <c r="C38" s="1782" t="s">
        <v>5715</v>
      </c>
      <c r="D38" s="2578"/>
      <c r="E38" s="1780"/>
      <c r="F38" s="1782" t="s">
        <v>16</v>
      </c>
      <c r="G38" s="1780"/>
      <c r="H38" s="1780"/>
      <c r="I38" s="1780" t="s">
        <v>19</v>
      </c>
      <c r="J38" s="1780" t="s">
        <v>123</v>
      </c>
      <c r="K38" s="1496" t="s">
        <v>5734</v>
      </c>
      <c r="L38" s="2579">
        <v>570</v>
      </c>
      <c r="M38" s="1780" t="s">
        <v>5735</v>
      </c>
      <c r="N38" s="1496"/>
      <c r="O38" s="1821">
        <v>1</v>
      </c>
    </row>
    <row r="39" spans="1:19" s="1548" customFormat="1" ht="49.5" customHeight="1">
      <c r="A39" s="3687"/>
      <c r="B39" s="1495" t="str">
        <f t="shared" si="2"/>
        <v>2000002784</v>
      </c>
      <c r="C39" s="1493" t="s">
        <v>5715</v>
      </c>
      <c r="D39" s="2566"/>
      <c r="E39" s="1543"/>
      <c r="F39" s="1493" t="s">
        <v>16</v>
      </c>
      <c r="G39" s="1495"/>
      <c r="H39" s="1495"/>
      <c r="I39" s="1495" t="s">
        <v>19</v>
      </c>
      <c r="J39" s="1851" t="s">
        <v>421</v>
      </c>
      <c r="K39" s="1497" t="s">
        <v>5736</v>
      </c>
      <c r="L39" s="2361">
        <v>700</v>
      </c>
      <c r="M39" s="2447" t="s">
        <v>5319</v>
      </c>
      <c r="N39" s="1962" t="s">
        <v>5737</v>
      </c>
      <c r="O39" s="2592">
        <v>1</v>
      </c>
      <c r="P39" s="2122"/>
      <c r="Q39" s="1493">
        <v>665</v>
      </c>
      <c r="R39" s="1493">
        <v>665</v>
      </c>
      <c r="S39" s="1493">
        <f>Q39-R39</f>
        <v>0</v>
      </c>
    </row>
    <row r="40" spans="1:19" s="1548" customFormat="1" ht="49.5" customHeight="1">
      <c r="A40" s="3687"/>
      <c r="B40" s="1495" t="str">
        <f t="shared" si="2"/>
        <v>2000002761</v>
      </c>
      <c r="C40" s="1493" t="s">
        <v>5715</v>
      </c>
      <c r="D40" s="2566"/>
      <c r="E40" s="1543"/>
      <c r="F40" s="1493" t="s">
        <v>16</v>
      </c>
      <c r="G40" s="1495"/>
      <c r="H40" s="1495"/>
      <c r="I40" s="1495" t="s">
        <v>19</v>
      </c>
      <c r="J40" s="1495" t="s">
        <v>421</v>
      </c>
      <c r="K40" s="1600" t="s">
        <v>5738</v>
      </c>
      <c r="L40" s="2357">
        <v>1000</v>
      </c>
      <c r="M40" s="2448" t="s">
        <v>5319</v>
      </c>
      <c r="N40" s="1859"/>
      <c r="O40" s="2590">
        <v>1</v>
      </c>
      <c r="Q40" s="1493">
        <v>1019</v>
      </c>
      <c r="R40" s="1493">
        <v>1019</v>
      </c>
      <c r="S40" s="1493">
        <f>Q40-R40</f>
        <v>0</v>
      </c>
    </row>
    <row r="41" spans="1:19" s="1548" customFormat="1" ht="49.5" customHeight="1">
      <c r="A41" s="3688"/>
      <c r="B41" s="1495" t="str">
        <f t="shared" si="2"/>
        <v>2000002785</v>
      </c>
      <c r="C41" s="1493" t="s">
        <v>5715</v>
      </c>
      <c r="D41" s="2566"/>
      <c r="E41" s="1543"/>
      <c r="F41" s="1493" t="s">
        <v>16</v>
      </c>
      <c r="G41" s="1495"/>
      <c r="H41" s="1495"/>
      <c r="I41" s="1495" t="s">
        <v>19</v>
      </c>
      <c r="J41" s="1495" t="s">
        <v>63</v>
      </c>
      <c r="K41" s="1600" t="s">
        <v>5739</v>
      </c>
      <c r="L41" s="2357">
        <v>4080</v>
      </c>
      <c r="M41" s="2448" t="s">
        <v>5319</v>
      </c>
      <c r="N41" s="1843" t="s">
        <v>5740</v>
      </c>
      <c r="O41" s="2590">
        <v>1</v>
      </c>
      <c r="Q41" s="1493">
        <v>4053</v>
      </c>
      <c r="R41" s="1493">
        <v>4053</v>
      </c>
      <c r="S41" s="1493">
        <f>Q41-R41</f>
        <v>0</v>
      </c>
    </row>
    <row r="42" spans="1:19" s="2150" customFormat="1" ht="64.5" customHeight="1">
      <c r="A42" s="3683">
        <v>9</v>
      </c>
      <c r="B42" s="1921" t="str">
        <f t="shared" si="2"/>
        <v>2200001923</v>
      </c>
      <c r="C42" s="1902" t="s">
        <v>5741</v>
      </c>
      <c r="D42" s="2505">
        <v>4300</v>
      </c>
      <c r="E42" s="2187" t="s">
        <v>5742</v>
      </c>
      <c r="F42" s="2563" t="s">
        <v>89</v>
      </c>
      <c r="G42" s="1921" t="s">
        <v>5743</v>
      </c>
      <c r="H42" s="1921" t="s">
        <v>5744</v>
      </c>
      <c r="I42" s="1921" t="s">
        <v>19</v>
      </c>
      <c r="J42" s="1921" t="s">
        <v>1138</v>
      </c>
      <c r="K42" s="2617" t="s">
        <v>5745</v>
      </c>
      <c r="L42" s="2564">
        <v>305</v>
      </c>
      <c r="M42" s="2196" t="s">
        <v>5319</v>
      </c>
      <c r="N42" s="2565" t="s">
        <v>5746</v>
      </c>
      <c r="O42" s="2593">
        <v>1</v>
      </c>
      <c r="Q42" s="1493">
        <v>262</v>
      </c>
      <c r="R42" s="1493">
        <v>262</v>
      </c>
      <c r="S42" s="1493">
        <f>Q42-R42</f>
        <v>0</v>
      </c>
    </row>
    <row r="43" spans="1:19" s="1548" customFormat="1" ht="64.5" customHeight="1">
      <c r="A43" s="3684"/>
      <c r="B43" s="1495" t="str">
        <f t="shared" si="2"/>
        <v>2000002806</v>
      </c>
      <c r="C43" s="1493" t="s">
        <v>5741</v>
      </c>
      <c r="D43" s="2325"/>
      <c r="E43" s="1495"/>
      <c r="F43" s="1626" t="s">
        <v>89</v>
      </c>
      <c r="G43" s="1495"/>
      <c r="H43" s="1495"/>
      <c r="I43" s="1495" t="s">
        <v>19</v>
      </c>
      <c r="J43" s="1495" t="s">
        <v>1138</v>
      </c>
      <c r="K43" s="1600" t="s">
        <v>5747</v>
      </c>
      <c r="L43" s="1826">
        <v>2347</v>
      </c>
      <c r="M43" s="1748" t="s">
        <v>5709</v>
      </c>
      <c r="N43" s="1859"/>
      <c r="O43" s="2590">
        <v>1</v>
      </c>
    </row>
    <row r="44" spans="1:19" s="1548" customFormat="1" ht="64.5" customHeight="1">
      <c r="A44" s="3684"/>
      <c r="B44" s="1495" t="str">
        <f t="shared" ref="B44:B75" si="3">TEXT(LEFT(K44,10),"0000000000")</f>
        <v>2200001920</v>
      </c>
      <c r="C44" s="1493" t="s">
        <v>5741</v>
      </c>
      <c r="D44" s="2325"/>
      <c r="E44" s="1495"/>
      <c r="F44" s="1626" t="s">
        <v>89</v>
      </c>
      <c r="G44" s="1495"/>
      <c r="H44" s="1495"/>
      <c r="I44" s="1495" t="s">
        <v>19</v>
      </c>
      <c r="J44" s="1495" t="s">
        <v>1138</v>
      </c>
      <c r="K44" s="1843" t="s">
        <v>5687</v>
      </c>
      <c r="L44" s="2562">
        <v>1300</v>
      </c>
      <c r="M44" s="2196" t="s">
        <v>5319</v>
      </c>
      <c r="N44" s="1770"/>
      <c r="O44" s="2590">
        <v>1</v>
      </c>
      <c r="Q44" s="1493">
        <v>27642</v>
      </c>
      <c r="R44" s="1493">
        <v>13395</v>
      </c>
      <c r="S44" s="1493">
        <f>Q44-R44</f>
        <v>14247</v>
      </c>
    </row>
    <row r="45" spans="1:19" s="1559" customFormat="1" ht="64.5" customHeight="1">
      <c r="A45" s="3685"/>
      <c r="B45" s="1543" t="str">
        <f t="shared" si="3"/>
        <v>2000002783</v>
      </c>
      <c r="C45" s="1545" t="s">
        <v>5741</v>
      </c>
      <c r="D45" s="2566"/>
      <c r="E45" s="1543"/>
      <c r="F45" s="1601" t="s">
        <v>89</v>
      </c>
      <c r="G45" s="1543"/>
      <c r="H45" s="1543"/>
      <c r="I45" s="1543" t="s">
        <v>19</v>
      </c>
      <c r="J45" s="1543" t="s">
        <v>1138</v>
      </c>
      <c r="K45" s="1605" t="s">
        <v>5748</v>
      </c>
      <c r="L45" s="2543">
        <v>300</v>
      </c>
      <c r="M45" s="2567" t="s">
        <v>5319</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5749</v>
      </c>
      <c r="F46" s="1921" t="s">
        <v>483</v>
      </c>
      <c r="G46" s="1921" t="s">
        <v>5750</v>
      </c>
      <c r="H46" s="1495" t="s">
        <v>5751</v>
      </c>
      <c r="I46" s="1921" t="s">
        <v>19</v>
      </c>
      <c r="J46" s="1921" t="s">
        <v>5752</v>
      </c>
      <c r="K46" s="2194" t="s">
        <v>5753</v>
      </c>
      <c r="L46" s="2337">
        <v>3000</v>
      </c>
      <c r="M46" s="2448" t="s">
        <v>5319</v>
      </c>
      <c r="N46" s="2571" t="s">
        <v>5754</v>
      </c>
      <c r="O46" s="2223">
        <v>1</v>
      </c>
      <c r="P46" s="1548" t="s">
        <v>5665</v>
      </c>
      <c r="Q46" s="1493">
        <v>3134</v>
      </c>
      <c r="R46" s="1493">
        <v>3134</v>
      </c>
      <c r="S46" s="1493">
        <f>Q46-R46</f>
        <v>0</v>
      </c>
    </row>
    <row r="47" spans="1:19" s="2122" customFormat="1" ht="58.5" customHeight="1">
      <c r="A47" s="3686">
        <v>11</v>
      </c>
      <c r="B47" s="2118" t="str">
        <f t="shared" si="3"/>
        <v>2400001108</v>
      </c>
      <c r="C47" s="2391" t="s">
        <v>5755</v>
      </c>
      <c r="D47" s="2322">
        <v>9226</v>
      </c>
      <c r="E47" s="2118" t="s">
        <v>5756</v>
      </c>
      <c r="F47" s="2391" t="s">
        <v>3095</v>
      </c>
      <c r="G47" s="2118" t="s">
        <v>5757</v>
      </c>
      <c r="H47" s="1851" t="s">
        <v>5751</v>
      </c>
      <c r="I47" s="2118" t="s">
        <v>19</v>
      </c>
      <c r="J47" s="2118" t="s">
        <v>5758</v>
      </c>
      <c r="K47" s="2402" t="s">
        <v>5759</v>
      </c>
      <c r="L47" s="2361">
        <v>9226</v>
      </c>
      <c r="M47" s="2118" t="s">
        <v>5760</v>
      </c>
      <c r="N47" s="2574"/>
      <c r="O47" s="2594">
        <v>1</v>
      </c>
      <c r="P47" s="1883" t="s">
        <v>5665</v>
      </c>
    </row>
    <row r="48" spans="1:19" s="1883" customFormat="1" ht="58.5" customHeight="1">
      <c r="A48" s="3687"/>
      <c r="B48" s="1495" t="str">
        <f t="shared" si="3"/>
        <v>2400001110</v>
      </c>
      <c r="C48" s="1493" t="s">
        <v>5761</v>
      </c>
      <c r="D48" s="2575"/>
      <c r="E48" s="1851"/>
      <c r="F48" s="1630"/>
      <c r="G48" s="1851"/>
      <c r="H48" s="1851"/>
      <c r="I48" s="1495" t="s">
        <v>19</v>
      </c>
      <c r="J48" s="1495" t="s">
        <v>5758</v>
      </c>
      <c r="K48" s="1843" t="s">
        <v>5762</v>
      </c>
      <c r="L48" s="2361"/>
      <c r="M48" s="1748" t="s">
        <v>5763</v>
      </c>
      <c r="N48" s="2576"/>
      <c r="O48" s="2223">
        <v>1</v>
      </c>
      <c r="P48" s="1883" t="s">
        <v>5665</v>
      </c>
    </row>
    <row r="49" spans="1:127" s="1883" customFormat="1" ht="58.5" customHeight="1">
      <c r="A49" s="3688"/>
      <c r="B49" s="1495" t="str">
        <f t="shared" si="3"/>
        <v>2400001121</v>
      </c>
      <c r="C49" s="1493" t="s">
        <v>5761</v>
      </c>
      <c r="D49" s="2575"/>
      <c r="E49" s="1851"/>
      <c r="F49" s="1630"/>
      <c r="G49" s="1851"/>
      <c r="H49" s="1851"/>
      <c r="I49" s="2320" t="s">
        <v>19</v>
      </c>
      <c r="J49" s="1495" t="s">
        <v>5758</v>
      </c>
      <c r="K49" s="1497" t="s">
        <v>5764</v>
      </c>
      <c r="L49" s="2361">
        <v>425</v>
      </c>
      <c r="M49" s="2447" t="s">
        <v>5319</v>
      </c>
      <c r="N49" s="2576"/>
      <c r="O49" s="2223">
        <v>1</v>
      </c>
      <c r="P49" s="1883" t="s">
        <v>5665</v>
      </c>
      <c r="Q49" s="1630">
        <v>473</v>
      </c>
      <c r="R49" s="1630">
        <v>473</v>
      </c>
      <c r="S49" s="1493">
        <f>Q49-R49</f>
        <v>0</v>
      </c>
    </row>
    <row r="50" spans="1:127" s="2150" customFormat="1" ht="58.5" customHeight="1">
      <c r="A50" s="3686">
        <v>12</v>
      </c>
      <c r="B50" s="1921" t="str">
        <f t="shared" si="3"/>
        <v>2400001104</v>
      </c>
      <c r="C50" s="1921" t="s">
        <v>5765</v>
      </c>
      <c r="D50" s="2569">
        <v>3950</v>
      </c>
      <c r="E50" s="2570" t="s">
        <v>5766</v>
      </c>
      <c r="F50" s="2120" t="s">
        <v>2260</v>
      </c>
      <c r="G50" s="1921" t="s">
        <v>5767</v>
      </c>
      <c r="H50" s="1495" t="s">
        <v>5751</v>
      </c>
      <c r="I50" s="2344" t="s">
        <v>19</v>
      </c>
      <c r="J50" s="2120" t="s">
        <v>5768</v>
      </c>
      <c r="K50" s="2161" t="s">
        <v>5769</v>
      </c>
      <c r="L50" s="2361">
        <v>1000</v>
      </c>
      <c r="M50" s="2447" t="s">
        <v>5319</v>
      </c>
      <c r="N50" s="2571"/>
      <c r="O50" s="2590">
        <v>1</v>
      </c>
      <c r="P50" s="1883" t="s">
        <v>5665</v>
      </c>
      <c r="Q50" s="1493">
        <v>680</v>
      </c>
      <c r="R50" s="1493">
        <v>680</v>
      </c>
      <c r="S50" s="1493">
        <f>Q50-R50</f>
        <v>0</v>
      </c>
    </row>
    <row r="51" spans="1:127" s="1548" customFormat="1" ht="58.5" customHeight="1">
      <c r="A51" s="3687"/>
      <c r="B51" s="1495" t="str">
        <f t="shared" si="3"/>
        <v>2400001105</v>
      </c>
      <c r="C51" s="1495" t="s">
        <v>5765</v>
      </c>
      <c r="D51" s="2572"/>
      <c r="E51" s="1947"/>
      <c r="F51" s="1872"/>
      <c r="G51" s="1495"/>
      <c r="H51" s="1947"/>
      <c r="I51" s="2320" t="s">
        <v>19</v>
      </c>
      <c r="J51" s="1872" t="s">
        <v>5768</v>
      </c>
      <c r="K51" s="1628" t="s">
        <v>5770</v>
      </c>
      <c r="L51" s="2361">
        <v>300</v>
      </c>
      <c r="M51" s="2448" t="s">
        <v>5319</v>
      </c>
      <c r="N51" s="2573"/>
      <c r="O51" s="2590">
        <v>1</v>
      </c>
      <c r="P51" s="1883" t="s">
        <v>5665</v>
      </c>
      <c r="Q51" s="1493">
        <v>295</v>
      </c>
      <c r="R51" s="1493">
        <v>295</v>
      </c>
      <c r="S51" s="1493">
        <f>Q51-R51</f>
        <v>0</v>
      </c>
    </row>
    <row r="52" spans="1:127" s="1548" customFormat="1" ht="58.5" customHeight="1">
      <c r="A52" s="3687"/>
      <c r="B52" s="1495" t="str">
        <f t="shared" si="3"/>
        <v>2400001101</v>
      </c>
      <c r="C52" s="1495" t="s">
        <v>5765</v>
      </c>
      <c r="D52" s="2572"/>
      <c r="E52" s="1947"/>
      <c r="F52" s="1872"/>
      <c r="G52" s="1495"/>
      <c r="H52" s="1947"/>
      <c r="I52" s="2320" t="s">
        <v>19</v>
      </c>
      <c r="J52" s="1872" t="s">
        <v>5768</v>
      </c>
      <c r="K52" s="1628" t="s">
        <v>5771</v>
      </c>
      <c r="L52" s="2361">
        <v>50</v>
      </c>
      <c r="M52" s="1974" t="s">
        <v>5772</v>
      </c>
      <c r="N52" s="2573"/>
      <c r="O52" s="2590">
        <v>1</v>
      </c>
      <c r="P52" s="1883" t="s">
        <v>5665</v>
      </c>
    </row>
    <row r="53" spans="1:127" s="1548" customFormat="1" ht="58.5" customHeight="1">
      <c r="A53" s="3687"/>
      <c r="B53" s="1495" t="str">
        <f t="shared" si="3"/>
        <v>2400001102</v>
      </c>
      <c r="C53" s="1495" t="s">
        <v>5765</v>
      </c>
      <c r="D53" s="2572"/>
      <c r="E53" s="1947"/>
      <c r="F53" s="1872"/>
      <c r="G53" s="1495"/>
      <c r="H53" s="1947"/>
      <c r="I53" s="2320" t="s">
        <v>19</v>
      </c>
      <c r="J53" s="1872" t="s">
        <v>5768</v>
      </c>
      <c r="K53" s="1628" t="s">
        <v>5773</v>
      </c>
      <c r="L53" s="2361">
        <v>1050</v>
      </c>
      <c r="M53" s="2448" t="s">
        <v>5319</v>
      </c>
      <c r="N53" s="2573"/>
      <c r="O53" s="2590">
        <v>1</v>
      </c>
      <c r="P53" s="1883" t="s">
        <v>5665</v>
      </c>
      <c r="Q53" s="1493">
        <v>1038</v>
      </c>
      <c r="R53" s="1493">
        <v>1038</v>
      </c>
      <c r="S53" s="1493">
        <f t="shared" ref="S53:S59" si="4">Q53-R53</f>
        <v>0</v>
      </c>
    </row>
    <row r="54" spans="1:127" s="1548" customFormat="1" ht="58.5" customHeight="1">
      <c r="A54" s="3687"/>
      <c r="B54" s="1495" t="str">
        <f t="shared" si="3"/>
        <v>2400001103</v>
      </c>
      <c r="C54" s="1495" t="s">
        <v>5765</v>
      </c>
      <c r="D54" s="2572"/>
      <c r="E54" s="1947"/>
      <c r="F54" s="1872"/>
      <c r="G54" s="1495"/>
      <c r="H54" s="1947"/>
      <c r="I54" s="2320" t="s">
        <v>19</v>
      </c>
      <c r="J54" s="1872" t="s">
        <v>5768</v>
      </c>
      <c r="K54" s="1628" t="s">
        <v>5774</v>
      </c>
      <c r="L54" s="2361">
        <v>1100</v>
      </c>
      <c r="M54" s="2448" t="s">
        <v>5319</v>
      </c>
      <c r="N54" s="2573"/>
      <c r="O54" s="2590">
        <v>1</v>
      </c>
      <c r="P54" s="1883" t="s">
        <v>5665</v>
      </c>
      <c r="Q54" s="1493">
        <v>1114</v>
      </c>
      <c r="R54" s="1493">
        <v>1114</v>
      </c>
      <c r="S54" s="1493">
        <f t="shared" si="4"/>
        <v>0</v>
      </c>
    </row>
    <row r="55" spans="1:127" s="1548" customFormat="1" ht="58.5" customHeight="1">
      <c r="A55" s="3687"/>
      <c r="B55" s="1495" t="str">
        <f t="shared" si="3"/>
        <v>2400001106</v>
      </c>
      <c r="C55" s="1495" t="s">
        <v>5765</v>
      </c>
      <c r="D55" s="2559"/>
      <c r="E55" s="1495"/>
      <c r="F55" s="1495"/>
      <c r="G55" s="1495"/>
      <c r="H55" s="1495"/>
      <c r="I55" s="1495" t="s">
        <v>19</v>
      </c>
      <c r="J55" s="1495" t="s">
        <v>5768</v>
      </c>
      <c r="K55" s="1496" t="s">
        <v>5775</v>
      </c>
      <c r="L55" s="2357">
        <v>750</v>
      </c>
      <c r="M55" s="2448" t="s">
        <v>5776</v>
      </c>
      <c r="N55" s="2573"/>
      <c r="O55" s="2590">
        <v>1</v>
      </c>
      <c r="P55" s="1883" t="s">
        <v>5665</v>
      </c>
      <c r="Q55" s="1493">
        <v>505</v>
      </c>
      <c r="R55" s="1493">
        <v>505</v>
      </c>
      <c r="S55" s="1493">
        <f t="shared" si="4"/>
        <v>0</v>
      </c>
    </row>
    <row r="56" spans="1:127" s="1548" customFormat="1" ht="58.5" customHeight="1">
      <c r="A56" s="3687"/>
      <c r="B56" s="1495" t="str">
        <f t="shared" si="3"/>
        <v>2400001107</v>
      </c>
      <c r="C56" s="1495" t="s">
        <v>5765</v>
      </c>
      <c r="D56" s="2572"/>
      <c r="E56" s="1947"/>
      <c r="F56" s="1872"/>
      <c r="G56" s="1851"/>
      <c r="H56" s="1947"/>
      <c r="I56" s="1495" t="s">
        <v>19</v>
      </c>
      <c r="J56" s="1495" t="s">
        <v>5768</v>
      </c>
      <c r="K56" s="1628" t="s">
        <v>5777</v>
      </c>
      <c r="L56" s="2361">
        <v>550</v>
      </c>
      <c r="M56" s="2448" t="s">
        <v>5319</v>
      </c>
      <c r="N56" s="1843" t="s">
        <v>5778</v>
      </c>
      <c r="O56" s="2590">
        <v>1</v>
      </c>
      <c r="P56" s="1883" t="s">
        <v>5665</v>
      </c>
      <c r="Q56" s="1493">
        <v>543</v>
      </c>
      <c r="R56" s="1493">
        <v>543</v>
      </c>
      <c r="S56" s="1493">
        <f t="shared" si="4"/>
        <v>0</v>
      </c>
    </row>
    <row r="57" spans="1:127" s="2150" customFormat="1" ht="79.5" customHeight="1">
      <c r="A57" s="2582">
        <v>13</v>
      </c>
      <c r="B57" s="2279" t="str">
        <f t="shared" si="3"/>
        <v>2000002787</v>
      </c>
      <c r="C57" s="2279" t="s">
        <v>2906</v>
      </c>
      <c r="D57" s="2569">
        <v>3500</v>
      </c>
      <c r="E57" s="2420" t="s">
        <v>5779</v>
      </c>
      <c r="F57" s="2120" t="s">
        <v>61</v>
      </c>
      <c r="G57" s="2118" t="s">
        <v>5780</v>
      </c>
      <c r="H57" s="2159" t="s">
        <v>5781</v>
      </c>
      <c r="I57" s="1921" t="s">
        <v>19</v>
      </c>
      <c r="J57" s="1921" t="s">
        <v>20</v>
      </c>
      <c r="K57" s="2161" t="s">
        <v>5782</v>
      </c>
      <c r="L57" s="2508">
        <v>3500</v>
      </c>
      <c r="M57" s="2448" t="s">
        <v>5319</v>
      </c>
      <c r="N57" s="1862" t="s">
        <v>5783</v>
      </c>
      <c r="O57" s="2595">
        <v>1</v>
      </c>
      <c r="Q57" s="1493">
        <v>6029</v>
      </c>
      <c r="R57" s="1493">
        <v>3494</v>
      </c>
      <c r="S57" s="1493">
        <f t="shared" si="4"/>
        <v>2535</v>
      </c>
    </row>
    <row r="58" spans="1:127" s="2150" customFormat="1" ht="58.5" customHeight="1">
      <c r="A58" s="3712">
        <v>14</v>
      </c>
      <c r="B58" s="2279" t="str">
        <f t="shared" si="3"/>
        <v>2000002791</v>
      </c>
      <c r="C58" s="2279" t="s">
        <v>82</v>
      </c>
      <c r="D58" s="2577">
        <v>4300</v>
      </c>
      <c r="E58" s="1921" t="s">
        <v>5779</v>
      </c>
      <c r="F58" s="2298" t="s">
        <v>84</v>
      </c>
      <c r="G58" s="2118" t="s">
        <v>5784</v>
      </c>
      <c r="H58" s="2159"/>
      <c r="I58" s="1921" t="s">
        <v>19</v>
      </c>
      <c r="J58" s="1921" t="s">
        <v>123</v>
      </c>
      <c r="K58" s="2161" t="s">
        <v>5785</v>
      </c>
      <c r="L58" s="2508">
        <v>3300</v>
      </c>
      <c r="M58" s="2448" t="s">
        <v>5319</v>
      </c>
      <c r="N58" s="1862" t="s">
        <v>5786</v>
      </c>
      <c r="O58" s="2595">
        <v>1</v>
      </c>
      <c r="Q58" s="1493">
        <v>5398</v>
      </c>
      <c r="R58" s="1493">
        <v>3249</v>
      </c>
      <c r="S58" s="1493">
        <f t="shared" si="4"/>
        <v>2149</v>
      </c>
    </row>
    <row r="59" spans="1:127" s="2150" customFormat="1" ht="71.25" customHeight="1">
      <c r="A59" s="3712"/>
      <c r="B59" s="1568" t="str">
        <f t="shared" si="3"/>
        <v>2000002792</v>
      </c>
      <c r="C59" s="1568" t="s">
        <v>82</v>
      </c>
      <c r="D59" s="2580"/>
      <c r="E59" s="1947"/>
      <c r="F59" s="1872" t="s">
        <v>84</v>
      </c>
      <c r="G59" s="1851"/>
      <c r="H59" s="1947"/>
      <c r="I59" s="1495" t="s">
        <v>19</v>
      </c>
      <c r="J59" s="1495" t="s">
        <v>123</v>
      </c>
      <c r="K59" s="1628" t="s">
        <v>5787</v>
      </c>
      <c r="L59" s="2361">
        <v>1000</v>
      </c>
      <c r="M59" s="2448" t="s">
        <v>5788</v>
      </c>
      <c r="N59" s="1843" t="s">
        <v>5789</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696" t="s">
        <v>5790</v>
      </c>
      <c r="B60" s="1921" t="str">
        <f t="shared" si="3"/>
        <v>2400001113</v>
      </c>
      <c r="C60" s="2563" t="s">
        <v>5791</v>
      </c>
      <c r="D60" s="2488">
        <v>13025</v>
      </c>
      <c r="E60" s="1921" t="s">
        <v>5792</v>
      </c>
      <c r="F60" s="1902" t="s">
        <v>25</v>
      </c>
      <c r="G60" s="1921" t="s">
        <v>5793</v>
      </c>
      <c r="H60" s="1495" t="s">
        <v>5794</v>
      </c>
      <c r="I60" s="1921" t="s">
        <v>19</v>
      </c>
      <c r="J60" s="1921" t="s">
        <v>267</v>
      </c>
      <c r="K60" s="1911" t="s">
        <v>5795</v>
      </c>
      <c r="L60" s="2583">
        <v>1000</v>
      </c>
      <c r="M60" s="1790" t="s">
        <v>5796</v>
      </c>
      <c r="N60" s="1775"/>
      <c r="O60" s="2597">
        <v>2</v>
      </c>
      <c r="P60" s="1883" t="s">
        <v>5665</v>
      </c>
    </row>
    <row r="61" spans="1:127" s="2150" customFormat="1" ht="63.75" customHeight="1">
      <c r="A61" s="3696"/>
      <c r="B61" s="1495" t="str">
        <f t="shared" si="3"/>
        <v>2400001114</v>
      </c>
      <c r="C61" s="1626" t="s">
        <v>5791</v>
      </c>
      <c r="D61" s="2325"/>
      <c r="E61" s="1495"/>
      <c r="F61" s="1493"/>
      <c r="G61" s="1495"/>
      <c r="H61" s="1495"/>
      <c r="I61" s="1495" t="s">
        <v>19</v>
      </c>
      <c r="J61" s="1495" t="s">
        <v>267</v>
      </c>
      <c r="K61" s="1547" t="s">
        <v>5797</v>
      </c>
      <c r="L61" s="2357"/>
      <c r="M61" s="1748" t="s">
        <v>5798</v>
      </c>
      <c r="N61" s="1859"/>
      <c r="O61" s="2597">
        <v>2</v>
      </c>
      <c r="P61" s="1883" t="s">
        <v>5665</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696"/>
      <c r="B62" s="1495" t="str">
        <f t="shared" si="3"/>
        <v>2400001115</v>
      </c>
      <c r="C62" s="1626" t="s">
        <v>5791</v>
      </c>
      <c r="D62" s="2325"/>
      <c r="E62" s="1495"/>
      <c r="F62" s="1493"/>
      <c r="G62" s="1495"/>
      <c r="H62" s="1495"/>
      <c r="I62" s="1495" t="s">
        <v>19</v>
      </c>
      <c r="J62" s="1495" t="s">
        <v>267</v>
      </c>
      <c r="K62" s="1547" t="s">
        <v>5799</v>
      </c>
      <c r="L62" s="2357"/>
      <c r="M62" s="1748" t="s">
        <v>5800</v>
      </c>
      <c r="N62" s="1859"/>
      <c r="O62" s="2597">
        <v>2</v>
      </c>
      <c r="P62" s="1883" t="s">
        <v>5665</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696"/>
      <c r="B63" s="1495" t="str">
        <f t="shared" si="3"/>
        <v>2400001118</v>
      </c>
      <c r="C63" s="1626" t="s">
        <v>5791</v>
      </c>
      <c r="D63" s="2325"/>
      <c r="E63" s="1495"/>
      <c r="F63" s="1493"/>
      <c r="G63" s="1495"/>
      <c r="H63" s="1495"/>
      <c r="I63" s="1495" t="s">
        <v>19</v>
      </c>
      <c r="J63" s="1495" t="s">
        <v>267</v>
      </c>
      <c r="K63" s="1547" t="s">
        <v>5801</v>
      </c>
      <c r="L63" s="2357"/>
      <c r="M63" s="2584" t="s">
        <v>5319</v>
      </c>
      <c r="N63" s="1843" t="s">
        <v>5778</v>
      </c>
      <c r="O63" s="2597">
        <v>1</v>
      </c>
      <c r="P63" s="1883" t="s">
        <v>5665</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696"/>
      <c r="B64" s="1495" t="str">
        <f t="shared" si="3"/>
        <v>2400001119</v>
      </c>
      <c r="C64" s="1626" t="s">
        <v>5791</v>
      </c>
      <c r="D64" s="2325"/>
      <c r="E64" s="1495"/>
      <c r="F64" s="1493"/>
      <c r="G64" s="1495"/>
      <c r="H64" s="1495"/>
      <c r="I64" s="1495" t="s">
        <v>19</v>
      </c>
      <c r="J64" s="1495" t="s">
        <v>267</v>
      </c>
      <c r="K64" s="1547" t="s">
        <v>5802</v>
      </c>
      <c r="L64" s="2357">
        <v>145</v>
      </c>
      <c r="M64" s="2584" t="s">
        <v>5319</v>
      </c>
      <c r="N64" s="1843" t="s">
        <v>5778</v>
      </c>
      <c r="O64" s="2597">
        <v>1</v>
      </c>
      <c r="P64" s="1883" t="s">
        <v>5665</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696"/>
      <c r="B65" s="1495" t="str">
        <f t="shared" si="3"/>
        <v>2400001120</v>
      </c>
      <c r="C65" s="1626" t="s">
        <v>5791</v>
      </c>
      <c r="D65" s="2325"/>
      <c r="E65" s="1495"/>
      <c r="F65" s="1493"/>
      <c r="G65" s="1495"/>
      <c r="H65" s="1495"/>
      <c r="I65" s="1495" t="s">
        <v>19</v>
      </c>
      <c r="J65" s="1495" t="s">
        <v>267</v>
      </c>
      <c r="K65" s="1547" t="s">
        <v>5803</v>
      </c>
      <c r="L65" s="2357">
        <v>45</v>
      </c>
      <c r="M65" s="2584" t="s">
        <v>5319</v>
      </c>
      <c r="N65" s="1843" t="s">
        <v>5778</v>
      </c>
      <c r="O65" s="2597">
        <v>1</v>
      </c>
      <c r="P65" s="1883" t="s">
        <v>5665</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696"/>
      <c r="B66" s="1495" t="str">
        <f t="shared" si="3"/>
        <v>2400001111</v>
      </c>
      <c r="C66" s="1626" t="s">
        <v>5791</v>
      </c>
      <c r="D66" s="2325"/>
      <c r="E66" s="1495"/>
      <c r="F66" s="1493"/>
      <c r="G66" s="1495"/>
      <c r="H66" s="1495"/>
      <c r="I66" s="1495" t="s">
        <v>19</v>
      </c>
      <c r="J66" s="1495" t="s">
        <v>267</v>
      </c>
      <c r="K66" s="1547" t="s">
        <v>5804</v>
      </c>
      <c r="L66" s="2357">
        <v>300</v>
      </c>
      <c r="M66" s="1748" t="s">
        <v>5805</v>
      </c>
      <c r="N66" s="1859"/>
      <c r="O66" s="2597">
        <v>2</v>
      </c>
      <c r="P66" s="1883" t="s">
        <v>5665</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696"/>
      <c r="B67" s="1495" t="str">
        <f t="shared" si="3"/>
        <v>2400001149</v>
      </c>
      <c r="C67" s="1626" t="s">
        <v>5791</v>
      </c>
      <c r="D67" s="2325"/>
      <c r="E67" s="1495"/>
      <c r="F67" s="1493"/>
      <c r="G67" s="1495"/>
      <c r="H67" s="1495"/>
      <c r="I67" s="1495" t="s">
        <v>19</v>
      </c>
      <c r="J67" s="1495" t="s">
        <v>267</v>
      </c>
      <c r="K67" s="1547" t="s">
        <v>5806</v>
      </c>
      <c r="L67" s="2357"/>
      <c r="M67" s="2584" t="s">
        <v>5319</v>
      </c>
      <c r="N67" s="1843" t="s">
        <v>5778</v>
      </c>
      <c r="O67" s="2597">
        <v>1</v>
      </c>
      <c r="P67" s="1883" t="s">
        <v>5665</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696"/>
      <c r="B68" s="1495" t="str">
        <f t="shared" si="3"/>
        <v>2400001122</v>
      </c>
      <c r="C68" s="1626" t="s">
        <v>5791</v>
      </c>
      <c r="D68" s="2325"/>
      <c r="E68" s="1495"/>
      <c r="F68" s="1493"/>
      <c r="G68" s="1495"/>
      <c r="H68" s="1495"/>
      <c r="I68" s="1495" t="s">
        <v>19</v>
      </c>
      <c r="J68" s="1495" t="s">
        <v>267</v>
      </c>
      <c r="K68" s="1547" t="s">
        <v>5807</v>
      </c>
      <c r="L68" s="2357">
        <v>475</v>
      </c>
      <c r="M68" s="1790" t="s">
        <v>5808</v>
      </c>
      <c r="N68" s="1859"/>
      <c r="O68" s="2597">
        <v>2</v>
      </c>
      <c r="P68" s="1883" t="s">
        <v>5665</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696"/>
      <c r="B69" s="1495" t="str">
        <f t="shared" si="3"/>
        <v>2400001123</v>
      </c>
      <c r="C69" s="1626" t="s">
        <v>5791</v>
      </c>
      <c r="D69" s="2325"/>
      <c r="E69" s="1495"/>
      <c r="F69" s="1493"/>
      <c r="G69" s="1495"/>
      <c r="H69" s="1495"/>
      <c r="I69" s="1495" t="s">
        <v>19</v>
      </c>
      <c r="J69" s="1495" t="s">
        <v>267</v>
      </c>
      <c r="K69" s="1547" t="s">
        <v>5809</v>
      </c>
      <c r="L69" s="2357">
        <v>475</v>
      </c>
      <c r="M69" s="1790" t="s">
        <v>5810</v>
      </c>
      <c r="N69" s="1859"/>
      <c r="O69" s="2597">
        <v>2</v>
      </c>
      <c r="P69" s="1883" t="s">
        <v>5665</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696"/>
      <c r="B70" s="1495" t="str">
        <f t="shared" si="3"/>
        <v>2400001124</v>
      </c>
      <c r="C70" s="1626" t="s">
        <v>5791</v>
      </c>
      <c r="D70" s="2325"/>
      <c r="E70" s="1495"/>
      <c r="F70" s="1493"/>
      <c r="G70" s="1495"/>
      <c r="H70" s="1495"/>
      <c r="I70" s="1495" t="s">
        <v>19</v>
      </c>
      <c r="J70" s="1495" t="s">
        <v>267</v>
      </c>
      <c r="K70" s="1547" t="s">
        <v>5811</v>
      </c>
      <c r="L70" s="2357">
        <v>125</v>
      </c>
      <c r="M70" s="2584" t="s">
        <v>5319</v>
      </c>
      <c r="N70" s="1843" t="s">
        <v>5778</v>
      </c>
      <c r="O70" s="2597">
        <v>1</v>
      </c>
      <c r="P70" s="1883" t="s">
        <v>5665</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696"/>
      <c r="B71" s="1495" t="str">
        <f t="shared" si="3"/>
        <v>2400001125</v>
      </c>
      <c r="C71" s="1626" t="s">
        <v>5791</v>
      </c>
      <c r="D71" s="2325"/>
      <c r="E71" s="1495"/>
      <c r="F71" s="1493"/>
      <c r="G71" s="1495"/>
      <c r="H71" s="1495"/>
      <c r="I71" s="1495" t="s">
        <v>19</v>
      </c>
      <c r="J71" s="1495" t="s">
        <v>267</v>
      </c>
      <c r="K71" s="1547" t="s">
        <v>5812</v>
      </c>
      <c r="L71" s="2357">
        <v>50</v>
      </c>
      <c r="M71" s="2584" t="s">
        <v>5319</v>
      </c>
      <c r="N71" s="1843" t="s">
        <v>5778</v>
      </c>
      <c r="O71" s="2597">
        <v>1</v>
      </c>
      <c r="P71" s="1883" t="s">
        <v>5665</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696"/>
      <c r="B72" s="1495" t="str">
        <f t="shared" si="3"/>
        <v>2400001129</v>
      </c>
      <c r="C72" s="1626" t="s">
        <v>5791</v>
      </c>
      <c r="D72" s="2325"/>
      <c r="E72" s="1495"/>
      <c r="F72" s="1493"/>
      <c r="G72" s="1495"/>
      <c r="H72" s="1495"/>
      <c r="I72" s="1495" t="s">
        <v>19</v>
      </c>
      <c r="J72" s="1495" t="s">
        <v>267</v>
      </c>
      <c r="K72" s="1547" t="s">
        <v>5813</v>
      </c>
      <c r="L72" s="2357"/>
      <c r="M72" s="1790" t="s">
        <v>5344</v>
      </c>
      <c r="N72" s="1859"/>
      <c r="O72" s="2597">
        <v>2</v>
      </c>
      <c r="P72" s="1883" t="s">
        <v>5665</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696"/>
      <c r="B73" s="1495" t="str">
        <f t="shared" si="3"/>
        <v>2400001130</v>
      </c>
      <c r="C73" s="1626" t="s">
        <v>5791</v>
      </c>
      <c r="D73" s="2325"/>
      <c r="E73" s="1495"/>
      <c r="F73" s="1493"/>
      <c r="G73" s="1495"/>
      <c r="H73" s="1495"/>
      <c r="I73" s="1495" t="s">
        <v>19</v>
      </c>
      <c r="J73" s="1495" t="s">
        <v>267</v>
      </c>
      <c r="K73" s="1547" t="s">
        <v>5814</v>
      </c>
      <c r="L73" s="2357"/>
      <c r="M73" s="1790" t="s">
        <v>5344</v>
      </c>
      <c r="N73" s="1859"/>
      <c r="O73" s="2597">
        <v>2</v>
      </c>
      <c r="P73" s="1883" t="s">
        <v>5665</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696"/>
      <c r="B74" s="1495" t="str">
        <f t="shared" si="3"/>
        <v>2400001128</v>
      </c>
      <c r="C74" s="1626" t="s">
        <v>5791</v>
      </c>
      <c r="D74" s="2325"/>
      <c r="E74" s="1495"/>
      <c r="F74" s="1493"/>
      <c r="G74" s="1495"/>
      <c r="H74" s="1495"/>
      <c r="I74" s="1495" t="s">
        <v>19</v>
      </c>
      <c r="J74" s="1495" t="s">
        <v>267</v>
      </c>
      <c r="K74" s="1547" t="s">
        <v>5815</v>
      </c>
      <c r="L74" s="2357"/>
      <c r="M74" s="2584" t="s">
        <v>5319</v>
      </c>
      <c r="N74" s="1843" t="s">
        <v>5778</v>
      </c>
      <c r="O74" s="2597">
        <v>1</v>
      </c>
      <c r="P74" s="1883" t="s">
        <v>5665</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696"/>
      <c r="B75" s="1495" t="str">
        <f t="shared" si="3"/>
        <v>2400001133</v>
      </c>
      <c r="C75" s="1626" t="s">
        <v>5791</v>
      </c>
      <c r="D75" s="2325"/>
      <c r="E75" s="1495"/>
      <c r="F75" s="1493"/>
      <c r="G75" s="1495"/>
      <c r="H75" s="1495"/>
      <c r="I75" s="1495" t="s">
        <v>19</v>
      </c>
      <c r="J75" s="1495" t="s">
        <v>267</v>
      </c>
      <c r="K75" s="1547" t="s">
        <v>5816</v>
      </c>
      <c r="L75" s="2357">
        <v>140</v>
      </c>
      <c r="M75" s="2448" t="s">
        <v>5319</v>
      </c>
      <c r="N75" s="1843" t="s">
        <v>5778</v>
      </c>
      <c r="O75" s="2597">
        <v>1</v>
      </c>
      <c r="P75" s="1883" t="s">
        <v>5665</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696"/>
      <c r="B76" s="1495" t="str">
        <f t="shared" ref="B76:B107" si="5">TEXT(LEFT(K76,10),"0000000000")</f>
        <v>2400001131</v>
      </c>
      <c r="C76" s="1626" t="s">
        <v>5791</v>
      </c>
      <c r="D76" s="2325"/>
      <c r="E76" s="1495"/>
      <c r="F76" s="1493"/>
      <c r="G76" s="1495"/>
      <c r="H76" s="1495"/>
      <c r="I76" s="1495" t="s">
        <v>19</v>
      </c>
      <c r="J76" s="1495" t="s">
        <v>267</v>
      </c>
      <c r="K76" s="1547" t="s">
        <v>5817</v>
      </c>
      <c r="L76" s="2357">
        <v>43</v>
      </c>
      <c r="M76" s="2448" t="s">
        <v>5319</v>
      </c>
      <c r="N76" s="1843" t="s">
        <v>5778</v>
      </c>
      <c r="O76" s="2597">
        <v>1</v>
      </c>
      <c r="P76" s="1883" t="s">
        <v>5665</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696"/>
      <c r="B77" s="1495" t="str">
        <f t="shared" si="5"/>
        <v>2400001132</v>
      </c>
      <c r="C77" s="1626" t="s">
        <v>5791</v>
      </c>
      <c r="D77" s="2325"/>
      <c r="E77" s="1495"/>
      <c r="F77" s="1493"/>
      <c r="G77" s="1495"/>
      <c r="H77" s="1495"/>
      <c r="I77" s="1495" t="s">
        <v>19</v>
      </c>
      <c r="J77" s="1495" t="s">
        <v>267</v>
      </c>
      <c r="K77" s="1547" t="s">
        <v>5818</v>
      </c>
      <c r="L77" s="2357">
        <v>485</v>
      </c>
      <c r="M77" s="2584" t="s">
        <v>5319</v>
      </c>
      <c r="N77" s="1843" t="s">
        <v>5778</v>
      </c>
      <c r="O77" s="2597">
        <v>1</v>
      </c>
      <c r="P77" s="1883" t="s">
        <v>5665</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696"/>
      <c r="B78" s="1495" t="str">
        <f t="shared" si="5"/>
        <v>2400001134</v>
      </c>
      <c r="C78" s="1626" t="s">
        <v>5791</v>
      </c>
      <c r="D78" s="2325"/>
      <c r="E78" s="1495"/>
      <c r="F78" s="1493"/>
      <c r="G78" s="1495"/>
      <c r="H78" s="1495"/>
      <c r="I78" s="1495" t="s">
        <v>19</v>
      </c>
      <c r="J78" s="1495" t="s">
        <v>267</v>
      </c>
      <c r="K78" s="1547" t="s">
        <v>5819</v>
      </c>
      <c r="L78" s="2357">
        <v>447</v>
      </c>
      <c r="M78" s="2584" t="s">
        <v>5319</v>
      </c>
      <c r="N78" s="1843" t="s">
        <v>5778</v>
      </c>
      <c r="O78" s="2597">
        <v>1</v>
      </c>
      <c r="P78" s="1883" t="s">
        <v>5665</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696"/>
      <c r="B79" s="1495" t="str">
        <f t="shared" si="5"/>
        <v>2400001135</v>
      </c>
      <c r="C79" s="1626" t="s">
        <v>5791</v>
      </c>
      <c r="D79" s="2325"/>
      <c r="E79" s="1495"/>
      <c r="F79" s="1493"/>
      <c r="G79" s="1495"/>
      <c r="H79" s="1495"/>
      <c r="I79" s="1495" t="s">
        <v>19</v>
      </c>
      <c r="J79" s="1495" t="s">
        <v>267</v>
      </c>
      <c r="K79" s="1547" t="s">
        <v>5820</v>
      </c>
      <c r="L79" s="2357">
        <v>357</v>
      </c>
      <c r="M79" s="1790" t="s">
        <v>5821</v>
      </c>
      <c r="N79" s="1859"/>
      <c r="O79" s="2597">
        <v>2</v>
      </c>
      <c r="P79" s="1883" t="s">
        <v>5665</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696"/>
      <c r="B80" s="1495" t="str">
        <f t="shared" si="5"/>
        <v>2400001136</v>
      </c>
      <c r="C80" s="1626" t="s">
        <v>5791</v>
      </c>
      <c r="D80" s="2325"/>
      <c r="E80" s="1495"/>
      <c r="F80" s="1493"/>
      <c r="G80" s="1495"/>
      <c r="H80" s="1495"/>
      <c r="I80" s="1495" t="s">
        <v>19</v>
      </c>
      <c r="J80" s="1495" t="s">
        <v>267</v>
      </c>
      <c r="K80" s="1547" t="s">
        <v>5822</v>
      </c>
      <c r="L80" s="2357">
        <v>3065</v>
      </c>
      <c r="M80" s="1790" t="s">
        <v>5344</v>
      </c>
      <c r="N80" s="1859"/>
      <c r="O80" s="2597">
        <v>2</v>
      </c>
      <c r="P80" s="1883" t="s">
        <v>5665</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696"/>
      <c r="B81" s="1495" t="str">
        <f t="shared" si="5"/>
        <v>2400001137</v>
      </c>
      <c r="C81" s="1626" t="s">
        <v>5791</v>
      </c>
      <c r="D81" s="2325"/>
      <c r="E81" s="1495"/>
      <c r="F81" s="1493"/>
      <c r="G81" s="1495"/>
      <c r="H81" s="1495"/>
      <c r="I81" s="1495" t="s">
        <v>19</v>
      </c>
      <c r="J81" s="1495" t="s">
        <v>267</v>
      </c>
      <c r="K81" s="1547" t="s">
        <v>5823</v>
      </c>
      <c r="L81" s="2357">
        <v>4526</v>
      </c>
      <c r="M81" s="1748" t="s">
        <v>5821</v>
      </c>
      <c r="N81" s="1859"/>
      <c r="O81" s="2597">
        <v>2</v>
      </c>
      <c r="P81" s="1883" t="s">
        <v>5665</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696"/>
      <c r="B82" s="1495" t="str">
        <f t="shared" si="5"/>
        <v>2400001126</v>
      </c>
      <c r="C82" s="1626" t="s">
        <v>5791</v>
      </c>
      <c r="D82" s="2325"/>
      <c r="E82" s="1495"/>
      <c r="F82" s="1493"/>
      <c r="G82" s="1495"/>
      <c r="H82" s="1495"/>
      <c r="I82" s="1495" t="s">
        <v>19</v>
      </c>
      <c r="J82" s="1495" t="s">
        <v>267</v>
      </c>
      <c r="K82" s="1547" t="s">
        <v>5824</v>
      </c>
      <c r="L82" s="2357">
        <v>150</v>
      </c>
      <c r="M82" s="1790" t="s">
        <v>5825</v>
      </c>
      <c r="N82" s="1859"/>
      <c r="O82" s="2597">
        <v>2</v>
      </c>
      <c r="P82" s="1883" t="s">
        <v>5665</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696"/>
      <c r="B83" s="1495" t="str">
        <f t="shared" si="5"/>
        <v>2400001127</v>
      </c>
      <c r="C83" s="1626" t="s">
        <v>5791</v>
      </c>
      <c r="D83" s="2325"/>
      <c r="E83" s="1495"/>
      <c r="F83" s="1493"/>
      <c r="G83" s="1495"/>
      <c r="H83" s="1495"/>
      <c r="I83" s="1495" t="s">
        <v>19</v>
      </c>
      <c r="J83" s="1495" t="s">
        <v>267</v>
      </c>
      <c r="K83" s="1547" t="s">
        <v>5826</v>
      </c>
      <c r="L83" s="2357">
        <v>250</v>
      </c>
      <c r="M83" s="1748" t="s">
        <v>5827</v>
      </c>
      <c r="N83" s="1859"/>
      <c r="O83" s="2597">
        <v>2</v>
      </c>
      <c r="P83" s="1883" t="s">
        <v>5665</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697"/>
      <c r="B84" s="1495" t="str">
        <f t="shared" si="5"/>
        <v>2400001140</v>
      </c>
      <c r="C84" s="1626" t="s">
        <v>5791</v>
      </c>
      <c r="D84" s="2325"/>
      <c r="E84" s="1543"/>
      <c r="F84" s="1545"/>
      <c r="G84" s="1543"/>
      <c r="H84" s="1543"/>
      <c r="I84" s="1495" t="s">
        <v>19</v>
      </c>
      <c r="J84" s="1495" t="s">
        <v>267</v>
      </c>
      <c r="K84" s="1547" t="s">
        <v>5828</v>
      </c>
      <c r="L84" s="2357"/>
      <c r="M84" s="1493" t="s">
        <v>5829</v>
      </c>
      <c r="N84" s="1859"/>
      <c r="O84" s="2597">
        <v>2</v>
      </c>
      <c r="P84" s="1883" t="s">
        <v>5665</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83">
        <v>16</v>
      </c>
      <c r="B85" s="2279" t="str">
        <f t="shared" si="5"/>
        <v>2200001928</v>
      </c>
      <c r="C85" s="2323" t="s">
        <v>5654</v>
      </c>
      <c r="D85" s="2599">
        <v>1670</v>
      </c>
      <c r="E85" s="1921" t="s">
        <v>5830</v>
      </c>
      <c r="F85" s="1921" t="s">
        <v>89</v>
      </c>
      <c r="G85" s="1921"/>
      <c r="H85" s="1921" t="s">
        <v>1599</v>
      </c>
      <c r="I85" s="2419" t="s">
        <v>19</v>
      </c>
      <c r="J85" s="1921" t="s">
        <v>234</v>
      </c>
      <c r="K85" s="2161" t="s">
        <v>5831</v>
      </c>
      <c r="L85" s="2508">
        <v>1670</v>
      </c>
      <c r="M85" s="2448" t="s">
        <v>5832</v>
      </c>
      <c r="N85" s="1862"/>
      <c r="O85" s="2595">
        <v>2</v>
      </c>
      <c r="Q85" s="1902"/>
      <c r="R85" s="1902"/>
      <c r="S85" s="1902"/>
    </row>
    <row r="86" spans="1:127" s="2150" customFormat="1" ht="61.5" customHeight="1">
      <c r="A86" s="3684"/>
      <c r="B86" s="2279" t="str">
        <f t="shared" si="5"/>
        <v>2200001939</v>
      </c>
      <c r="C86" s="2323" t="s">
        <v>5654</v>
      </c>
      <c r="D86" s="2599">
        <v>190</v>
      </c>
      <c r="E86" s="2187" t="s">
        <v>5830</v>
      </c>
      <c r="F86" s="2187" t="s">
        <v>89</v>
      </c>
      <c r="G86" s="2187"/>
      <c r="H86" s="2187" t="s">
        <v>1599</v>
      </c>
      <c r="I86" s="2419" t="s">
        <v>19</v>
      </c>
      <c r="J86" s="1921" t="s">
        <v>234</v>
      </c>
      <c r="K86" s="2161" t="s">
        <v>5833</v>
      </c>
      <c r="L86" s="2508">
        <v>190</v>
      </c>
      <c r="M86" s="2448" t="s">
        <v>5481</v>
      </c>
      <c r="N86" s="1862" t="s">
        <v>5834</v>
      </c>
      <c r="O86" s="2595">
        <v>2</v>
      </c>
      <c r="Q86" s="1902"/>
      <c r="R86" s="1902"/>
      <c r="S86" s="1902"/>
    </row>
    <row r="87" spans="1:127" s="2150" customFormat="1" ht="61.5" customHeight="1">
      <c r="A87" s="3684"/>
      <c r="B87" s="2279" t="str">
        <f t="shared" si="5"/>
        <v>2200001934</v>
      </c>
      <c r="C87" s="2323" t="s">
        <v>5654</v>
      </c>
      <c r="D87" s="2222">
        <v>2780</v>
      </c>
      <c r="E87" s="1921" t="s">
        <v>5835</v>
      </c>
      <c r="F87" s="1921" t="s">
        <v>89</v>
      </c>
      <c r="G87" s="1921"/>
      <c r="H87" s="2187" t="s">
        <v>1599</v>
      </c>
      <c r="I87" s="2419" t="s">
        <v>19</v>
      </c>
      <c r="J87" s="1921" t="s">
        <v>234</v>
      </c>
      <c r="K87" s="2161" t="s">
        <v>5836</v>
      </c>
      <c r="L87" s="2508">
        <v>2780</v>
      </c>
      <c r="M87" s="2448" t="s">
        <v>5319</v>
      </c>
      <c r="N87" s="1862" t="s">
        <v>5778</v>
      </c>
      <c r="O87" s="1745">
        <v>2</v>
      </c>
      <c r="Q87" s="1902">
        <v>2780</v>
      </c>
      <c r="R87" s="1902"/>
      <c r="S87" s="1493">
        <f>Q87-R87</f>
        <v>2780</v>
      </c>
    </row>
    <row r="88" spans="1:127" s="1548" customFormat="1" ht="65.25" customHeight="1">
      <c r="A88" s="3684"/>
      <c r="B88" s="1921" t="str">
        <f t="shared" si="5"/>
        <v>2000002755</v>
      </c>
      <c r="C88" s="2323" t="s">
        <v>5654</v>
      </c>
      <c r="D88" s="2488">
        <v>1000</v>
      </c>
      <c r="E88" s="1921" t="s">
        <v>5837</v>
      </c>
      <c r="F88" s="1921" t="s">
        <v>89</v>
      </c>
      <c r="G88" s="1921"/>
      <c r="H88" s="2187" t="s">
        <v>1599</v>
      </c>
      <c r="I88" s="2279" t="s">
        <v>19</v>
      </c>
      <c r="J88" s="1921" t="s">
        <v>234</v>
      </c>
      <c r="K88" s="1845" t="s">
        <v>5838</v>
      </c>
      <c r="L88" s="2583">
        <v>1000</v>
      </c>
      <c r="M88" s="2196" t="s">
        <v>5344</v>
      </c>
      <c r="N88" s="1859"/>
      <c r="O88" s="2590">
        <v>2</v>
      </c>
    </row>
    <row r="89" spans="1:127" s="2150" customFormat="1" ht="62.25" customHeight="1">
      <c r="A89" s="3684"/>
      <c r="B89" s="1921" t="str">
        <f t="shared" si="5"/>
        <v>2000002745</v>
      </c>
      <c r="C89" s="2323" t="s">
        <v>5654</v>
      </c>
      <c r="D89" s="2619">
        <v>1000</v>
      </c>
      <c r="E89" s="2118" t="s">
        <v>5839</v>
      </c>
      <c r="F89" s="2118" t="s">
        <v>89</v>
      </c>
      <c r="G89" s="2118"/>
      <c r="H89" s="2187" t="s">
        <v>1599</v>
      </c>
      <c r="I89" s="2279" t="s">
        <v>19</v>
      </c>
      <c r="J89" s="1921" t="s">
        <v>234</v>
      </c>
      <c r="K89" s="1911" t="s">
        <v>5840</v>
      </c>
      <c r="L89" s="2583">
        <v>1000</v>
      </c>
      <c r="M89" s="2584" t="s">
        <v>5344</v>
      </c>
      <c r="N89" s="1775"/>
      <c r="O89" s="1745">
        <v>2</v>
      </c>
    </row>
    <row r="90" spans="1:127" s="2150" customFormat="1" ht="62.25" customHeight="1">
      <c r="A90" s="3684"/>
      <c r="B90" s="1921" t="str">
        <f t="shared" si="5"/>
        <v>2000002770</v>
      </c>
      <c r="C90" s="2323" t="s">
        <v>5654</v>
      </c>
      <c r="D90" s="2619">
        <v>1500</v>
      </c>
      <c r="E90" s="2118" t="s">
        <v>5841</v>
      </c>
      <c r="F90" s="2118" t="s">
        <v>89</v>
      </c>
      <c r="G90" s="2298"/>
      <c r="H90" s="1921"/>
      <c r="I90" s="2279" t="s">
        <v>19</v>
      </c>
      <c r="J90" s="1921" t="s">
        <v>234</v>
      </c>
      <c r="K90" s="1911" t="s">
        <v>5842</v>
      </c>
      <c r="L90" s="2583">
        <v>1500</v>
      </c>
      <c r="M90" s="2584" t="s">
        <v>5319</v>
      </c>
      <c r="N90" s="1775"/>
      <c r="O90" s="1745"/>
    </row>
    <row r="91" spans="1:127" s="2150" customFormat="1" ht="62.25" customHeight="1">
      <c r="A91" s="3684"/>
      <c r="B91" s="1921" t="str">
        <f t="shared" si="5"/>
        <v>2000002780</v>
      </c>
      <c r="C91" s="2323" t="s">
        <v>5654</v>
      </c>
      <c r="D91" s="2619">
        <v>1500</v>
      </c>
      <c r="E91" s="2118" t="s">
        <v>5843</v>
      </c>
      <c r="F91" s="2118" t="s">
        <v>89</v>
      </c>
      <c r="G91" s="2298"/>
      <c r="H91" s="1921"/>
      <c r="I91" s="2279" t="s">
        <v>19</v>
      </c>
      <c r="J91" s="1921" t="s">
        <v>234</v>
      </c>
      <c r="K91" s="1911" t="s">
        <v>5844</v>
      </c>
      <c r="L91" s="2583">
        <v>1500</v>
      </c>
      <c r="M91" s="2584" t="s">
        <v>5319</v>
      </c>
      <c r="N91" s="1775"/>
      <c r="O91" s="1745"/>
    </row>
    <row r="92" spans="1:127" s="2150" customFormat="1" ht="62.25" customHeight="1">
      <c r="A92" s="3684"/>
      <c r="B92" s="1921" t="str">
        <f t="shared" si="5"/>
        <v>2200001946</v>
      </c>
      <c r="C92" s="2323" t="s">
        <v>5654</v>
      </c>
      <c r="D92" s="2619">
        <v>4250</v>
      </c>
      <c r="E92" s="2118" t="s">
        <v>5845</v>
      </c>
      <c r="F92" s="2118" t="s">
        <v>89</v>
      </c>
      <c r="G92" s="2159"/>
      <c r="H92" s="2118"/>
      <c r="I92" s="2279" t="s">
        <v>19</v>
      </c>
      <c r="J92" s="1921" t="s">
        <v>234</v>
      </c>
      <c r="K92" s="1845" t="s">
        <v>5846</v>
      </c>
      <c r="L92" s="2583">
        <v>114</v>
      </c>
      <c r="M92" s="2584" t="s">
        <v>5344</v>
      </c>
      <c r="N92" s="1775"/>
      <c r="O92" s="1745">
        <v>3</v>
      </c>
    </row>
    <row r="93" spans="1:127" s="2150" customFormat="1" ht="76.5" customHeight="1">
      <c r="A93" s="2436">
        <v>17</v>
      </c>
      <c r="B93" s="2279" t="str">
        <f t="shared" si="5"/>
        <v>2000002829</v>
      </c>
      <c r="C93" s="2370" t="s">
        <v>42</v>
      </c>
      <c r="D93" s="2488">
        <v>5960</v>
      </c>
      <c r="E93" s="2118" t="s">
        <v>5847</v>
      </c>
      <c r="F93" s="2391" t="s">
        <v>3401</v>
      </c>
      <c r="G93" s="2159" t="s">
        <v>5848</v>
      </c>
      <c r="H93" s="1632" t="s">
        <v>5849</v>
      </c>
      <c r="I93" s="2187" t="s">
        <v>19</v>
      </c>
      <c r="J93" s="1921" t="s">
        <v>4348</v>
      </c>
      <c r="K93" s="1845" t="s">
        <v>5850</v>
      </c>
      <c r="L93" s="2357">
        <v>6000</v>
      </c>
      <c r="M93" s="2196" t="s">
        <v>5344</v>
      </c>
      <c r="N93" s="1775"/>
      <c r="O93" s="2590">
        <v>2</v>
      </c>
    </row>
    <row r="94" spans="1:127" s="2150" customFormat="1" ht="77.25" customHeight="1">
      <c r="A94" s="2414">
        <v>18</v>
      </c>
      <c r="B94" s="1921" t="str">
        <f t="shared" si="5"/>
        <v>2000002790</v>
      </c>
      <c r="C94" s="1561" t="s">
        <v>3399</v>
      </c>
      <c r="D94" s="2222">
        <v>8800</v>
      </c>
      <c r="E94" s="1921" t="s">
        <v>5851</v>
      </c>
      <c r="F94" s="1902" t="s">
        <v>3401</v>
      </c>
      <c r="G94" s="2279" t="s">
        <v>5852</v>
      </c>
      <c r="H94" s="1921"/>
      <c r="I94" s="1921" t="s">
        <v>19</v>
      </c>
      <c r="J94" s="1921" t="s">
        <v>253</v>
      </c>
      <c r="K94" s="2194" t="s">
        <v>5853</v>
      </c>
      <c r="L94" s="2583">
        <v>8800</v>
      </c>
      <c r="M94" s="2448" t="s">
        <v>5319</v>
      </c>
      <c r="N94" s="1862" t="s">
        <v>5854</v>
      </c>
      <c r="O94" s="1745">
        <v>2</v>
      </c>
      <c r="Q94" s="1493">
        <v>9606</v>
      </c>
      <c r="R94" s="1493">
        <v>7929</v>
      </c>
      <c r="S94" s="1493">
        <f>Q94-R94</f>
        <v>1677</v>
      </c>
    </row>
    <row r="95" spans="1:127" s="2150" customFormat="1" ht="77.25" customHeight="1">
      <c r="A95" s="2436">
        <v>19</v>
      </c>
      <c r="B95" s="1921" t="str">
        <f t="shared" si="5"/>
        <v>2200001920</v>
      </c>
      <c r="C95" s="1902" t="s">
        <v>5855</v>
      </c>
      <c r="D95" s="2585">
        <v>4300</v>
      </c>
      <c r="E95" s="2118" t="s">
        <v>5856</v>
      </c>
      <c r="F95" s="2391" t="s">
        <v>89</v>
      </c>
      <c r="G95" s="1921" t="s">
        <v>5857</v>
      </c>
      <c r="H95" s="1921"/>
      <c r="I95" s="1921" t="s">
        <v>19</v>
      </c>
      <c r="J95" s="1921" t="s">
        <v>1138</v>
      </c>
      <c r="K95" s="1911" t="s">
        <v>5858</v>
      </c>
      <c r="L95" s="2583">
        <v>4250</v>
      </c>
      <c r="M95" s="2196" t="s">
        <v>5319</v>
      </c>
      <c r="N95" s="1862" t="s">
        <v>1000</v>
      </c>
      <c r="O95" s="1745">
        <v>2</v>
      </c>
      <c r="Q95" s="1493">
        <v>27642</v>
      </c>
      <c r="R95" s="1493">
        <v>13395</v>
      </c>
      <c r="S95" s="1493">
        <f>Q95-R95</f>
        <v>14247</v>
      </c>
    </row>
    <row r="96" spans="1:127" s="2150" customFormat="1" ht="62.25" customHeight="1">
      <c r="A96" s="3686">
        <v>20</v>
      </c>
      <c r="B96" s="1921" t="str">
        <f t="shared" si="5"/>
        <v>2400001142</v>
      </c>
      <c r="C96" s="1902" t="s">
        <v>5859</v>
      </c>
      <c r="D96" s="2488">
        <v>6493</v>
      </c>
      <c r="E96" s="1921" t="s">
        <v>5860</v>
      </c>
      <c r="F96" s="1902" t="s">
        <v>3095</v>
      </c>
      <c r="G96" s="1921" t="s">
        <v>5861</v>
      </c>
      <c r="H96" s="1921" t="s">
        <v>5794</v>
      </c>
      <c r="I96" s="1921" t="s">
        <v>19</v>
      </c>
      <c r="J96" s="1921" t="s">
        <v>5758</v>
      </c>
      <c r="K96" s="1845" t="s">
        <v>5862</v>
      </c>
      <c r="L96" s="2583">
        <f>D96</f>
        <v>6493</v>
      </c>
      <c r="M96" s="2448" t="s">
        <v>5319</v>
      </c>
      <c r="N96" s="1843" t="s">
        <v>5778</v>
      </c>
      <c r="O96" s="2598">
        <v>2</v>
      </c>
      <c r="P96" s="2122" t="s">
        <v>5665</v>
      </c>
      <c r="Q96" s="1902">
        <v>3159</v>
      </c>
      <c r="R96" s="1902"/>
      <c r="S96" s="1902">
        <f>Q96-R96</f>
        <v>3159</v>
      </c>
    </row>
    <row r="97" spans="1:127" s="2150" customFormat="1" ht="56.25" customHeight="1">
      <c r="A97" s="3687"/>
      <c r="B97" s="1495" t="str">
        <f t="shared" si="5"/>
        <v>2400001145</v>
      </c>
      <c r="C97" s="1493" t="s">
        <v>5859</v>
      </c>
      <c r="D97" s="2325"/>
      <c r="E97" s="1495"/>
      <c r="F97" s="1493"/>
      <c r="G97" s="1495"/>
      <c r="H97" s="1495"/>
      <c r="I97" s="1495" t="s">
        <v>19</v>
      </c>
      <c r="J97" s="1495" t="s">
        <v>5758</v>
      </c>
      <c r="K97" s="1600" t="s">
        <v>5863</v>
      </c>
      <c r="L97" s="2357"/>
      <c r="M97" s="2584" t="s">
        <v>5821</v>
      </c>
      <c r="N97" s="1859"/>
      <c r="O97" s="2597">
        <v>2</v>
      </c>
      <c r="P97" s="1883" t="s">
        <v>5665</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87"/>
      <c r="B98" s="1495" t="str">
        <f t="shared" si="5"/>
        <v>2400001148</v>
      </c>
      <c r="C98" s="1493" t="s">
        <v>5859</v>
      </c>
      <c r="D98" s="2325"/>
      <c r="E98" s="1495"/>
      <c r="F98" s="1493"/>
      <c r="G98" s="1495"/>
      <c r="H98" s="1495"/>
      <c r="I98" s="1495" t="s">
        <v>19</v>
      </c>
      <c r="J98" s="1495" t="s">
        <v>5758</v>
      </c>
      <c r="K98" s="1600" t="s">
        <v>5864</v>
      </c>
      <c r="L98" s="2357"/>
      <c r="M98" s="2448" t="s">
        <v>5319</v>
      </c>
      <c r="N98" s="1843" t="s">
        <v>5778</v>
      </c>
      <c r="O98" s="2597">
        <v>2</v>
      </c>
      <c r="P98" s="1883" t="s">
        <v>5665</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87"/>
      <c r="B99" s="1495" t="str">
        <f t="shared" si="5"/>
        <v>2400001147</v>
      </c>
      <c r="C99" s="1493" t="s">
        <v>5859</v>
      </c>
      <c r="D99" s="2325"/>
      <c r="E99" s="1495"/>
      <c r="F99" s="1493"/>
      <c r="G99" s="1495"/>
      <c r="H99" s="1495"/>
      <c r="I99" s="1495" t="s">
        <v>19</v>
      </c>
      <c r="J99" s="1495" t="s">
        <v>5758</v>
      </c>
      <c r="K99" s="1600" t="s">
        <v>5865</v>
      </c>
      <c r="L99" s="2357"/>
      <c r="M99" s="2584" t="s">
        <v>5344</v>
      </c>
      <c r="N99" s="1859"/>
      <c r="O99" s="2597">
        <v>2</v>
      </c>
      <c r="P99" s="1883" t="s">
        <v>5665</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87"/>
      <c r="B100" s="1495" t="str">
        <f t="shared" si="5"/>
        <v>2400001150</v>
      </c>
      <c r="C100" s="1493" t="s">
        <v>5859</v>
      </c>
      <c r="D100" s="2325"/>
      <c r="E100" s="1495"/>
      <c r="F100" s="1493"/>
      <c r="G100" s="1495"/>
      <c r="H100" s="1495"/>
      <c r="I100" s="1495" t="s">
        <v>19</v>
      </c>
      <c r="J100" s="1495" t="s">
        <v>5758</v>
      </c>
      <c r="K100" s="1547" t="s">
        <v>5866</v>
      </c>
      <c r="L100" s="2357"/>
      <c r="M100" s="2448" t="s">
        <v>5319</v>
      </c>
      <c r="N100" s="1843" t="s">
        <v>5778</v>
      </c>
      <c r="O100" s="2597">
        <v>2</v>
      </c>
      <c r="P100" s="1883" t="s">
        <v>5665</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88"/>
      <c r="B101" s="1495" t="str">
        <f t="shared" si="5"/>
        <v>2400001139</v>
      </c>
      <c r="C101" s="1493" t="s">
        <v>5859</v>
      </c>
      <c r="D101" s="2325"/>
      <c r="E101" s="1495"/>
      <c r="F101" s="1493"/>
      <c r="G101" s="1495"/>
      <c r="H101" s="1495"/>
      <c r="I101" s="1495" t="s">
        <v>19</v>
      </c>
      <c r="J101" s="1495" t="s">
        <v>5758</v>
      </c>
      <c r="K101" s="1547" t="s">
        <v>5867</v>
      </c>
      <c r="L101" s="2357"/>
      <c r="M101" s="2506" t="s">
        <v>5868</v>
      </c>
      <c r="N101" s="1859"/>
      <c r="O101" s="2597">
        <v>2</v>
      </c>
      <c r="P101" s="1883" t="s">
        <v>5665</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83">
        <v>21</v>
      </c>
      <c r="B102" s="1495" t="str">
        <f t="shared" si="5"/>
        <v>2000002757</v>
      </c>
      <c r="C102" s="2391" t="s">
        <v>193</v>
      </c>
      <c r="D102" s="2602">
        <v>9500</v>
      </c>
      <c r="E102" s="1921" t="s">
        <v>5869</v>
      </c>
      <c r="F102" s="2563" t="s">
        <v>3401</v>
      </c>
      <c r="G102" s="2118" t="s">
        <v>5870</v>
      </c>
      <c r="H102" s="2118"/>
      <c r="I102" s="2118" t="s">
        <v>19</v>
      </c>
      <c r="J102" s="2118" t="s">
        <v>4348</v>
      </c>
      <c r="K102" s="2402" t="s">
        <v>5871</v>
      </c>
      <c r="L102" s="2583">
        <v>5270</v>
      </c>
      <c r="M102" s="2448" t="s">
        <v>5319</v>
      </c>
      <c r="N102" s="1962" t="s">
        <v>5778</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84"/>
      <c r="B103" s="1495" t="str">
        <f t="shared" si="5"/>
        <v>2000002758</v>
      </c>
      <c r="C103" s="1630" t="s">
        <v>193</v>
      </c>
      <c r="D103" s="2575"/>
      <c r="E103" s="1851"/>
      <c r="F103" s="1493" t="s">
        <v>3401</v>
      </c>
      <c r="G103" s="1495"/>
      <c r="H103" s="1495"/>
      <c r="I103" s="1495" t="s">
        <v>19</v>
      </c>
      <c r="J103" s="1851" t="s">
        <v>4348</v>
      </c>
      <c r="K103" s="1600" t="s">
        <v>5872</v>
      </c>
      <c r="L103" s="2357">
        <v>730</v>
      </c>
      <c r="M103" s="2506" t="s">
        <v>5821</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84"/>
      <c r="B104" s="1495" t="str">
        <f t="shared" si="5"/>
        <v>2000002667</v>
      </c>
      <c r="C104" s="1630" t="s">
        <v>193</v>
      </c>
      <c r="D104" s="2325"/>
      <c r="E104" s="1495"/>
      <c r="F104" s="1493" t="s">
        <v>3401</v>
      </c>
      <c r="G104" s="1495"/>
      <c r="H104" s="1495"/>
      <c r="I104" s="1495" t="s">
        <v>19</v>
      </c>
      <c r="J104" s="1495" t="s">
        <v>123</v>
      </c>
      <c r="K104" s="1600" t="s">
        <v>5873</v>
      </c>
      <c r="L104" s="2357">
        <v>2865</v>
      </c>
      <c r="M104" s="1748" t="s">
        <v>5874</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85"/>
      <c r="B105" s="1495" t="str">
        <f t="shared" si="5"/>
        <v>2000002767</v>
      </c>
      <c r="C105" s="1630" t="s">
        <v>193</v>
      </c>
      <c r="D105" s="2325"/>
      <c r="E105" s="1495"/>
      <c r="F105" s="1493" t="s">
        <v>3401</v>
      </c>
      <c r="G105" s="1495"/>
      <c r="H105" s="1495"/>
      <c r="I105" s="1495" t="s">
        <v>19</v>
      </c>
      <c r="J105" s="1495" t="s">
        <v>123</v>
      </c>
      <c r="K105" s="1600" t="s">
        <v>5875</v>
      </c>
      <c r="L105" s="2357">
        <v>650</v>
      </c>
      <c r="M105" s="2448" t="s">
        <v>5319</v>
      </c>
      <c r="N105" s="1859" t="s">
        <v>5778</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83">
        <v>22</v>
      </c>
      <c r="B106" s="2279" t="str">
        <f t="shared" si="5"/>
        <v>2000002787</v>
      </c>
      <c r="C106" s="2279" t="s">
        <v>3414</v>
      </c>
      <c r="D106" s="2569">
        <v>24200</v>
      </c>
      <c r="E106" s="2159" t="s">
        <v>5876</v>
      </c>
      <c r="F106" s="2120" t="s">
        <v>3416</v>
      </c>
      <c r="G106" s="2118" t="s">
        <v>5877</v>
      </c>
      <c r="H106" s="2159"/>
      <c r="I106" s="1921" t="s">
        <v>19</v>
      </c>
      <c r="J106" s="1921" t="s">
        <v>20</v>
      </c>
      <c r="K106" s="2161" t="s">
        <v>5878</v>
      </c>
      <c r="L106" s="2508">
        <v>2430</v>
      </c>
      <c r="M106" s="2448" t="s">
        <v>5319</v>
      </c>
      <c r="N106" s="1862" t="s">
        <v>5854</v>
      </c>
      <c r="O106" s="2596">
        <v>2</v>
      </c>
      <c r="Q106" s="1493">
        <v>6029</v>
      </c>
      <c r="R106" s="1493">
        <v>3494</v>
      </c>
      <c r="S106" s="1493">
        <f>Q106-R106</f>
        <v>2535</v>
      </c>
    </row>
    <row r="107" spans="1:127" s="1548" customFormat="1" ht="58.5" customHeight="1">
      <c r="A107" s="3684"/>
      <c r="B107" s="1568" t="str">
        <f t="shared" si="5"/>
        <v>2000002788</v>
      </c>
      <c r="C107" s="1568" t="s">
        <v>3414</v>
      </c>
      <c r="D107" s="2572"/>
      <c r="E107" s="1947"/>
      <c r="F107" s="1872" t="s">
        <v>3416</v>
      </c>
      <c r="G107" s="1851"/>
      <c r="H107" s="1947"/>
      <c r="I107" s="1495" t="s">
        <v>19</v>
      </c>
      <c r="J107" s="1495" t="s">
        <v>20</v>
      </c>
      <c r="K107" s="1628" t="s">
        <v>5879</v>
      </c>
      <c r="L107" s="2361">
        <v>13797</v>
      </c>
      <c r="M107" s="2448" t="s">
        <v>5319</v>
      </c>
      <c r="N107" s="1843" t="s">
        <v>5880</v>
      </c>
      <c r="O107" s="2596">
        <v>2</v>
      </c>
      <c r="Q107" s="1493">
        <v>13767</v>
      </c>
      <c r="R107" s="1493"/>
      <c r="S107" s="1493">
        <f>Q107-R107</f>
        <v>13767</v>
      </c>
    </row>
    <row r="108" spans="1:127" s="1548" customFormat="1" ht="69" customHeight="1">
      <c r="A108" s="3684"/>
      <c r="B108" s="1495" t="str">
        <f t="shared" ref="B108:B139" si="6">TEXT(LEFT(K108,10),"0000000000")</f>
        <v>2000002766</v>
      </c>
      <c r="C108" s="1568" t="s">
        <v>3414</v>
      </c>
      <c r="D108" s="2325"/>
      <c r="E108" s="1495"/>
      <c r="F108" s="1872" t="s">
        <v>3416</v>
      </c>
      <c r="G108" s="1495"/>
      <c r="H108" s="1495"/>
      <c r="I108" s="1495" t="s">
        <v>19</v>
      </c>
      <c r="J108" s="1495" t="s">
        <v>959</v>
      </c>
      <c r="K108" s="1600" t="s">
        <v>5881</v>
      </c>
      <c r="L108" s="2357">
        <v>5000</v>
      </c>
      <c r="M108" s="2196" t="s">
        <v>5821</v>
      </c>
      <c r="N108" s="1859"/>
      <c r="O108" s="2590">
        <v>2</v>
      </c>
    </row>
    <row r="109" spans="1:127" s="1548" customFormat="1" ht="66" customHeight="1">
      <c r="A109" s="3684"/>
      <c r="B109" s="1495" t="str">
        <f t="shared" si="6"/>
        <v>2000002803</v>
      </c>
      <c r="C109" s="1568" t="s">
        <v>3414</v>
      </c>
      <c r="D109" s="2325"/>
      <c r="E109" s="1495"/>
      <c r="F109" s="1872" t="s">
        <v>3416</v>
      </c>
      <c r="G109" s="1495"/>
      <c r="H109" s="1495"/>
      <c r="I109" s="1495" t="s">
        <v>19</v>
      </c>
      <c r="J109" s="1495" t="s">
        <v>959</v>
      </c>
      <c r="K109" s="1600" t="s">
        <v>5882</v>
      </c>
      <c r="L109" s="2357">
        <v>2000</v>
      </c>
      <c r="M109" s="2196" t="s">
        <v>5319</v>
      </c>
      <c r="N109" s="1843" t="s">
        <v>5883</v>
      </c>
      <c r="O109" s="2590">
        <v>2</v>
      </c>
      <c r="Q109" s="1493">
        <v>417</v>
      </c>
      <c r="R109" s="1493"/>
      <c r="S109" s="1493">
        <f>Q109-R109</f>
        <v>417</v>
      </c>
    </row>
    <row r="110" spans="1:127" s="1548" customFormat="1" ht="58.5" customHeight="1">
      <c r="A110" s="3684"/>
      <c r="B110" s="1495" t="str">
        <f t="shared" si="6"/>
        <v>2200001926</v>
      </c>
      <c r="C110" s="1568" t="s">
        <v>3414</v>
      </c>
      <c r="D110" s="2266"/>
      <c r="E110" s="1947"/>
      <c r="F110" s="1872" t="s">
        <v>3416</v>
      </c>
      <c r="G110" s="1851"/>
      <c r="H110" s="1947"/>
      <c r="I110" s="1495" t="s">
        <v>19</v>
      </c>
      <c r="J110" s="1495" t="s">
        <v>959</v>
      </c>
      <c r="K110" s="1497" t="s">
        <v>5884</v>
      </c>
      <c r="L110" s="2361">
        <v>821</v>
      </c>
      <c r="M110" s="1748" t="s">
        <v>5344</v>
      </c>
      <c r="N110" s="1859"/>
      <c r="O110" s="2596">
        <v>2</v>
      </c>
    </row>
    <row r="111" spans="1:127" s="1548" customFormat="1" ht="58.5" customHeight="1">
      <c r="A111" s="3686">
        <v>23</v>
      </c>
      <c r="B111" s="2279" t="str">
        <f t="shared" si="6"/>
        <v>2000002791</v>
      </c>
      <c r="C111" s="2279" t="s">
        <v>3460</v>
      </c>
      <c r="D111" s="2569">
        <v>3240</v>
      </c>
      <c r="E111" s="2159" t="s">
        <v>5885</v>
      </c>
      <c r="F111" s="2120" t="s">
        <v>61</v>
      </c>
      <c r="G111" s="2118" t="s">
        <v>5886</v>
      </c>
      <c r="H111" s="2159"/>
      <c r="I111" s="1921" t="s">
        <v>19</v>
      </c>
      <c r="J111" s="1921" t="s">
        <v>123</v>
      </c>
      <c r="K111" s="2161" t="s">
        <v>5887</v>
      </c>
      <c r="L111" s="2508">
        <v>2280</v>
      </c>
      <c r="M111" s="2448" t="s">
        <v>5319</v>
      </c>
      <c r="N111" s="1862" t="s">
        <v>5854</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87"/>
      <c r="B112" s="1495" t="str">
        <f t="shared" si="6"/>
        <v>2000002744</v>
      </c>
      <c r="C112" s="1568" t="s">
        <v>3460</v>
      </c>
      <c r="D112" s="1808"/>
      <c r="E112" s="1748" t="s">
        <v>5888</v>
      </c>
      <c r="F112" s="1872" t="s">
        <v>61</v>
      </c>
      <c r="G112" s="1495"/>
      <c r="H112" s="1495"/>
      <c r="I112" s="1495" t="s">
        <v>19</v>
      </c>
      <c r="J112" s="1495" t="s">
        <v>5889</v>
      </c>
      <c r="K112" s="1600" t="s">
        <v>5890</v>
      </c>
      <c r="L112" s="2357">
        <v>500</v>
      </c>
      <c r="M112" s="2196" t="s">
        <v>5891</v>
      </c>
      <c r="N112" s="1859" t="s">
        <v>5778</v>
      </c>
      <c r="O112" s="2590">
        <v>2</v>
      </c>
      <c r="Q112" s="1493"/>
      <c r="R112" s="1493"/>
      <c r="S112" s="1493">
        <v>467</v>
      </c>
    </row>
    <row r="113" spans="1:127" s="1548" customFormat="1" ht="58.5" customHeight="1">
      <c r="A113" s="3688"/>
      <c r="B113" s="1495" t="str">
        <f t="shared" si="6"/>
        <v>2000002708</v>
      </c>
      <c r="C113" s="1568" t="s">
        <v>3460</v>
      </c>
      <c r="D113" s="1808"/>
      <c r="E113" s="1495"/>
      <c r="F113" s="1872" t="s">
        <v>61</v>
      </c>
      <c r="G113" s="1495"/>
      <c r="H113" s="1495"/>
      <c r="I113" s="1495" t="s">
        <v>19</v>
      </c>
      <c r="J113" s="1495" t="s">
        <v>5889</v>
      </c>
      <c r="K113" s="1600" t="s">
        <v>5892</v>
      </c>
      <c r="L113" s="2357">
        <v>500</v>
      </c>
      <c r="M113" s="2196" t="s">
        <v>5893</v>
      </c>
      <c r="N113" s="1859" t="s">
        <v>5778</v>
      </c>
      <c r="O113" s="2590">
        <v>2</v>
      </c>
      <c r="Q113" s="1493"/>
      <c r="R113" s="1493"/>
      <c r="S113" s="1493">
        <v>563</v>
      </c>
    </row>
    <row r="114" spans="1:127" s="1548" customFormat="1" ht="58.5" customHeight="1">
      <c r="A114" s="3686">
        <v>24</v>
      </c>
      <c r="B114" s="1921" t="str">
        <f t="shared" si="6"/>
        <v>2000002830</v>
      </c>
      <c r="C114" s="1902" t="s">
        <v>52</v>
      </c>
      <c r="D114" s="2488">
        <v>3200</v>
      </c>
      <c r="E114" s="1921" t="s">
        <v>5894</v>
      </c>
      <c r="F114" s="2601" t="s">
        <v>16</v>
      </c>
      <c r="G114" s="1921" t="s">
        <v>5895</v>
      </c>
      <c r="H114" s="1921"/>
      <c r="I114" s="1921" t="s">
        <v>19</v>
      </c>
      <c r="J114" s="1921" t="s">
        <v>74</v>
      </c>
      <c r="K114" s="2194" t="s">
        <v>5896</v>
      </c>
      <c r="L114" s="2583">
        <v>2400</v>
      </c>
      <c r="M114" s="2584" t="s">
        <v>5344</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87"/>
      <c r="B115" s="1495" t="str">
        <f t="shared" si="6"/>
        <v>2200001929</v>
      </c>
      <c r="C115" s="1493" t="s">
        <v>52</v>
      </c>
      <c r="D115" s="2325"/>
      <c r="E115" s="1748" t="s">
        <v>5897</v>
      </c>
      <c r="F115" s="1601" t="s">
        <v>16</v>
      </c>
      <c r="G115" s="1495"/>
      <c r="H115" s="1921"/>
      <c r="I115" s="1495" t="s">
        <v>19</v>
      </c>
      <c r="J115" s="1495" t="s">
        <v>74</v>
      </c>
      <c r="K115" s="1497" t="s">
        <v>5898</v>
      </c>
      <c r="L115" s="2583">
        <v>468</v>
      </c>
      <c r="M115" s="2584" t="s">
        <v>5344</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87"/>
      <c r="B116" s="1495" t="str">
        <f t="shared" si="6"/>
        <v>2000002800</v>
      </c>
      <c r="C116" s="1493" t="s">
        <v>52</v>
      </c>
      <c r="D116" s="2325"/>
      <c r="E116" s="1495"/>
      <c r="F116" s="1601" t="s">
        <v>16</v>
      </c>
      <c r="G116" s="1495"/>
      <c r="H116" s="1495"/>
      <c r="I116" s="1495" t="s">
        <v>19</v>
      </c>
      <c r="J116" s="1495" t="s">
        <v>63</v>
      </c>
      <c r="K116" s="1600" t="s">
        <v>5899</v>
      </c>
      <c r="L116" s="2357">
        <v>300</v>
      </c>
      <c r="M116" s="2196" t="s">
        <v>5900</v>
      </c>
      <c r="N116" s="1859"/>
      <c r="O116" s="2590">
        <v>2</v>
      </c>
    </row>
    <row r="117" spans="1:127" s="1548" customFormat="1" ht="58.5" customHeight="1">
      <c r="A117" s="3688"/>
      <c r="B117" s="1495" t="str">
        <f t="shared" si="6"/>
        <v>2200001930</v>
      </c>
      <c r="C117" s="1493" t="s">
        <v>52</v>
      </c>
      <c r="D117" s="2266"/>
      <c r="E117" s="1947"/>
      <c r="F117" s="1601" t="s">
        <v>16</v>
      </c>
      <c r="G117" s="1851"/>
      <c r="H117" s="1947"/>
      <c r="I117" s="1495" t="s">
        <v>19</v>
      </c>
      <c r="J117" s="1495" t="s">
        <v>63</v>
      </c>
      <c r="K117" s="1497" t="s">
        <v>5901</v>
      </c>
      <c r="L117" s="2361">
        <v>48</v>
      </c>
      <c r="M117" s="2584" t="s">
        <v>5344</v>
      </c>
      <c r="N117" s="1859"/>
      <c r="O117" s="2596">
        <v>2</v>
      </c>
    </row>
    <row r="118" spans="1:127" s="1548" customFormat="1" ht="58.5" customHeight="1">
      <c r="A118" s="3686">
        <v>25</v>
      </c>
      <c r="B118" s="1921" t="str">
        <f t="shared" si="6"/>
        <v>2400001099</v>
      </c>
      <c r="C118" s="1902" t="s">
        <v>76</v>
      </c>
      <c r="D118" s="2488">
        <v>10000</v>
      </c>
      <c r="E118" s="1921" t="s">
        <v>5902</v>
      </c>
      <c r="F118" s="1902"/>
      <c r="G118" s="1921" t="s">
        <v>5903</v>
      </c>
      <c r="H118" s="1921" t="s">
        <v>5794</v>
      </c>
      <c r="I118" s="1921" t="s">
        <v>19</v>
      </c>
      <c r="J118" s="1921" t="s">
        <v>4807</v>
      </c>
      <c r="K118" s="1911" t="s">
        <v>5904</v>
      </c>
      <c r="L118" s="2583">
        <f>D118</f>
        <v>10000</v>
      </c>
      <c r="M118" s="2448" t="s">
        <v>5319</v>
      </c>
      <c r="N118" s="1845" t="s">
        <v>5778</v>
      </c>
      <c r="O118" s="2604">
        <v>2</v>
      </c>
      <c r="P118" s="2122" t="s">
        <v>5665</v>
      </c>
      <c r="Q118" s="1493">
        <v>8795</v>
      </c>
      <c r="R118" s="1493"/>
      <c r="S118" s="1493">
        <f>Q118-R118</f>
        <v>8795</v>
      </c>
      <c r="T118" s="1916" t="s">
        <v>5905</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87"/>
      <c r="B119" s="1921" t="str">
        <f t="shared" si="6"/>
        <v>2400001156</v>
      </c>
      <c r="C119" s="1902" t="s">
        <v>76</v>
      </c>
      <c r="D119" s="2488"/>
      <c r="E119" s="1921"/>
      <c r="F119" s="1902"/>
      <c r="G119" s="1921"/>
      <c r="H119" s="1921"/>
      <c r="I119" s="1921" t="s">
        <v>19</v>
      </c>
      <c r="J119" s="1921" t="s">
        <v>4807</v>
      </c>
      <c r="K119" s="1845" t="s">
        <v>5906</v>
      </c>
      <c r="L119" s="2583"/>
      <c r="M119" s="2448" t="s">
        <v>5319</v>
      </c>
      <c r="N119" s="1845" t="s">
        <v>5778</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87"/>
      <c r="B120" s="1921" t="str">
        <f t="shared" si="6"/>
        <v>2400001100</v>
      </c>
      <c r="C120" s="1902" t="s">
        <v>76</v>
      </c>
      <c r="D120" s="2325"/>
      <c r="E120" s="1495"/>
      <c r="F120" s="1493"/>
      <c r="G120" s="1495"/>
      <c r="H120" s="1495"/>
      <c r="I120" s="1495" t="s">
        <v>19</v>
      </c>
      <c r="J120" s="1495" t="s">
        <v>4807</v>
      </c>
      <c r="K120" s="1547" t="s">
        <v>5907</v>
      </c>
      <c r="L120" s="2357"/>
      <c r="M120" s="2448" t="s">
        <v>5319</v>
      </c>
      <c r="N120" s="1600" t="s">
        <v>5778</v>
      </c>
      <c r="O120" s="2605">
        <v>2</v>
      </c>
      <c r="P120" s="1883" t="s">
        <v>5665</v>
      </c>
      <c r="Q120" s="1493">
        <v>974</v>
      </c>
      <c r="R120" s="1493"/>
      <c r="S120" s="1493">
        <f>Q120-R120</f>
        <v>974</v>
      </c>
    </row>
    <row r="121" spans="1:127" s="1548" customFormat="1" ht="58.5" customHeight="1">
      <c r="A121" s="3688"/>
      <c r="B121" s="1921" t="str">
        <f t="shared" si="6"/>
        <v>2400001155</v>
      </c>
      <c r="C121" s="1902" t="s">
        <v>76</v>
      </c>
      <c r="D121" s="2325"/>
      <c r="E121" s="1495"/>
      <c r="F121" s="1601"/>
      <c r="G121" s="1495"/>
      <c r="H121" s="1495"/>
      <c r="I121" s="1495" t="s">
        <v>19</v>
      </c>
      <c r="J121" s="1495" t="s">
        <v>4807</v>
      </c>
      <c r="K121" s="1547" t="s">
        <v>5908</v>
      </c>
      <c r="L121" s="2357"/>
      <c r="M121" s="2448" t="s">
        <v>5319</v>
      </c>
      <c r="N121" s="1845" t="s">
        <v>5778</v>
      </c>
      <c r="O121" s="2604">
        <v>2</v>
      </c>
      <c r="P121" s="1883"/>
      <c r="Q121" s="1493">
        <v>1205</v>
      </c>
      <c r="R121" s="1493"/>
      <c r="S121" s="1493"/>
    </row>
    <row r="122" spans="1:127" s="1548" customFormat="1" ht="58.5" customHeight="1">
      <c r="A122" s="3683">
        <v>26</v>
      </c>
      <c r="B122" s="2279" t="str">
        <f t="shared" si="6"/>
        <v>2200001933</v>
      </c>
      <c r="C122" s="2279" t="s">
        <v>71</v>
      </c>
      <c r="D122" s="2606">
        <v>3720</v>
      </c>
      <c r="E122" s="2298" t="s">
        <v>5909</v>
      </c>
      <c r="F122" s="1921" t="s">
        <v>84</v>
      </c>
      <c r="G122" s="2159" t="s">
        <v>5910</v>
      </c>
      <c r="H122" s="2159"/>
      <c r="I122" s="1921" t="s">
        <v>19</v>
      </c>
      <c r="J122" s="1921" t="s">
        <v>959</v>
      </c>
      <c r="K122" s="2402" t="s">
        <v>5911</v>
      </c>
      <c r="L122" s="2508">
        <v>3146</v>
      </c>
      <c r="M122" s="2196" t="s">
        <v>5319</v>
      </c>
      <c r="N122" s="1859" t="s">
        <v>5912</v>
      </c>
      <c r="O122" s="2590">
        <v>2</v>
      </c>
      <c r="Q122" s="1493">
        <v>3971</v>
      </c>
    </row>
    <row r="123" spans="1:127" s="1548" customFormat="1" ht="58.5" customHeight="1">
      <c r="A123" s="3685"/>
      <c r="B123" s="1568" t="str">
        <f t="shared" si="6"/>
        <v>2200001936</v>
      </c>
      <c r="C123" s="1568" t="s">
        <v>71</v>
      </c>
      <c r="D123" s="2266"/>
      <c r="E123" s="1947"/>
      <c r="F123" s="1872" t="s">
        <v>84</v>
      </c>
      <c r="G123" s="1851"/>
      <c r="H123" s="1947"/>
      <c r="I123" s="1495" t="s">
        <v>19</v>
      </c>
      <c r="J123" s="1495" t="s">
        <v>959</v>
      </c>
      <c r="K123" s="1497" t="s">
        <v>5913</v>
      </c>
      <c r="L123" s="2361">
        <v>567</v>
      </c>
      <c r="M123" s="2196" t="s">
        <v>5319</v>
      </c>
      <c r="N123" s="1859" t="s">
        <v>5778</v>
      </c>
      <c r="O123" s="2590">
        <v>2</v>
      </c>
      <c r="Q123" s="1493">
        <v>567</v>
      </c>
    </row>
    <row r="124" spans="1:127" s="1548" customFormat="1" ht="58.5" customHeight="1">
      <c r="A124" s="3684">
        <v>27</v>
      </c>
      <c r="B124" s="2279" t="str">
        <f t="shared" si="6"/>
        <v>2000002789</v>
      </c>
      <c r="C124" s="2279" t="s">
        <v>3399</v>
      </c>
      <c r="D124" s="2569">
        <v>7000</v>
      </c>
      <c r="E124" s="2159" t="s">
        <v>5914</v>
      </c>
      <c r="F124" s="2120" t="s">
        <v>3401</v>
      </c>
      <c r="G124" s="2118" t="s">
        <v>5915</v>
      </c>
      <c r="H124" s="2611" t="s">
        <v>5916</v>
      </c>
      <c r="I124" s="1921" t="s">
        <v>19</v>
      </c>
      <c r="J124" s="1921" t="s">
        <v>253</v>
      </c>
      <c r="K124" s="2161" t="s">
        <v>5917</v>
      </c>
      <c r="L124" s="2508">
        <v>6500</v>
      </c>
      <c r="M124" s="2196" t="s">
        <v>5319</v>
      </c>
      <c r="N124" s="1862" t="s">
        <v>5880</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85"/>
      <c r="B125" s="1568" t="str">
        <f t="shared" si="6"/>
        <v>2000002790</v>
      </c>
      <c r="C125" s="1568" t="s">
        <v>3399</v>
      </c>
      <c r="D125" s="2107"/>
      <c r="E125" s="1947"/>
      <c r="F125" s="1872" t="s">
        <v>3401</v>
      </c>
      <c r="G125" s="1851"/>
      <c r="H125" s="1947"/>
      <c r="I125" s="1495" t="s">
        <v>19</v>
      </c>
      <c r="J125" s="1495" t="s">
        <v>253</v>
      </c>
      <c r="K125" s="1496" t="s">
        <v>5918</v>
      </c>
      <c r="L125" s="2357">
        <v>700</v>
      </c>
      <c r="M125" s="2196" t="s">
        <v>5319</v>
      </c>
      <c r="N125" s="1843" t="s">
        <v>5778</v>
      </c>
      <c r="O125" s="2596">
        <v>2</v>
      </c>
      <c r="Q125" s="1493">
        <v>9606</v>
      </c>
      <c r="R125" s="1493">
        <v>7929</v>
      </c>
      <c r="S125" s="1493">
        <f>Q125-R125</f>
        <v>1677</v>
      </c>
    </row>
    <row r="126" spans="1:127" s="1548" customFormat="1" ht="58.5" customHeight="1">
      <c r="A126" s="3683">
        <v>28</v>
      </c>
      <c r="B126" s="2279" t="str">
        <f t="shared" si="6"/>
        <v>2200001940</v>
      </c>
      <c r="C126" s="1902" t="s">
        <v>5919</v>
      </c>
      <c r="D126" s="2607">
        <v>4350</v>
      </c>
      <c r="E126" s="1921" t="s">
        <v>5920</v>
      </c>
      <c r="F126" s="1902" t="s">
        <v>84</v>
      </c>
      <c r="G126" s="1921" t="s">
        <v>5921</v>
      </c>
      <c r="H126" s="1921"/>
      <c r="I126" s="1921" t="s">
        <v>19</v>
      </c>
      <c r="J126" s="1921" t="s">
        <v>959</v>
      </c>
      <c r="K126" s="1845" t="s">
        <v>5922</v>
      </c>
      <c r="L126" s="2608">
        <v>857</v>
      </c>
      <c r="M126" s="1790" t="s">
        <v>5923</v>
      </c>
      <c r="N126" s="2609"/>
      <c r="O126" s="2590">
        <v>2</v>
      </c>
    </row>
    <row r="127" spans="1:127" s="1548" customFormat="1" ht="58.5" customHeight="1">
      <c r="A127" s="3684"/>
      <c r="B127" s="1568" t="str">
        <f t="shared" si="6"/>
        <v>2200001941</v>
      </c>
      <c r="C127" s="1493" t="s">
        <v>5919</v>
      </c>
      <c r="D127" s="1808"/>
      <c r="E127" s="1909"/>
      <c r="F127" s="1493" t="s">
        <v>84</v>
      </c>
      <c r="G127" s="1495"/>
      <c r="H127" s="1495"/>
      <c r="I127" s="1495" t="s">
        <v>19</v>
      </c>
      <c r="J127" s="1495" t="s">
        <v>959</v>
      </c>
      <c r="K127" s="1600" t="s">
        <v>5924</v>
      </c>
      <c r="L127" s="2610">
        <v>1200</v>
      </c>
      <c r="M127" s="1790" t="s">
        <v>5923</v>
      </c>
      <c r="N127" s="2609"/>
      <c r="O127" s="2590">
        <v>2</v>
      </c>
    </row>
    <row r="128" spans="1:127" s="1548" customFormat="1" ht="58.5" customHeight="1">
      <c r="A128" s="3684"/>
      <c r="B128" s="1568" t="str">
        <f t="shared" si="6"/>
        <v>2200001943</v>
      </c>
      <c r="C128" s="1493" t="s">
        <v>5919</v>
      </c>
      <c r="D128" s="1808"/>
      <c r="E128" s="1909"/>
      <c r="F128" s="1493" t="s">
        <v>84</v>
      </c>
      <c r="G128" s="1495"/>
      <c r="H128" s="1495"/>
      <c r="I128" s="1495" t="s">
        <v>19</v>
      </c>
      <c r="J128" s="1495" t="s">
        <v>959</v>
      </c>
      <c r="K128" s="1600" t="s">
        <v>5925</v>
      </c>
      <c r="L128" s="2610">
        <v>724</v>
      </c>
      <c r="M128" s="1790" t="s">
        <v>5923</v>
      </c>
      <c r="N128" s="2688" t="s">
        <v>5926</v>
      </c>
      <c r="O128" s="2590">
        <v>2</v>
      </c>
    </row>
    <row r="129" spans="1:127" s="1548" customFormat="1" ht="58.5" customHeight="1">
      <c r="A129" s="3684"/>
      <c r="B129" s="1495" t="str">
        <f t="shared" si="6"/>
        <v>2200001862</v>
      </c>
      <c r="C129" s="1493" t="s">
        <v>5919</v>
      </c>
      <c r="D129" s="1808"/>
      <c r="E129" s="1495"/>
      <c r="F129" s="1493" t="s">
        <v>84</v>
      </c>
      <c r="G129" s="1495"/>
      <c r="H129" s="1495"/>
      <c r="I129" s="1495" t="s">
        <v>19</v>
      </c>
      <c r="J129" s="1495" t="s">
        <v>959</v>
      </c>
      <c r="K129" s="1600" t="s">
        <v>5927</v>
      </c>
      <c r="L129" s="2299">
        <v>300</v>
      </c>
      <c r="M129" s="2196" t="s">
        <v>5928</v>
      </c>
      <c r="N129" s="1859"/>
      <c r="O129" s="2590">
        <v>2</v>
      </c>
      <c r="Q129" s="1493"/>
      <c r="R129" s="1493"/>
      <c r="S129" s="1493"/>
    </row>
    <row r="130" spans="1:127" s="1548" customFormat="1" ht="52.5" customHeight="1">
      <c r="A130" s="3685"/>
      <c r="B130" s="1568" t="str">
        <f t="shared" si="6"/>
        <v>2200001942</v>
      </c>
      <c r="C130" s="1493" t="s">
        <v>5919</v>
      </c>
      <c r="D130" s="1808"/>
      <c r="E130" s="1748"/>
      <c r="F130" s="1493" t="s">
        <v>84</v>
      </c>
      <c r="G130" s="1495"/>
      <c r="H130" s="1495"/>
      <c r="I130" s="1495" t="s">
        <v>19</v>
      </c>
      <c r="J130" s="1495" t="s">
        <v>959</v>
      </c>
      <c r="K130" s="1600" t="s">
        <v>5929</v>
      </c>
      <c r="L130" s="2610">
        <v>1128</v>
      </c>
      <c r="M130" s="1790" t="s">
        <v>5923</v>
      </c>
      <c r="N130" s="2609"/>
      <c r="O130" s="2590">
        <v>2</v>
      </c>
    </row>
    <row r="131" spans="1:127" s="2150" customFormat="1" ht="54" customHeight="1">
      <c r="A131" s="3683">
        <v>29</v>
      </c>
      <c r="B131" s="2279" t="str">
        <f t="shared" si="6"/>
        <v>2200001927</v>
      </c>
      <c r="C131" s="1921" t="s">
        <v>47</v>
      </c>
      <c r="D131" s="2607">
        <v>4250</v>
      </c>
      <c r="E131" s="1921" t="s">
        <v>5930</v>
      </c>
      <c r="F131" s="1902" t="s">
        <v>3401</v>
      </c>
      <c r="G131" s="2118" t="s">
        <v>5931</v>
      </c>
      <c r="H131" s="2611" t="s">
        <v>5932</v>
      </c>
      <c r="I131" s="1921" t="s">
        <v>19</v>
      </c>
      <c r="J131" s="1921" t="s">
        <v>959</v>
      </c>
      <c r="K131" s="2402" t="s">
        <v>5933</v>
      </c>
      <c r="L131" s="2508">
        <v>940</v>
      </c>
      <c r="M131" s="1748" t="s">
        <v>5344</v>
      </c>
      <c r="N131" s="1775"/>
      <c r="O131" s="2595">
        <v>2</v>
      </c>
    </row>
    <row r="132" spans="1:127" s="1548" customFormat="1" ht="45.75" customHeight="1">
      <c r="A132" s="3684"/>
      <c r="B132" s="1568" t="str">
        <f t="shared" si="6"/>
        <v>2200001938</v>
      </c>
      <c r="C132" s="1493" t="s">
        <v>47</v>
      </c>
      <c r="D132" s="2612"/>
      <c r="E132" s="1947"/>
      <c r="F132" s="1493" t="s">
        <v>3401</v>
      </c>
      <c r="G132" s="1851"/>
      <c r="H132" s="1947"/>
      <c r="I132" s="1495" t="s">
        <v>19</v>
      </c>
      <c r="J132" s="1495" t="s">
        <v>959</v>
      </c>
      <c r="K132" s="1497" t="s">
        <v>5934</v>
      </c>
      <c r="L132" s="2361">
        <v>500</v>
      </c>
      <c r="M132" s="1748" t="s">
        <v>5344</v>
      </c>
      <c r="N132" s="1843" t="s">
        <v>5935</v>
      </c>
      <c r="O132" s="2596">
        <v>2</v>
      </c>
    </row>
    <row r="133" spans="1:127" s="2150" customFormat="1" ht="65.25" customHeight="1">
      <c r="A133" s="3684"/>
      <c r="B133" s="1568" t="str">
        <f t="shared" si="6"/>
        <v>2200001932</v>
      </c>
      <c r="C133" s="1493" t="s">
        <v>47</v>
      </c>
      <c r="D133" s="2266"/>
      <c r="E133" s="1947"/>
      <c r="F133" s="1493" t="s">
        <v>3401</v>
      </c>
      <c r="G133" s="2118"/>
      <c r="H133" s="2159"/>
      <c r="I133" s="1495" t="s">
        <v>19</v>
      </c>
      <c r="J133" s="1495" t="s">
        <v>959</v>
      </c>
      <c r="K133" s="1497" t="s">
        <v>5936</v>
      </c>
      <c r="L133" s="2361">
        <v>235</v>
      </c>
      <c r="M133" s="2196" t="s">
        <v>5928</v>
      </c>
      <c r="N133" s="1775"/>
      <c r="O133" s="2595">
        <v>2</v>
      </c>
    </row>
    <row r="134" spans="1:127" s="1548" customFormat="1" ht="63.75" customHeight="1">
      <c r="A134" s="3684"/>
      <c r="B134" s="1568" t="str">
        <f t="shared" si="6"/>
        <v>2200001931</v>
      </c>
      <c r="C134" s="1493" t="s">
        <v>47</v>
      </c>
      <c r="D134" s="2266"/>
      <c r="E134" s="1947"/>
      <c r="F134" s="1493" t="s">
        <v>3401</v>
      </c>
      <c r="G134" s="1851"/>
      <c r="H134" s="1947"/>
      <c r="I134" s="1495" t="s">
        <v>19</v>
      </c>
      <c r="J134" s="1495" t="s">
        <v>959</v>
      </c>
      <c r="K134" s="1497" t="s">
        <v>5937</v>
      </c>
      <c r="L134" s="2361">
        <v>930</v>
      </c>
      <c r="M134" s="2196" t="s">
        <v>5344</v>
      </c>
      <c r="N134" s="1859"/>
      <c r="O134" s="2596">
        <v>2</v>
      </c>
    </row>
    <row r="135" spans="1:127" s="1548" customFormat="1" ht="58.5" customHeight="1">
      <c r="A135" s="3684"/>
      <c r="B135" s="1568" t="str">
        <f t="shared" si="6"/>
        <v>2200001935</v>
      </c>
      <c r="C135" s="1493" t="s">
        <v>47</v>
      </c>
      <c r="D135" s="2266"/>
      <c r="E135" s="1947"/>
      <c r="F135" s="1493" t="s">
        <v>3401</v>
      </c>
      <c r="G135" s="1851"/>
      <c r="H135" s="1947"/>
      <c r="I135" s="1495" t="s">
        <v>19</v>
      </c>
      <c r="J135" s="1495" t="s">
        <v>959</v>
      </c>
      <c r="K135" s="1497" t="s">
        <v>5938</v>
      </c>
      <c r="L135" s="2361">
        <v>830</v>
      </c>
      <c r="M135" s="2196" t="s">
        <v>5319</v>
      </c>
      <c r="N135" s="1859" t="s">
        <v>5778</v>
      </c>
      <c r="O135" s="2590">
        <v>2</v>
      </c>
      <c r="Q135" s="1493">
        <v>877</v>
      </c>
    </row>
    <row r="136" spans="1:127" s="1548" customFormat="1" ht="58.5" customHeight="1">
      <c r="A136" s="3685"/>
      <c r="B136" s="1568" t="str">
        <f t="shared" si="6"/>
        <v>2200001933</v>
      </c>
      <c r="C136" s="1493" t="s">
        <v>47</v>
      </c>
      <c r="D136" s="2266"/>
      <c r="E136" s="1947"/>
      <c r="F136" s="1493" t="s">
        <v>3401</v>
      </c>
      <c r="G136" s="1851"/>
      <c r="H136" s="1947"/>
      <c r="I136" s="1495" t="s">
        <v>19</v>
      </c>
      <c r="J136" s="1495" t="s">
        <v>959</v>
      </c>
      <c r="K136" s="1497" t="s">
        <v>5911</v>
      </c>
      <c r="L136" s="2361">
        <v>821</v>
      </c>
      <c r="M136" s="2196" t="s">
        <v>5319</v>
      </c>
      <c r="N136" s="1859" t="s">
        <v>5912</v>
      </c>
      <c r="O136" s="2590">
        <v>2</v>
      </c>
      <c r="Q136" s="1493">
        <v>4038</v>
      </c>
    </row>
    <row r="137" spans="1:127" s="1548" customFormat="1" ht="58.5" customHeight="1">
      <c r="A137" s="3683">
        <v>30</v>
      </c>
      <c r="B137" s="2279" t="str">
        <f t="shared" si="6"/>
        <v>2200001940</v>
      </c>
      <c r="C137" s="1902" t="s">
        <v>3507</v>
      </c>
      <c r="D137" s="2607">
        <v>4400</v>
      </c>
      <c r="E137" s="1921" t="s">
        <v>5930</v>
      </c>
      <c r="F137" s="1902" t="s">
        <v>61</v>
      </c>
      <c r="G137" s="1921" t="s">
        <v>5939</v>
      </c>
      <c r="H137" s="1909" t="s">
        <v>5940</v>
      </c>
      <c r="I137" s="1921" t="s">
        <v>19</v>
      </c>
      <c r="J137" s="1921" t="s">
        <v>959</v>
      </c>
      <c r="K137" s="1845" t="s">
        <v>5922</v>
      </c>
      <c r="L137" s="2583">
        <v>4400</v>
      </c>
      <c r="M137" s="1790" t="s">
        <v>5923</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85"/>
      <c r="B138" s="1568" t="str">
        <f t="shared" si="6"/>
        <v>2200001919</v>
      </c>
      <c r="C138" s="1493" t="s">
        <v>3507</v>
      </c>
      <c r="D138" s="2613"/>
      <c r="E138" s="1493" t="s">
        <v>61</v>
      </c>
      <c r="F138" s="1545"/>
      <c r="G138" s="1543"/>
      <c r="H138" s="2051"/>
      <c r="I138" s="1495" t="s">
        <v>19</v>
      </c>
      <c r="J138" s="1495" t="s">
        <v>959</v>
      </c>
      <c r="K138" s="1605" t="s">
        <v>5941</v>
      </c>
      <c r="L138" s="2543">
        <v>100</v>
      </c>
      <c r="M138" s="1852" t="s">
        <v>5942</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83">
        <v>31</v>
      </c>
      <c r="B139" s="1921" t="str">
        <f t="shared" si="6"/>
        <v>2000002844</v>
      </c>
      <c r="C139" s="2263" t="s">
        <v>3629</v>
      </c>
      <c r="D139" s="2456">
        <v>24200</v>
      </c>
      <c r="E139" s="2187" t="s">
        <v>5930</v>
      </c>
      <c r="F139" s="2263" t="s">
        <v>3416</v>
      </c>
      <c r="G139" s="2187" t="s">
        <v>5943</v>
      </c>
      <c r="H139" s="2261" t="s">
        <v>5944</v>
      </c>
      <c r="I139" s="1921" t="s">
        <v>19</v>
      </c>
      <c r="J139" s="2187" t="s">
        <v>5945</v>
      </c>
      <c r="K139" s="2617" t="s">
        <v>5946</v>
      </c>
      <c r="L139" s="2564">
        <v>7140</v>
      </c>
      <c r="M139" s="2196" t="s">
        <v>5319</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84"/>
      <c r="B140" s="1495" t="str">
        <f t="shared" ref="B140:B171" si="7">TEXT(LEFT(K140,10),"0000000000")</f>
        <v>2200001944</v>
      </c>
      <c r="C140" s="1545" t="s">
        <v>3629</v>
      </c>
      <c r="D140" s="1808"/>
      <c r="E140" s="1495"/>
      <c r="F140" s="1545" t="s">
        <v>3416</v>
      </c>
      <c r="G140" s="1495"/>
      <c r="H140" s="1495"/>
      <c r="I140" s="1495" t="s">
        <v>19</v>
      </c>
      <c r="J140" s="1543" t="s">
        <v>5945</v>
      </c>
      <c r="K140" s="1600" t="s">
        <v>5947</v>
      </c>
      <c r="L140" s="2299">
        <v>4231</v>
      </c>
      <c r="M140" s="2196" t="s">
        <v>5319</v>
      </c>
      <c r="N140" s="1859"/>
      <c r="O140" s="2590">
        <v>2</v>
      </c>
      <c r="Q140" s="1493">
        <v>3971</v>
      </c>
      <c r="S140" s="1902">
        <f>Q140-R140</f>
        <v>3971</v>
      </c>
    </row>
    <row r="141" spans="1:127" s="1548" customFormat="1" ht="58.5" customHeight="1">
      <c r="A141" s="3684"/>
      <c r="B141" s="1495" t="str">
        <f t="shared" si="7"/>
        <v>2200001945</v>
      </c>
      <c r="C141" s="1545" t="s">
        <v>3629</v>
      </c>
      <c r="D141" s="1808"/>
      <c r="E141" s="1495"/>
      <c r="F141" s="1545" t="s">
        <v>3416</v>
      </c>
      <c r="G141" s="1495"/>
      <c r="H141" s="1495"/>
      <c r="I141" s="1495" t="s">
        <v>19</v>
      </c>
      <c r="J141" s="1543" t="s">
        <v>5945</v>
      </c>
      <c r="K141" s="1600" t="s">
        <v>5948</v>
      </c>
      <c r="L141" s="2299">
        <v>4000</v>
      </c>
      <c r="M141" s="2196" t="s">
        <v>5319</v>
      </c>
      <c r="N141" s="1859"/>
      <c r="O141" s="2590">
        <v>2</v>
      </c>
      <c r="Q141" s="1493">
        <v>3998</v>
      </c>
      <c r="S141" s="1493">
        <f>Q141-R141</f>
        <v>3998</v>
      </c>
    </row>
    <row r="142" spans="1:127" s="1548" customFormat="1" ht="58.5" customHeight="1">
      <c r="A142" s="3684"/>
      <c r="B142" s="1495" t="str">
        <f t="shared" si="7"/>
        <v>2000002827</v>
      </c>
      <c r="C142" s="1545" t="s">
        <v>3629</v>
      </c>
      <c r="D142" s="1808"/>
      <c r="E142" s="1495"/>
      <c r="F142" s="1545" t="s">
        <v>3416</v>
      </c>
      <c r="G142" s="1495"/>
      <c r="H142" s="1495"/>
      <c r="I142" s="1495" t="s">
        <v>19</v>
      </c>
      <c r="J142" s="1543" t="s">
        <v>5945</v>
      </c>
      <c r="K142" s="1600" t="s">
        <v>5949</v>
      </c>
      <c r="L142" s="2357">
        <v>400</v>
      </c>
      <c r="M142" s="2196" t="s">
        <v>5319</v>
      </c>
      <c r="N142" s="1859"/>
      <c r="O142" s="2590">
        <v>2</v>
      </c>
      <c r="Q142" s="1493">
        <v>366</v>
      </c>
      <c r="R142" s="1493"/>
      <c r="S142" s="1493">
        <f>Q142-R142</f>
        <v>366</v>
      </c>
    </row>
    <row r="143" spans="1:127" s="1548" customFormat="1" ht="58.5" customHeight="1">
      <c r="A143" s="3684"/>
      <c r="B143" s="1495" t="str">
        <f t="shared" si="7"/>
        <v>2000002835</v>
      </c>
      <c r="C143" s="1545" t="s">
        <v>3629</v>
      </c>
      <c r="D143" s="1808"/>
      <c r="E143" s="1495"/>
      <c r="F143" s="1545" t="s">
        <v>3416</v>
      </c>
      <c r="G143" s="1495"/>
      <c r="H143" s="1495"/>
      <c r="I143" s="1495" t="s">
        <v>19</v>
      </c>
      <c r="J143" s="1543" t="s">
        <v>5945</v>
      </c>
      <c r="K143" s="1600" t="s">
        <v>5950</v>
      </c>
      <c r="L143" s="2357">
        <v>5000</v>
      </c>
      <c r="M143" s="1748" t="s">
        <v>5951</v>
      </c>
      <c r="N143" s="1859"/>
      <c r="O143" s="2590">
        <v>3</v>
      </c>
    </row>
    <row r="144" spans="1:127" s="1548" customFormat="1" ht="58.5" customHeight="1">
      <c r="A144" s="3684"/>
      <c r="B144" s="1495" t="str">
        <f t="shared" si="7"/>
        <v>2000002798</v>
      </c>
      <c r="C144" s="1545" t="s">
        <v>3629</v>
      </c>
      <c r="D144" s="2325"/>
      <c r="E144" s="1495"/>
      <c r="F144" s="1545" t="s">
        <v>3416</v>
      </c>
      <c r="G144" s="1495"/>
      <c r="H144" s="1495"/>
      <c r="I144" s="1495" t="s">
        <v>19</v>
      </c>
      <c r="J144" s="1543" t="s">
        <v>5945</v>
      </c>
      <c r="K144" s="1600" t="s">
        <v>5952</v>
      </c>
      <c r="L144" s="2357">
        <v>350</v>
      </c>
      <c r="M144" s="2584" t="s">
        <v>5344</v>
      </c>
      <c r="N144" s="1859"/>
      <c r="O144" s="2590">
        <v>3</v>
      </c>
    </row>
    <row r="145" spans="1:127" s="1548" customFormat="1" ht="58.5" customHeight="1">
      <c r="A145" s="3684"/>
      <c r="B145" s="1495" t="str">
        <f t="shared" si="7"/>
        <v>2200001920</v>
      </c>
      <c r="C145" s="1545" t="s">
        <v>3629</v>
      </c>
      <c r="D145" s="1808"/>
      <c r="E145" s="1495"/>
      <c r="F145" s="1545" t="s">
        <v>3416</v>
      </c>
      <c r="G145" s="1495"/>
      <c r="H145" s="1495"/>
      <c r="I145" s="1495" t="s">
        <v>19</v>
      </c>
      <c r="J145" s="1543" t="s">
        <v>5945</v>
      </c>
      <c r="K145" s="1600" t="s">
        <v>5953</v>
      </c>
      <c r="L145" s="2299">
        <v>3000</v>
      </c>
      <c r="M145" s="2196" t="s">
        <v>5319</v>
      </c>
      <c r="N145" s="1859"/>
      <c r="O145" s="2590">
        <v>2</v>
      </c>
      <c r="Q145" s="1493">
        <v>27642</v>
      </c>
      <c r="R145" s="1493">
        <v>13395</v>
      </c>
      <c r="S145" s="1493">
        <f>Q145-R145</f>
        <v>14247</v>
      </c>
    </row>
    <row r="146" spans="1:127" s="1548" customFormat="1" ht="58.5" customHeight="1">
      <c r="A146" s="3683">
        <v>32</v>
      </c>
      <c r="B146" s="1921" t="str">
        <f t="shared" si="7"/>
        <v>2000002852</v>
      </c>
      <c r="C146" s="1902" t="s">
        <v>217</v>
      </c>
      <c r="D146" s="2607">
        <v>4250</v>
      </c>
      <c r="E146" s="1921" t="s">
        <v>5954</v>
      </c>
      <c r="F146" s="1902" t="s">
        <v>3401</v>
      </c>
      <c r="G146" s="1921" t="s">
        <v>5955</v>
      </c>
      <c r="H146" s="1909" t="s">
        <v>5940</v>
      </c>
      <c r="I146" s="1921" t="s">
        <v>19</v>
      </c>
      <c r="J146" s="1902" t="s">
        <v>123</v>
      </c>
      <c r="K146" s="1916" t="s">
        <v>5956</v>
      </c>
      <c r="L146" s="2179">
        <v>4000</v>
      </c>
      <c r="M146" s="1632" t="s">
        <v>5344</v>
      </c>
      <c r="N146" s="1862" t="s">
        <v>5957</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85"/>
      <c r="B147" s="1495" t="str">
        <f t="shared" si="7"/>
        <v>2200001870</v>
      </c>
      <c r="C147" s="1493" t="s">
        <v>217</v>
      </c>
      <c r="D147" s="1808"/>
      <c r="E147" s="1495"/>
      <c r="F147" s="1493" t="s">
        <v>3401</v>
      </c>
      <c r="G147" s="1495"/>
      <c r="H147" s="1495"/>
      <c r="I147" s="1495" t="s">
        <v>19</v>
      </c>
      <c r="J147" s="1495" t="s">
        <v>101</v>
      </c>
      <c r="K147" s="1600" t="s">
        <v>5958</v>
      </c>
      <c r="L147" s="2299">
        <v>200</v>
      </c>
      <c r="M147" s="2196" t="s">
        <v>5928</v>
      </c>
      <c r="N147" s="1859"/>
      <c r="O147" s="1745">
        <v>2</v>
      </c>
      <c r="Q147" s="1493"/>
      <c r="R147" s="1493"/>
      <c r="S147" s="1493"/>
    </row>
    <row r="148" spans="1:127" s="1548" customFormat="1" ht="69.75" customHeight="1">
      <c r="A148" s="3683">
        <v>33</v>
      </c>
      <c r="B148" s="1921" t="str">
        <f t="shared" si="7"/>
        <v>2000002814</v>
      </c>
      <c r="C148" s="1902" t="s">
        <v>93</v>
      </c>
      <c r="D148" s="2607">
        <v>3000</v>
      </c>
      <c r="E148" s="1921" t="s">
        <v>5954</v>
      </c>
      <c r="F148" s="1902" t="s">
        <v>84</v>
      </c>
      <c r="G148" s="1921" t="s">
        <v>5959</v>
      </c>
      <c r="H148" s="1909" t="s">
        <v>5960</v>
      </c>
      <c r="I148" s="1921" t="s">
        <v>19</v>
      </c>
      <c r="J148" s="1921" t="s">
        <v>74</v>
      </c>
      <c r="K148" s="1845" t="s">
        <v>5961</v>
      </c>
      <c r="L148" s="2583">
        <v>1000</v>
      </c>
      <c r="M148" s="2196" t="s">
        <v>5319</v>
      </c>
      <c r="N148" s="1859" t="s">
        <v>5778</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84"/>
      <c r="B149" s="1495" t="str">
        <f t="shared" si="7"/>
        <v>2000002833</v>
      </c>
      <c r="C149" s="1493" t="s">
        <v>93</v>
      </c>
      <c r="D149" s="1808"/>
      <c r="E149" s="1495"/>
      <c r="F149" s="1493" t="s">
        <v>84</v>
      </c>
      <c r="G149" s="1495"/>
      <c r="H149" s="1495"/>
      <c r="I149" s="1495" t="s">
        <v>19</v>
      </c>
      <c r="J149" s="1495" t="s">
        <v>74</v>
      </c>
      <c r="K149" s="1600" t="s">
        <v>5962</v>
      </c>
      <c r="L149" s="2357">
        <v>500</v>
      </c>
      <c r="M149" s="2196" t="s">
        <v>5319</v>
      </c>
      <c r="N149" s="1859" t="s">
        <v>5778</v>
      </c>
      <c r="O149" s="1745">
        <v>2</v>
      </c>
      <c r="Q149" s="1493">
        <v>526</v>
      </c>
      <c r="R149" s="1493"/>
      <c r="S149" s="1493">
        <f>Q149-R149</f>
        <v>526</v>
      </c>
    </row>
    <row r="150" spans="1:127" s="1548" customFormat="1" ht="58.5" customHeight="1">
      <c r="A150" s="3685"/>
      <c r="B150" s="1495" t="str">
        <f t="shared" si="7"/>
        <v>2000002786</v>
      </c>
      <c r="C150" s="1493" t="s">
        <v>93</v>
      </c>
      <c r="D150" s="1808"/>
      <c r="E150" s="1495"/>
      <c r="F150" s="1493" t="s">
        <v>84</v>
      </c>
      <c r="G150" s="1495"/>
      <c r="H150" s="1495"/>
      <c r="I150" s="1495" t="s">
        <v>19</v>
      </c>
      <c r="J150" s="1495" t="s">
        <v>74</v>
      </c>
      <c r="K150" s="1600" t="s">
        <v>5963</v>
      </c>
      <c r="L150" s="2357">
        <v>1500</v>
      </c>
      <c r="M150" s="2584" t="s">
        <v>5319</v>
      </c>
      <c r="N150" s="1859" t="s">
        <v>5778</v>
      </c>
      <c r="O150" s="1745">
        <v>2</v>
      </c>
      <c r="Q150" s="1493">
        <v>2319</v>
      </c>
      <c r="R150" s="1493"/>
      <c r="S150" s="1493">
        <f>Q150-R150</f>
        <v>2319</v>
      </c>
    </row>
    <row r="151" spans="1:127" s="2150" customFormat="1" ht="69" customHeight="1">
      <c r="A151" s="3699">
        <v>34</v>
      </c>
      <c r="B151" s="1921" t="str">
        <f t="shared" si="7"/>
        <v>2000002746</v>
      </c>
      <c r="C151" s="1921" t="s">
        <v>3399</v>
      </c>
      <c r="D151" s="2614">
        <v>8500</v>
      </c>
      <c r="E151" s="1921" t="s">
        <v>5964</v>
      </c>
      <c r="F151" s="1921" t="s">
        <v>3401</v>
      </c>
      <c r="G151" s="1921" t="s">
        <v>5965</v>
      </c>
      <c r="H151" s="1909" t="s">
        <v>5966</v>
      </c>
      <c r="I151" s="1921" t="s">
        <v>19</v>
      </c>
      <c r="J151" s="1921" t="s">
        <v>123</v>
      </c>
      <c r="K151" s="1845" t="s">
        <v>5967</v>
      </c>
      <c r="L151" s="2615">
        <v>500</v>
      </c>
      <c r="M151" s="2584" t="s">
        <v>5968</v>
      </c>
      <c r="N151" s="1916"/>
      <c r="O151" s="2590">
        <v>3</v>
      </c>
    </row>
    <row r="152" spans="1:127" s="1548" customFormat="1" ht="73.5" customHeight="1">
      <c r="A152" s="3699"/>
      <c r="B152" s="1921" t="str">
        <f t="shared" si="7"/>
        <v>2000002791</v>
      </c>
      <c r="C152" s="1495" t="s">
        <v>3399</v>
      </c>
      <c r="D152" s="2572"/>
      <c r="E152" s="1947"/>
      <c r="F152" s="1872" t="s">
        <v>3401</v>
      </c>
      <c r="G152" s="2118"/>
      <c r="H152" s="2611"/>
      <c r="I152" s="1921" t="s">
        <v>19</v>
      </c>
      <c r="J152" s="1921" t="s">
        <v>123</v>
      </c>
      <c r="K152" s="2402" t="s">
        <v>5969</v>
      </c>
      <c r="L152" s="2616">
        <v>134</v>
      </c>
      <c r="M152" s="2196" t="s">
        <v>5319</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700"/>
      <c r="B153" s="1495" t="str">
        <f t="shared" si="7"/>
        <v>2000002792</v>
      </c>
      <c r="C153" s="1495" t="s">
        <v>3399</v>
      </c>
      <c r="D153" s="2572"/>
      <c r="E153" s="1947"/>
      <c r="F153" s="1872" t="s">
        <v>3401</v>
      </c>
      <c r="G153" s="1851"/>
      <c r="H153" s="1947"/>
      <c r="I153" s="1495" t="s">
        <v>19</v>
      </c>
      <c r="J153" s="1495" t="s">
        <v>123</v>
      </c>
      <c r="K153" s="1628" t="s">
        <v>5970</v>
      </c>
      <c r="L153" s="2361">
        <v>7990</v>
      </c>
      <c r="M153" s="2448" t="s">
        <v>5319</v>
      </c>
      <c r="N153" s="1843" t="s">
        <v>5971</v>
      </c>
      <c r="O153" s="2596">
        <v>3</v>
      </c>
      <c r="Q153" s="1493">
        <v>8927</v>
      </c>
      <c r="R153" s="1493">
        <v>995</v>
      </c>
      <c r="S153" s="1493">
        <f>Q153-R153</f>
        <v>7932</v>
      </c>
    </row>
    <row r="154" spans="1:127" s="2150" customFormat="1" ht="69" customHeight="1">
      <c r="A154" s="3683">
        <v>35</v>
      </c>
      <c r="B154" s="1921" t="str">
        <f t="shared" si="7"/>
        <v>2000002834</v>
      </c>
      <c r="C154" s="1902" t="s">
        <v>211</v>
      </c>
      <c r="D154" s="2607">
        <v>4000</v>
      </c>
      <c r="E154" s="1921" t="s">
        <v>5972</v>
      </c>
      <c r="F154" s="1902" t="s">
        <v>61</v>
      </c>
      <c r="G154" s="1921" t="s">
        <v>5973</v>
      </c>
      <c r="H154" s="1909" t="s">
        <v>5940</v>
      </c>
      <c r="I154" s="1921" t="s">
        <v>19</v>
      </c>
      <c r="J154" s="1921" t="s">
        <v>1138</v>
      </c>
      <c r="K154" s="1845" t="s">
        <v>5974</v>
      </c>
      <c r="L154" s="2583">
        <v>3000</v>
      </c>
      <c r="M154" s="1790" t="s">
        <v>5344</v>
      </c>
      <c r="N154" s="1775"/>
      <c r="O154" s="1745">
        <v>2</v>
      </c>
    </row>
    <row r="155" spans="1:127" s="1548" customFormat="1" ht="58.5" customHeight="1">
      <c r="A155" s="3684"/>
      <c r="B155" s="1568" t="str">
        <f t="shared" si="7"/>
        <v>2200001937</v>
      </c>
      <c r="C155" s="1493" t="s">
        <v>211</v>
      </c>
      <c r="D155" s="1808"/>
      <c r="E155" s="1748"/>
      <c r="F155" s="1902" t="s">
        <v>61</v>
      </c>
      <c r="G155" s="1495"/>
      <c r="H155" s="1495"/>
      <c r="I155" s="1495" t="s">
        <v>19</v>
      </c>
      <c r="J155" s="1495" t="s">
        <v>1138</v>
      </c>
      <c r="K155" s="1600" t="s">
        <v>5975</v>
      </c>
      <c r="L155" s="2357">
        <v>530</v>
      </c>
      <c r="M155" s="1790" t="s">
        <v>5344</v>
      </c>
      <c r="N155" s="1843" t="s">
        <v>5976</v>
      </c>
      <c r="O155" s="2590">
        <v>2</v>
      </c>
    </row>
    <row r="156" spans="1:127" s="1548" customFormat="1" ht="58.5" customHeight="1">
      <c r="A156" s="3685"/>
      <c r="B156" s="1568" t="str">
        <f t="shared" si="7"/>
        <v>2200001940</v>
      </c>
      <c r="C156" s="1493" t="s">
        <v>211</v>
      </c>
      <c r="D156" s="1808"/>
      <c r="E156" s="1748"/>
      <c r="F156" s="1902" t="s">
        <v>61</v>
      </c>
      <c r="G156" s="1495"/>
      <c r="H156" s="1495"/>
      <c r="I156" s="1495" t="s">
        <v>19</v>
      </c>
      <c r="J156" s="1495" t="s">
        <v>1138</v>
      </c>
      <c r="K156" s="1600" t="s">
        <v>5977</v>
      </c>
      <c r="L156" s="2357">
        <v>500</v>
      </c>
      <c r="M156" s="1790" t="s">
        <v>5923</v>
      </c>
      <c r="N156" s="1843"/>
      <c r="O156" s="2590">
        <v>2</v>
      </c>
    </row>
    <row r="157" spans="1:127" s="1548" customFormat="1" ht="58.5" customHeight="1">
      <c r="A157" s="3683">
        <v>36</v>
      </c>
      <c r="B157" s="1568" t="str">
        <f t="shared" si="7"/>
        <v>2200001920</v>
      </c>
      <c r="C157" s="1902" t="s">
        <v>3491</v>
      </c>
      <c r="D157" s="2607">
        <v>4350</v>
      </c>
      <c r="E157" s="1921" t="s">
        <v>5978</v>
      </c>
      <c r="F157" s="1902" t="s">
        <v>3401</v>
      </c>
      <c r="G157" s="1921" t="s">
        <v>5979</v>
      </c>
      <c r="H157" s="1909" t="s">
        <v>5980</v>
      </c>
      <c r="I157" s="1921" t="s">
        <v>19</v>
      </c>
      <c r="J157" s="1921" t="s">
        <v>1138</v>
      </c>
      <c r="K157" s="2617" t="s">
        <v>5981</v>
      </c>
      <c r="L157" s="2337">
        <v>1080</v>
      </c>
      <c r="M157" s="2196" t="s">
        <v>5319</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85"/>
      <c r="B158" s="1568" t="str">
        <f t="shared" si="7"/>
        <v>2200001948</v>
      </c>
      <c r="C158" s="1493" t="s">
        <v>3491</v>
      </c>
      <c r="D158" s="1494"/>
      <c r="E158" s="1495"/>
      <c r="F158" s="1493" t="s">
        <v>3401</v>
      </c>
      <c r="G158" s="1495"/>
      <c r="H158" s="1748"/>
      <c r="I158" s="1495" t="s">
        <v>19</v>
      </c>
      <c r="J158" s="1495" t="s">
        <v>1138</v>
      </c>
      <c r="K158" s="1770" t="s">
        <v>5982</v>
      </c>
      <c r="L158" s="2183">
        <v>3265</v>
      </c>
      <c r="M158" s="1493" t="s">
        <v>5481</v>
      </c>
      <c r="N158" s="1859"/>
      <c r="O158" s="2590">
        <v>3</v>
      </c>
      <c r="Q158" s="1493"/>
      <c r="R158" s="1493"/>
      <c r="S158" s="1493"/>
    </row>
    <row r="159" spans="1:127" s="1548" customFormat="1" ht="58.5" customHeight="1">
      <c r="A159" s="3683">
        <v>37</v>
      </c>
      <c r="B159" s="1921" t="str">
        <f t="shared" si="7"/>
        <v>2000002839</v>
      </c>
      <c r="C159" s="1902" t="s">
        <v>5983</v>
      </c>
      <c r="D159" s="2607">
        <v>11940</v>
      </c>
      <c r="E159" s="1921" t="s">
        <v>5984</v>
      </c>
      <c r="F159" s="1902" t="s">
        <v>3401</v>
      </c>
      <c r="G159" s="1921" t="s">
        <v>5985</v>
      </c>
      <c r="H159" s="1909" t="s">
        <v>5986</v>
      </c>
      <c r="I159" s="1921" t="s">
        <v>19</v>
      </c>
      <c r="J159" s="1921" t="s">
        <v>63</v>
      </c>
      <c r="K159" s="1845" t="s">
        <v>5987</v>
      </c>
      <c r="L159" s="2583">
        <v>10000</v>
      </c>
      <c r="M159" s="1909" t="s">
        <v>5344</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84"/>
      <c r="B160" s="1495" t="str">
        <f t="shared" si="7"/>
        <v>2000002840</v>
      </c>
      <c r="C160" s="1493" t="s">
        <v>5983</v>
      </c>
      <c r="D160" s="1808"/>
      <c r="E160" s="1495"/>
      <c r="F160" s="1493" t="s">
        <v>3401</v>
      </c>
      <c r="G160" s="1495"/>
      <c r="H160" s="1495"/>
      <c r="I160" s="1495" t="s">
        <v>19</v>
      </c>
      <c r="J160" s="1495" t="s">
        <v>63</v>
      </c>
      <c r="K160" s="1600" t="s">
        <v>5988</v>
      </c>
      <c r="L160" s="2357">
        <v>1000</v>
      </c>
      <c r="M160" s="2196" t="s">
        <v>5319</v>
      </c>
      <c r="N160" s="1775" t="s">
        <v>5778</v>
      </c>
      <c r="O160" s="2590">
        <v>3</v>
      </c>
      <c r="Q160" s="1493">
        <v>971</v>
      </c>
      <c r="R160" s="1493"/>
      <c r="S160" s="1493">
        <f>Q160-R160</f>
        <v>971</v>
      </c>
    </row>
    <row r="161" spans="1:127" s="1548" customFormat="1" ht="58.5" customHeight="1">
      <c r="A161" s="3685"/>
      <c r="B161" s="1495" t="str">
        <f t="shared" si="7"/>
        <v>2000002841</v>
      </c>
      <c r="C161" s="1493" t="s">
        <v>5983</v>
      </c>
      <c r="D161" s="1808"/>
      <c r="E161" s="1495"/>
      <c r="F161" s="1493" t="s">
        <v>3401</v>
      </c>
      <c r="G161" s="1495"/>
      <c r="H161" s="1495"/>
      <c r="I161" s="1495" t="s">
        <v>19</v>
      </c>
      <c r="J161" s="1495" t="s">
        <v>63</v>
      </c>
      <c r="K161" s="1600" t="s">
        <v>5989</v>
      </c>
      <c r="L161" s="2357">
        <v>1000</v>
      </c>
      <c r="M161" s="2196" t="s">
        <v>5319</v>
      </c>
      <c r="N161" s="1775" t="s">
        <v>5778</v>
      </c>
      <c r="O161" s="2590">
        <v>3</v>
      </c>
      <c r="Q161" s="1493">
        <v>1014</v>
      </c>
      <c r="R161" s="1493"/>
      <c r="S161" s="1493">
        <f>Q161-R161</f>
        <v>1014</v>
      </c>
    </row>
    <row r="162" spans="1:127" s="1548" customFormat="1" ht="58.5" customHeight="1">
      <c r="A162" s="3684">
        <v>38</v>
      </c>
      <c r="B162" s="1568" t="str">
        <f t="shared" si="7"/>
        <v>2000002832</v>
      </c>
      <c r="C162" s="1902" t="s">
        <v>4786</v>
      </c>
      <c r="D162" s="2488">
        <v>5850</v>
      </c>
      <c r="E162" s="1921" t="s">
        <v>5990</v>
      </c>
      <c r="F162" s="1902" t="s">
        <v>16</v>
      </c>
      <c r="G162" s="1921" t="s">
        <v>5991</v>
      </c>
      <c r="H162" s="1909" t="s">
        <v>5992</v>
      </c>
      <c r="I162" s="1921" t="s">
        <v>19</v>
      </c>
      <c r="J162" s="1921" t="s">
        <v>63</v>
      </c>
      <c r="K162" s="1845" t="s">
        <v>5993</v>
      </c>
      <c r="L162" s="2583">
        <v>500</v>
      </c>
      <c r="M162" s="2196" t="s">
        <v>5319</v>
      </c>
      <c r="N162" s="1859" t="s">
        <v>5778</v>
      </c>
      <c r="O162" s="2590">
        <v>3</v>
      </c>
      <c r="Q162" s="1493">
        <v>512</v>
      </c>
      <c r="R162" s="1493"/>
      <c r="S162" s="1493">
        <f>Q162-R162</f>
        <v>512</v>
      </c>
    </row>
    <row r="163" spans="1:127" s="1548" customFormat="1" ht="58.5" customHeight="1">
      <c r="A163" s="3684"/>
      <c r="B163" s="1568" t="str">
        <f t="shared" si="7"/>
        <v>2000002849</v>
      </c>
      <c r="C163" s="1493" t="s">
        <v>4786</v>
      </c>
      <c r="D163" s="1808"/>
      <c r="E163" s="1495"/>
      <c r="F163" s="1493" t="s">
        <v>16</v>
      </c>
      <c r="G163" s="1495"/>
      <c r="H163" s="1495"/>
      <c r="I163" s="1495" t="s">
        <v>19</v>
      </c>
      <c r="J163" s="1495" t="s">
        <v>63</v>
      </c>
      <c r="K163" s="1600" t="s">
        <v>5994</v>
      </c>
      <c r="L163" s="2357">
        <v>2410</v>
      </c>
      <c r="M163" s="1495" t="s">
        <v>5344</v>
      </c>
      <c r="N163" s="1859"/>
      <c r="O163" s="2590">
        <v>3</v>
      </c>
      <c r="Q163" s="1493"/>
      <c r="R163" s="1493"/>
      <c r="S163" s="1493"/>
    </row>
    <row r="164" spans="1:127" s="1548" customFormat="1" ht="58.5" customHeight="1">
      <c r="A164" s="3684"/>
      <c r="B164" s="1568" t="str">
        <f t="shared" si="7"/>
        <v>2000002851</v>
      </c>
      <c r="C164" s="1493" t="s">
        <v>4786</v>
      </c>
      <c r="D164" s="1808"/>
      <c r="E164" s="1495"/>
      <c r="F164" s="1493" t="s">
        <v>16</v>
      </c>
      <c r="G164" s="1495"/>
      <c r="H164" s="1495"/>
      <c r="I164" s="1495" t="s">
        <v>19</v>
      </c>
      <c r="J164" s="1495" t="s">
        <v>63</v>
      </c>
      <c r="K164" s="1600" t="s">
        <v>5995</v>
      </c>
      <c r="L164" s="2357">
        <v>1500</v>
      </c>
      <c r="M164" s="1495" t="s">
        <v>5344</v>
      </c>
      <c r="N164" s="1859"/>
      <c r="O164" s="2590">
        <v>3</v>
      </c>
      <c r="Q164" s="1493"/>
      <c r="R164" s="1493"/>
      <c r="S164" s="1493"/>
    </row>
    <row r="165" spans="1:127" s="1548" customFormat="1" ht="58.5" customHeight="1">
      <c r="A165" s="3684"/>
      <c r="B165" s="1568" t="str">
        <f t="shared" si="7"/>
        <v>2000002848</v>
      </c>
      <c r="C165" s="1493" t="s">
        <v>4786</v>
      </c>
      <c r="D165" s="1808"/>
      <c r="E165" s="1495"/>
      <c r="F165" s="1493" t="s">
        <v>16</v>
      </c>
      <c r="G165" s="1495"/>
      <c r="H165" s="1495"/>
      <c r="I165" s="1495" t="s">
        <v>19</v>
      </c>
      <c r="J165" s="1495" t="s">
        <v>123</v>
      </c>
      <c r="K165" s="1600" t="s">
        <v>5996</v>
      </c>
      <c r="L165" s="2357">
        <v>1100</v>
      </c>
      <c r="M165" s="1495" t="s">
        <v>5344</v>
      </c>
      <c r="N165" s="1859"/>
      <c r="O165" s="2590">
        <v>3</v>
      </c>
      <c r="Q165" s="1493"/>
      <c r="R165" s="1493"/>
      <c r="S165" s="1493"/>
    </row>
    <row r="166" spans="1:127" s="1548" customFormat="1" ht="75.75" customHeight="1">
      <c r="A166" s="3684"/>
      <c r="B166" s="1568" t="str">
        <f t="shared" si="7"/>
        <v>2000002847</v>
      </c>
      <c r="C166" s="1493" t="s">
        <v>4786</v>
      </c>
      <c r="D166" s="1808"/>
      <c r="E166" s="1495"/>
      <c r="F166" s="1493" t="s">
        <v>16</v>
      </c>
      <c r="G166" s="1495"/>
      <c r="H166" s="1495"/>
      <c r="I166" s="1495" t="s">
        <v>19</v>
      </c>
      <c r="J166" s="1495" t="s">
        <v>123</v>
      </c>
      <c r="K166" s="1600" t="s">
        <v>5997</v>
      </c>
      <c r="L166" s="2357">
        <v>500</v>
      </c>
      <c r="M166" s="1495" t="s">
        <v>5344</v>
      </c>
      <c r="N166" s="1859"/>
      <c r="O166" s="2590">
        <v>3</v>
      </c>
      <c r="Q166" s="1493"/>
      <c r="R166" s="1493"/>
      <c r="S166" s="1493"/>
    </row>
    <row r="167" spans="1:127" s="1548" customFormat="1" ht="75.75" customHeight="1">
      <c r="A167" s="2436">
        <v>39</v>
      </c>
      <c r="B167" s="1568" t="str">
        <f t="shared" si="7"/>
        <v>2200001920</v>
      </c>
      <c r="C167" s="1902" t="s">
        <v>82</v>
      </c>
      <c r="D167" s="2607">
        <v>4250</v>
      </c>
      <c r="E167" s="1921" t="s">
        <v>5998</v>
      </c>
      <c r="F167" s="1902" t="s">
        <v>84</v>
      </c>
      <c r="G167" s="1921" t="s">
        <v>5999</v>
      </c>
      <c r="H167" s="1909" t="s">
        <v>6000</v>
      </c>
      <c r="I167" s="1921" t="s">
        <v>19</v>
      </c>
      <c r="J167" s="1921" t="s">
        <v>1138</v>
      </c>
      <c r="K167" s="1845" t="s">
        <v>6001</v>
      </c>
      <c r="L167" s="2337">
        <v>4250</v>
      </c>
      <c r="M167" s="2196" t="s">
        <v>5319</v>
      </c>
      <c r="N167" s="1862" t="s">
        <v>6002</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91">
        <v>40</v>
      </c>
      <c r="B168" s="2279" t="str">
        <f t="shared" si="7"/>
        <v>2200001953</v>
      </c>
      <c r="C168" s="1902" t="s">
        <v>3924</v>
      </c>
      <c r="D168" s="2607">
        <v>7000</v>
      </c>
      <c r="E168" s="1921" t="s">
        <v>6003</v>
      </c>
      <c r="F168" s="1902" t="s">
        <v>3401</v>
      </c>
      <c r="G168" s="1921" t="s">
        <v>6004</v>
      </c>
      <c r="H168" s="1909" t="s">
        <v>6000</v>
      </c>
      <c r="I168" s="1921" t="s">
        <v>19</v>
      </c>
      <c r="J168" s="1921" t="s">
        <v>1138</v>
      </c>
      <c r="K168" s="2003" t="s">
        <v>6005</v>
      </c>
      <c r="L168" s="2179">
        <v>1000</v>
      </c>
      <c r="M168" s="2196" t="s">
        <v>5319</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91"/>
      <c r="B169" s="1568" t="str">
        <f t="shared" si="7"/>
        <v>2200001949</v>
      </c>
      <c r="C169" s="1493" t="s">
        <v>3924</v>
      </c>
      <c r="D169" s="1494"/>
      <c r="E169" s="1495" t="s">
        <v>125</v>
      </c>
      <c r="F169" s="1493" t="s">
        <v>3401</v>
      </c>
      <c r="G169" s="1495"/>
      <c r="H169" s="1909"/>
      <c r="I169" s="1495" t="s">
        <v>19</v>
      </c>
      <c r="J169" s="1773" t="s">
        <v>1138</v>
      </c>
      <c r="K169" s="1770" t="s">
        <v>6006</v>
      </c>
      <c r="L169" s="2622">
        <v>1709</v>
      </c>
      <c r="M169" s="2196" t="s">
        <v>5319</v>
      </c>
      <c r="O169" s="1548">
        <v>3</v>
      </c>
      <c r="Q169" s="1493"/>
      <c r="R169" s="1493"/>
      <c r="S169" s="1493"/>
    </row>
    <row r="170" spans="1:127" s="1548" customFormat="1" ht="58.5" customHeight="1">
      <c r="A170" s="3691"/>
      <c r="B170" s="1568" t="str">
        <f t="shared" si="7"/>
        <v>2200001950</v>
      </c>
      <c r="C170" s="1493" t="s">
        <v>3924</v>
      </c>
      <c r="D170" s="1494"/>
      <c r="E170" s="1495"/>
      <c r="F170" s="1493" t="s">
        <v>3401</v>
      </c>
      <c r="G170" s="1495"/>
      <c r="H170" s="1909"/>
      <c r="I170" s="1495" t="s">
        <v>19</v>
      </c>
      <c r="J170" s="1773" t="s">
        <v>1138</v>
      </c>
      <c r="K170" s="1770" t="s">
        <v>6007</v>
      </c>
      <c r="L170" s="2622">
        <v>3172</v>
      </c>
      <c r="M170" s="2196" t="s">
        <v>5319</v>
      </c>
      <c r="O170" s="1548">
        <v>3</v>
      </c>
      <c r="Q170" s="1493"/>
      <c r="R170" s="1493"/>
      <c r="S170" s="1493"/>
    </row>
    <row r="171" spans="1:127" s="1548" customFormat="1" ht="57" customHeight="1">
      <c r="A171" s="3691"/>
      <c r="B171" s="1568" t="str">
        <f t="shared" si="7"/>
        <v>2200001952</v>
      </c>
      <c r="C171" s="1493" t="s">
        <v>3924</v>
      </c>
      <c r="D171" s="1494"/>
      <c r="E171" s="1495"/>
      <c r="F171" s="1493" t="s">
        <v>3401</v>
      </c>
      <c r="G171" s="1495"/>
      <c r="H171" s="1909"/>
      <c r="I171" s="1495" t="s">
        <v>19</v>
      </c>
      <c r="J171" s="1495" t="s">
        <v>1138</v>
      </c>
      <c r="K171" s="1994" t="s">
        <v>6008</v>
      </c>
      <c r="L171" s="2183">
        <v>916</v>
      </c>
      <c r="M171" s="2196" t="s">
        <v>5319</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6009</v>
      </c>
      <c r="F172" s="1902" t="s">
        <v>3401</v>
      </c>
      <c r="G172" s="1921" t="s">
        <v>6010</v>
      </c>
      <c r="H172" s="1909" t="s">
        <v>6000</v>
      </c>
      <c r="I172" s="1921" t="s">
        <v>19</v>
      </c>
      <c r="J172" s="1921" t="s">
        <v>1138</v>
      </c>
      <c r="K172" s="1845" t="s">
        <v>5981</v>
      </c>
      <c r="L172" s="2337">
        <v>6000</v>
      </c>
      <c r="M172" s="2196" t="s">
        <v>5319</v>
      </c>
      <c r="O172" s="1548">
        <v>3</v>
      </c>
      <c r="Q172" s="1902">
        <v>27642</v>
      </c>
      <c r="R172" s="1902">
        <v>13395</v>
      </c>
      <c r="S172" s="1902">
        <f>Q172-R172</f>
        <v>14247</v>
      </c>
    </row>
    <row r="173" spans="1:127" s="2150" customFormat="1" ht="58.5" customHeight="1">
      <c r="A173" s="3683">
        <v>42</v>
      </c>
      <c r="B173" s="1921" t="str">
        <f t="shared" si="8"/>
        <v>2000002842</v>
      </c>
      <c r="C173" s="1902" t="s">
        <v>219</v>
      </c>
      <c r="D173" s="2607">
        <v>3750</v>
      </c>
      <c r="E173" s="1921" t="s">
        <v>6011</v>
      </c>
      <c r="F173" s="1902" t="s">
        <v>61</v>
      </c>
      <c r="G173" s="1921" t="s">
        <v>6012</v>
      </c>
      <c r="H173" s="2261" t="s">
        <v>6013</v>
      </c>
      <c r="I173" s="1921" t="s">
        <v>19</v>
      </c>
      <c r="J173" s="1921" t="s">
        <v>199</v>
      </c>
      <c r="K173" s="1845" t="s">
        <v>6014</v>
      </c>
      <c r="L173" s="2583">
        <v>2000</v>
      </c>
      <c r="M173" s="2196" t="s">
        <v>5319</v>
      </c>
      <c r="N173" s="1862"/>
      <c r="O173" s="1745">
        <v>3</v>
      </c>
      <c r="Q173" s="1902">
        <v>4549</v>
      </c>
      <c r="R173" s="1902"/>
      <c r="S173" s="1902">
        <f>Q173-R173</f>
        <v>4549</v>
      </c>
    </row>
    <row r="174" spans="1:127" s="1559" customFormat="1" ht="73.5" customHeight="1">
      <c r="A174" s="3684"/>
      <c r="B174" s="1543" t="str">
        <f t="shared" si="8"/>
        <v>2000002877</v>
      </c>
      <c r="C174" s="1545" t="s">
        <v>219</v>
      </c>
      <c r="D174" s="2621"/>
      <c r="E174" s="1543"/>
      <c r="F174" s="1545" t="s">
        <v>61</v>
      </c>
      <c r="G174" s="1899"/>
      <c r="H174" s="2051"/>
      <c r="I174" s="1900" t="s">
        <v>19</v>
      </c>
      <c r="J174" s="1543" t="s">
        <v>101</v>
      </c>
      <c r="K174" s="1605" t="s">
        <v>6015</v>
      </c>
      <c r="L174" s="2543">
        <v>1750</v>
      </c>
      <c r="M174" s="2051" t="s">
        <v>6016</v>
      </c>
      <c r="N174" s="2544"/>
      <c r="O174" s="2591">
        <v>3</v>
      </c>
    </row>
    <row r="175" spans="1:127" s="1559" customFormat="1" ht="73.5" customHeight="1">
      <c r="A175" s="3683">
        <v>43</v>
      </c>
      <c r="B175" s="1568" t="str">
        <f t="shared" si="8"/>
        <v>2000002872</v>
      </c>
      <c r="C175" s="1902" t="s">
        <v>4898</v>
      </c>
      <c r="D175" s="2607">
        <v>3600</v>
      </c>
      <c r="E175" s="1921" t="s">
        <v>6017</v>
      </c>
      <c r="F175" s="1902" t="s">
        <v>89</v>
      </c>
      <c r="G175" s="1921" t="s">
        <v>6018</v>
      </c>
      <c r="H175" s="1909" t="s">
        <v>6013</v>
      </c>
      <c r="I175" s="1921" t="s">
        <v>19</v>
      </c>
      <c r="J175" s="1921" t="s">
        <v>74</v>
      </c>
      <c r="K175" s="2194" t="s">
        <v>6019</v>
      </c>
      <c r="L175" s="2583">
        <v>2400</v>
      </c>
      <c r="M175" s="2584" t="s">
        <v>5344</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84"/>
      <c r="B176" s="1568" t="str">
        <f t="shared" si="8"/>
        <v>2000002802</v>
      </c>
      <c r="C176" s="1493" t="s">
        <v>4898</v>
      </c>
      <c r="D176" s="2325"/>
      <c r="E176" s="1495"/>
      <c r="F176" s="1493" t="s">
        <v>89</v>
      </c>
      <c r="G176" s="1495"/>
      <c r="H176" s="1495"/>
      <c r="I176" s="1495" t="s">
        <v>19</v>
      </c>
      <c r="J176" s="1495" t="s">
        <v>74</v>
      </c>
      <c r="K176" s="1770" t="s">
        <v>6020</v>
      </c>
      <c r="L176" s="2357">
        <v>400</v>
      </c>
      <c r="M176" s="2196" t="s">
        <v>5319</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85"/>
      <c r="B177" s="1568" t="str">
        <f t="shared" si="8"/>
        <v>2000002877</v>
      </c>
      <c r="C177" s="1493" t="s">
        <v>4898</v>
      </c>
      <c r="D177" s="1808"/>
      <c r="E177" s="1495"/>
      <c r="F177" s="1493" t="s">
        <v>89</v>
      </c>
      <c r="G177" s="1495"/>
      <c r="H177" s="1495"/>
      <c r="I177" s="1495" t="s">
        <v>19</v>
      </c>
      <c r="J177" s="1495" t="s">
        <v>101</v>
      </c>
      <c r="K177" s="1600" t="s">
        <v>6021</v>
      </c>
      <c r="L177" s="2357">
        <v>750</v>
      </c>
      <c r="M177" s="2051" t="s">
        <v>6016</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91" t="s">
        <v>2051</v>
      </c>
      <c r="B178" s="1568" t="str">
        <f t="shared" si="8"/>
        <v>2000002793</v>
      </c>
      <c r="C178" s="1902" t="s">
        <v>193</v>
      </c>
      <c r="D178" s="2607">
        <v>11800</v>
      </c>
      <c r="E178" s="1921" t="s">
        <v>6011</v>
      </c>
      <c r="F178" s="1902" t="s">
        <v>3416</v>
      </c>
      <c r="G178" s="1921" t="s">
        <v>6022</v>
      </c>
      <c r="H178" s="1909" t="s">
        <v>6023</v>
      </c>
      <c r="I178" s="1921" t="s">
        <v>19</v>
      </c>
      <c r="J178" s="1921" t="s">
        <v>1138</v>
      </c>
      <c r="K178" s="1600" t="s">
        <v>6024</v>
      </c>
      <c r="L178" s="2483">
        <v>500</v>
      </c>
      <c r="M178" s="1493" t="s">
        <v>5481</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91"/>
      <c r="B179" s="1568" t="str">
        <f t="shared" si="8"/>
        <v>2000002828</v>
      </c>
      <c r="C179" s="1493" t="s">
        <v>193</v>
      </c>
      <c r="D179" s="1494"/>
      <c r="E179" s="1495"/>
      <c r="F179" s="1493" t="s">
        <v>3416</v>
      </c>
      <c r="G179" s="1495"/>
      <c r="H179" s="1748"/>
      <c r="I179" s="1495" t="s">
        <v>19</v>
      </c>
      <c r="J179" s="1495" t="s">
        <v>1138</v>
      </c>
      <c r="K179" s="1600" t="s">
        <v>6025</v>
      </c>
      <c r="L179" s="2483">
        <v>900</v>
      </c>
      <c r="M179" s="1493" t="s">
        <v>5481</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91"/>
      <c r="B180" s="1568" t="str">
        <f t="shared" si="8"/>
        <v>2000002835</v>
      </c>
      <c r="C180" s="1493" t="s">
        <v>193</v>
      </c>
      <c r="D180" s="1494"/>
      <c r="E180" s="1495"/>
      <c r="F180" s="1493" t="s">
        <v>3416</v>
      </c>
      <c r="G180" s="1495"/>
      <c r="H180" s="1748"/>
      <c r="I180" s="1495" t="s">
        <v>19</v>
      </c>
      <c r="J180" s="1495" t="s">
        <v>1138</v>
      </c>
      <c r="K180" s="1497" t="s">
        <v>6026</v>
      </c>
      <c r="L180" s="2357">
        <v>7000</v>
      </c>
      <c r="M180" s="1632" t="s">
        <v>5344</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91"/>
      <c r="B181" s="1568" t="str">
        <f t="shared" si="8"/>
        <v>2200001920</v>
      </c>
      <c r="C181" s="1493" t="s">
        <v>193</v>
      </c>
      <c r="D181" s="1494"/>
      <c r="E181" s="1495"/>
      <c r="F181" s="1493" t="s">
        <v>3416</v>
      </c>
      <c r="G181" s="1495"/>
      <c r="H181" s="1748"/>
      <c r="I181" s="1495" t="s">
        <v>19</v>
      </c>
      <c r="J181" s="1495" t="s">
        <v>1138</v>
      </c>
      <c r="K181" s="1600" t="s">
        <v>6027</v>
      </c>
      <c r="L181" s="2299">
        <v>600</v>
      </c>
      <c r="M181" s="2196" t="s">
        <v>5319</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91"/>
      <c r="B182" s="1568" t="str">
        <f t="shared" si="8"/>
        <v>2000002823</v>
      </c>
      <c r="C182" s="1493" t="s">
        <v>193</v>
      </c>
      <c r="D182" s="1808"/>
      <c r="E182" s="1495"/>
      <c r="F182" s="1493" t="s">
        <v>3416</v>
      </c>
      <c r="G182" s="1495"/>
      <c r="H182" s="1495"/>
      <c r="I182" s="1495" t="s">
        <v>19</v>
      </c>
      <c r="J182" s="1495" t="s">
        <v>1138</v>
      </c>
      <c r="K182" s="1600" t="s">
        <v>6028</v>
      </c>
      <c r="L182" s="2463">
        <v>853</v>
      </c>
      <c r="M182" s="1748" t="s">
        <v>6029</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91"/>
      <c r="B183" s="1568" t="str">
        <f t="shared" si="8"/>
        <v>2200001953</v>
      </c>
      <c r="C183" s="1493" t="s">
        <v>193</v>
      </c>
      <c r="D183" s="1808"/>
      <c r="E183" s="1495"/>
      <c r="F183" s="1493" t="s">
        <v>3416</v>
      </c>
      <c r="G183" s="1495"/>
      <c r="H183" s="1495"/>
      <c r="I183" s="1495" t="s">
        <v>19</v>
      </c>
      <c r="J183" s="1495" t="s">
        <v>1138</v>
      </c>
      <c r="K183" s="1600" t="s">
        <v>6030</v>
      </c>
      <c r="L183" s="2463">
        <v>1000</v>
      </c>
      <c r="M183" s="2196" t="s">
        <v>5319</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91"/>
      <c r="B184" s="1568" t="str">
        <f t="shared" si="8"/>
        <v>2000002888</v>
      </c>
      <c r="C184" s="1493" t="s">
        <v>193</v>
      </c>
      <c r="D184" s="1808"/>
      <c r="E184" s="1495"/>
      <c r="F184" s="1493" t="s">
        <v>3416</v>
      </c>
      <c r="G184" s="1495"/>
      <c r="H184" s="1495"/>
      <c r="I184" s="1495" t="s">
        <v>19</v>
      </c>
      <c r="J184" s="1495" t="s">
        <v>1138</v>
      </c>
      <c r="K184" s="1600" t="s">
        <v>6031</v>
      </c>
      <c r="L184" s="2357">
        <v>1130</v>
      </c>
      <c r="M184" s="1748" t="s">
        <v>6032</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91">
        <v>45</v>
      </c>
      <c r="B185" s="1495" t="str">
        <f t="shared" si="8"/>
        <v>2400001151</v>
      </c>
      <c r="C185" s="1902" t="s">
        <v>6033</v>
      </c>
      <c r="D185" s="2488">
        <f>SUM(L185:L187)</f>
        <v>35300</v>
      </c>
      <c r="E185" s="1921" t="s">
        <v>6034</v>
      </c>
      <c r="F185" s="1902"/>
      <c r="G185" s="1921" t="s">
        <v>6035</v>
      </c>
      <c r="H185" s="1909" t="s">
        <v>6036</v>
      </c>
      <c r="I185" s="1921" t="s">
        <v>19</v>
      </c>
      <c r="J185" s="1921" t="s">
        <v>40</v>
      </c>
      <c r="K185" s="1911" t="s">
        <v>6037</v>
      </c>
      <c r="L185" s="2583">
        <v>10250</v>
      </c>
      <c r="M185" s="2584" t="s">
        <v>5319</v>
      </c>
      <c r="N185" s="1862" t="s">
        <v>6038</v>
      </c>
      <c r="O185" s="1745">
        <v>3</v>
      </c>
      <c r="P185" s="2150" t="s">
        <v>5665</v>
      </c>
      <c r="Q185" s="1902">
        <v>10437</v>
      </c>
      <c r="R185" s="1902"/>
      <c r="S185" s="1902">
        <f>Q185-R185</f>
        <v>10437</v>
      </c>
    </row>
    <row r="186" spans="1:127" s="1548" customFormat="1" ht="69.75" customHeight="1">
      <c r="A186" s="3691"/>
      <c r="B186" s="1495" t="str">
        <f t="shared" si="8"/>
        <v>2400001152</v>
      </c>
      <c r="C186" s="1493" t="s">
        <v>6033</v>
      </c>
      <c r="D186" s="2325"/>
      <c r="E186" s="1495"/>
      <c r="F186" s="1493"/>
      <c r="G186" s="1495"/>
      <c r="H186" s="1495"/>
      <c r="I186" s="1495" t="s">
        <v>19</v>
      </c>
      <c r="J186" s="1495" t="s">
        <v>40</v>
      </c>
      <c r="K186" s="1547" t="s">
        <v>6039</v>
      </c>
      <c r="L186" s="2357">
        <v>3600</v>
      </c>
      <c r="M186" s="2584" t="s">
        <v>5319</v>
      </c>
      <c r="N186" s="1843"/>
      <c r="O186" s="2590">
        <v>3</v>
      </c>
      <c r="P186" s="1548" t="s">
        <v>5665</v>
      </c>
      <c r="Q186" s="1493">
        <v>3590</v>
      </c>
      <c r="R186" s="1493"/>
      <c r="S186" s="1493">
        <f>Q186-R186</f>
        <v>3590</v>
      </c>
    </row>
    <row r="187" spans="1:127" s="1548" customFormat="1" ht="58.5" customHeight="1">
      <c r="A187" s="3691"/>
      <c r="B187" s="1495" t="str">
        <f t="shared" si="8"/>
        <v>2400001153</v>
      </c>
      <c r="C187" s="1493" t="s">
        <v>6033</v>
      </c>
      <c r="D187" s="2325"/>
      <c r="E187" s="1495"/>
      <c r="F187" s="1493"/>
      <c r="G187" s="1495"/>
      <c r="H187" s="1495"/>
      <c r="I187" s="1495" t="s">
        <v>19</v>
      </c>
      <c r="J187" s="1495" t="s">
        <v>40</v>
      </c>
      <c r="K187" s="1547" t="s">
        <v>6040</v>
      </c>
      <c r="L187" s="2357">
        <v>21450</v>
      </c>
      <c r="M187" s="1748" t="s">
        <v>6041</v>
      </c>
      <c r="N187" s="1843"/>
      <c r="O187" s="2590">
        <v>3</v>
      </c>
      <c r="P187" s="1548" t="s">
        <v>5665</v>
      </c>
    </row>
    <row r="188" spans="1:127" s="1883" customFormat="1" ht="72.75" customHeight="1">
      <c r="A188" s="3683">
        <v>46</v>
      </c>
      <c r="B188" s="1947" t="str">
        <f t="shared" si="8"/>
        <v>2400001141</v>
      </c>
      <c r="C188" s="1630" t="s">
        <v>6042</v>
      </c>
      <c r="D188" s="2575">
        <v>9300</v>
      </c>
      <c r="E188" s="1851" t="s">
        <v>6043</v>
      </c>
      <c r="F188" s="1630"/>
      <c r="G188" s="1851" t="s">
        <v>6044</v>
      </c>
      <c r="H188" s="1632" t="s">
        <v>6045</v>
      </c>
      <c r="I188" s="1851" t="s">
        <v>19</v>
      </c>
      <c r="J188" s="1851" t="s">
        <v>6046</v>
      </c>
      <c r="K188" s="1881" t="s">
        <v>6047</v>
      </c>
      <c r="L188" s="2361">
        <f>D188-L189-L190</f>
        <v>6667</v>
      </c>
      <c r="M188" s="2625" t="s">
        <v>5319</v>
      </c>
      <c r="N188" s="1962"/>
      <c r="O188" s="2603">
        <v>3</v>
      </c>
      <c r="P188" s="1883" t="s">
        <v>5665</v>
      </c>
      <c r="Q188" s="1630">
        <v>9129</v>
      </c>
      <c r="R188" s="1630"/>
      <c r="S188" s="1630">
        <f>Q188-R188</f>
        <v>9129</v>
      </c>
    </row>
    <row r="189" spans="1:127" s="1883" customFormat="1" ht="72.75" customHeight="1">
      <c r="A189" s="3684"/>
      <c r="B189" s="1947" t="str">
        <f t="shared" si="8"/>
        <v>2400001178</v>
      </c>
      <c r="C189" s="1630" t="s">
        <v>6042</v>
      </c>
      <c r="D189" s="2575"/>
      <c r="E189" s="1851"/>
      <c r="F189" s="1630"/>
      <c r="G189" s="1851"/>
      <c r="H189" s="1632"/>
      <c r="I189" s="1851" t="s">
        <v>19</v>
      </c>
      <c r="J189" s="1851" t="s">
        <v>6046</v>
      </c>
      <c r="K189" s="1881">
        <v>2400001178</v>
      </c>
      <c r="L189" s="2361">
        <v>1964</v>
      </c>
      <c r="M189" s="2625" t="s">
        <v>5319</v>
      </c>
      <c r="N189" s="1962"/>
      <c r="O189" s="2603"/>
      <c r="Q189" s="1630"/>
      <c r="R189" s="1630"/>
      <c r="S189" s="1630"/>
    </row>
    <row r="190" spans="1:127" s="1883" customFormat="1" ht="72.75" customHeight="1">
      <c r="A190" s="3685"/>
      <c r="B190" s="1947" t="str">
        <f t="shared" si="8"/>
        <v>2400001179</v>
      </c>
      <c r="C190" s="1630" t="s">
        <v>6042</v>
      </c>
      <c r="D190" s="2575"/>
      <c r="E190" s="1851"/>
      <c r="F190" s="1630"/>
      <c r="G190" s="1851"/>
      <c r="H190" s="1632"/>
      <c r="I190" s="1851" t="s">
        <v>19</v>
      </c>
      <c r="J190" s="1851" t="s">
        <v>6046</v>
      </c>
      <c r="K190" s="1881">
        <v>2400001179</v>
      </c>
      <c r="L190" s="2361">
        <v>669</v>
      </c>
      <c r="M190" s="2625" t="s">
        <v>5319</v>
      </c>
      <c r="N190" s="1962"/>
      <c r="O190" s="2603"/>
      <c r="Q190" s="1630"/>
      <c r="R190" s="1630"/>
      <c r="S190" s="1630"/>
    </row>
    <row r="191" spans="1:127" s="1548" customFormat="1" ht="69.75" customHeight="1">
      <c r="A191" s="3691">
        <v>47</v>
      </c>
      <c r="B191" s="1568" t="str">
        <f t="shared" si="8"/>
        <v>2000002852</v>
      </c>
      <c r="C191" s="1902" t="s">
        <v>4831</v>
      </c>
      <c r="D191" s="2607">
        <v>4370</v>
      </c>
      <c r="E191" s="1921" t="s">
        <v>6048</v>
      </c>
      <c r="F191" s="1902" t="s">
        <v>61</v>
      </c>
      <c r="G191" s="1921" t="s">
        <v>6049</v>
      </c>
      <c r="H191" s="2689" t="s">
        <v>6013</v>
      </c>
      <c r="I191" s="1921" t="s">
        <v>19</v>
      </c>
      <c r="J191" s="1902" t="s">
        <v>123</v>
      </c>
      <c r="K191" s="1916" t="s">
        <v>6050</v>
      </c>
      <c r="L191" s="2179">
        <v>1500</v>
      </c>
      <c r="M191" s="1632" t="s">
        <v>5344</v>
      </c>
      <c r="N191" s="1843" t="s">
        <v>5957</v>
      </c>
      <c r="O191" s="2590">
        <v>2</v>
      </c>
      <c r="Q191" s="1493"/>
      <c r="R191" s="1493"/>
      <c r="S191" s="1493"/>
    </row>
    <row r="192" spans="1:127" s="1548" customFormat="1" ht="58.5" customHeight="1">
      <c r="A192" s="3691"/>
      <c r="B192" s="1568" t="str">
        <f t="shared" si="8"/>
        <v>2000002873</v>
      </c>
      <c r="C192" s="1493" t="s">
        <v>4831</v>
      </c>
      <c r="D192" s="1808"/>
      <c r="E192" s="1495"/>
      <c r="F192" s="1493" t="s">
        <v>61</v>
      </c>
      <c r="G192" s="1495"/>
      <c r="H192" s="1495"/>
      <c r="I192" s="1495" t="s">
        <v>19</v>
      </c>
      <c r="J192" s="1495" t="s">
        <v>123</v>
      </c>
      <c r="K192" s="1600" t="s">
        <v>6051</v>
      </c>
      <c r="L192" s="2357">
        <v>1300</v>
      </c>
      <c r="M192" s="1632" t="s">
        <v>5344</v>
      </c>
      <c r="N192" s="1859"/>
      <c r="O192" s="2590">
        <v>3</v>
      </c>
      <c r="Q192" s="1493"/>
      <c r="R192" s="1493"/>
      <c r="S192" s="1493"/>
    </row>
    <row r="193" spans="1:127" s="1548" customFormat="1" ht="58.5" customHeight="1">
      <c r="A193" s="3691"/>
      <c r="B193" s="1568" t="str">
        <f t="shared" si="8"/>
        <v>2000002853</v>
      </c>
      <c r="C193" s="1493" t="s">
        <v>4831</v>
      </c>
      <c r="D193" s="1808"/>
      <c r="E193" s="1495"/>
      <c r="F193" s="1493" t="s">
        <v>61</v>
      </c>
      <c r="G193" s="1495"/>
      <c r="H193" s="1495"/>
      <c r="I193" s="1495" t="s">
        <v>19</v>
      </c>
      <c r="J193" s="1495" t="s">
        <v>123</v>
      </c>
      <c r="K193" s="1770" t="s">
        <v>6052</v>
      </c>
      <c r="L193" s="2357">
        <v>1600</v>
      </c>
      <c r="M193" s="1632" t="s">
        <v>6053</v>
      </c>
      <c r="N193" s="1859" t="s">
        <v>6054</v>
      </c>
      <c r="O193" s="2590">
        <v>3</v>
      </c>
      <c r="Q193" s="1493"/>
      <c r="R193" s="1493"/>
      <c r="S193" s="1493"/>
    </row>
    <row r="194" spans="1:127" s="2150" customFormat="1" ht="75" customHeight="1">
      <c r="A194" s="2436">
        <v>48</v>
      </c>
      <c r="B194" s="1921" t="str">
        <f t="shared" si="8"/>
        <v>2000002888</v>
      </c>
      <c r="C194" s="1902" t="s">
        <v>5328</v>
      </c>
      <c r="D194" s="2607">
        <v>3950</v>
      </c>
      <c r="E194" s="1921" t="s">
        <v>6055</v>
      </c>
      <c r="F194" s="1902" t="s">
        <v>84</v>
      </c>
      <c r="G194" s="1921" t="s">
        <v>6056</v>
      </c>
      <c r="H194" s="1909" t="s">
        <v>6057</v>
      </c>
      <c r="I194" s="1921" t="s">
        <v>19</v>
      </c>
      <c r="J194" s="1921" t="s">
        <v>1138</v>
      </c>
      <c r="K194" s="1845" t="s">
        <v>6058</v>
      </c>
      <c r="L194" s="2583">
        <v>3950</v>
      </c>
      <c r="M194" s="2429" t="s">
        <v>6032</v>
      </c>
      <c r="O194" s="1745">
        <v>3</v>
      </c>
      <c r="Q194" s="1902"/>
      <c r="R194" s="1902"/>
      <c r="S194" s="1902"/>
    </row>
    <row r="195" spans="1:127" s="2150" customFormat="1" ht="62.25" customHeight="1">
      <c r="A195" s="3690">
        <v>49</v>
      </c>
      <c r="B195" s="1921" t="str">
        <f t="shared" si="8"/>
        <v>2200001920</v>
      </c>
      <c r="C195" s="1921" t="s">
        <v>6059</v>
      </c>
      <c r="D195" s="2607">
        <v>8900</v>
      </c>
      <c r="E195" s="1921" t="s">
        <v>6060</v>
      </c>
      <c r="F195" s="1902" t="s">
        <v>3401</v>
      </c>
      <c r="G195" s="1921" t="s">
        <v>6061</v>
      </c>
      <c r="H195" s="1909" t="s">
        <v>6062</v>
      </c>
      <c r="I195" s="1921" t="s">
        <v>19</v>
      </c>
      <c r="J195" s="1921" t="s">
        <v>1138</v>
      </c>
      <c r="K195" s="1845" t="s">
        <v>6063</v>
      </c>
      <c r="L195" s="2337">
        <v>3000</v>
      </c>
      <c r="M195" s="2196" t="s">
        <v>5319</v>
      </c>
      <c r="O195" s="2150">
        <v>3</v>
      </c>
      <c r="Q195" s="1902">
        <v>27642</v>
      </c>
      <c r="R195" s="1493">
        <v>13395</v>
      </c>
      <c r="S195" s="1493">
        <f>Q195-R195</f>
        <v>14247</v>
      </c>
    </row>
    <row r="196" spans="1:127" s="1883" customFormat="1" ht="58.5" customHeight="1">
      <c r="A196" s="3698"/>
      <c r="B196" s="1872" t="str">
        <f t="shared" si="8"/>
        <v>2200001954</v>
      </c>
      <c r="C196" s="1630" t="s">
        <v>3499</v>
      </c>
      <c r="D196" s="1631"/>
      <c r="E196" s="1851"/>
      <c r="F196" s="1630" t="s">
        <v>3401</v>
      </c>
      <c r="G196" s="1851"/>
      <c r="H196" s="2030"/>
      <c r="I196" s="1851" t="s">
        <v>19</v>
      </c>
      <c r="J196" s="1947" t="s">
        <v>1138</v>
      </c>
      <c r="K196" s="1873" t="s">
        <v>6064</v>
      </c>
      <c r="L196" s="2368">
        <v>490</v>
      </c>
      <c r="M196" s="2160" t="s">
        <v>5319</v>
      </c>
      <c r="O196" s="1883">
        <v>3</v>
      </c>
      <c r="Q196" s="1630"/>
      <c r="R196" s="1630"/>
      <c r="S196" s="1630"/>
    </row>
    <row r="197" spans="1:127" s="1548" customFormat="1" ht="58.5" customHeight="1">
      <c r="A197" s="3691"/>
      <c r="B197" s="2025" t="str">
        <f t="shared" si="8"/>
        <v>2200001947</v>
      </c>
      <c r="C197" s="1630" t="s">
        <v>3499</v>
      </c>
      <c r="D197" s="1631"/>
      <c r="E197" s="1851"/>
      <c r="F197" s="1630" t="s">
        <v>3401</v>
      </c>
      <c r="G197" s="1851"/>
      <c r="H197" s="1632"/>
      <c r="I197" s="1851" t="s">
        <v>19</v>
      </c>
      <c r="J197" s="1851" t="s">
        <v>1138</v>
      </c>
      <c r="K197" s="1497" t="s">
        <v>6065</v>
      </c>
      <c r="L197" s="2483">
        <v>1142</v>
      </c>
      <c r="M197" s="1790" t="s">
        <v>6066</v>
      </c>
      <c r="N197" s="1859"/>
      <c r="O197" s="2590">
        <v>3</v>
      </c>
      <c r="Q197" s="1493"/>
      <c r="R197" s="1493"/>
      <c r="S197" s="1493"/>
    </row>
    <row r="198" spans="1:127" s="1548" customFormat="1" ht="58.5" customHeight="1">
      <c r="A198" s="3691"/>
      <c r="B198" s="1937" t="str">
        <f t="shared" si="8"/>
        <v>2200001953</v>
      </c>
      <c r="C198" s="1493" t="s">
        <v>3499</v>
      </c>
      <c r="D198" s="1494"/>
      <c r="E198" s="1495"/>
      <c r="F198" s="1493" t="s">
        <v>3401</v>
      </c>
      <c r="G198" s="1495"/>
      <c r="H198" s="1748"/>
      <c r="I198" s="1495" t="s">
        <v>19</v>
      </c>
      <c r="J198" s="1495" t="s">
        <v>1138</v>
      </c>
      <c r="K198" s="1600" t="s">
        <v>6067</v>
      </c>
      <c r="L198" s="2483">
        <v>4200</v>
      </c>
      <c r="M198" s="2196" t="s">
        <v>5319</v>
      </c>
      <c r="N198" s="2690" t="s">
        <v>6068</v>
      </c>
      <c r="O198" s="1548">
        <v>3</v>
      </c>
      <c r="Q198" s="1493"/>
      <c r="R198" s="1493"/>
      <c r="S198" s="1493"/>
    </row>
    <row r="199" spans="1:127" s="1548" customFormat="1" ht="66.75" customHeight="1">
      <c r="A199" s="3683">
        <v>50</v>
      </c>
      <c r="B199" s="1921" t="str">
        <f t="shared" si="8"/>
        <v>2000002786</v>
      </c>
      <c r="C199" s="1902" t="s">
        <v>5666</v>
      </c>
      <c r="D199" s="2607">
        <v>4200</v>
      </c>
      <c r="E199" s="1921" t="s">
        <v>6069</v>
      </c>
      <c r="F199" s="1902" t="s">
        <v>89</v>
      </c>
      <c r="G199" s="1921" t="s">
        <v>6070</v>
      </c>
      <c r="H199" s="1909" t="s">
        <v>6013</v>
      </c>
      <c r="I199" s="1921" t="s">
        <v>19</v>
      </c>
      <c r="J199" s="1921" t="s">
        <v>74</v>
      </c>
      <c r="K199" s="1845" t="s">
        <v>6071</v>
      </c>
      <c r="L199" s="2624">
        <v>800</v>
      </c>
      <c r="M199" s="2584" t="s">
        <v>5319</v>
      </c>
      <c r="N199" s="1775" t="s">
        <v>5778</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84"/>
      <c r="B200" s="1495" t="str">
        <f t="shared" si="8"/>
        <v>2000002845</v>
      </c>
      <c r="C200" s="1493" t="s">
        <v>5666</v>
      </c>
      <c r="D200" s="1808"/>
      <c r="E200" s="1495"/>
      <c r="F200" s="1493" t="s">
        <v>89</v>
      </c>
      <c r="G200" s="1495"/>
      <c r="H200" s="1748"/>
      <c r="I200" s="1495" t="s">
        <v>19</v>
      </c>
      <c r="J200" s="1495" t="s">
        <v>74</v>
      </c>
      <c r="K200" s="1600" t="s">
        <v>6072</v>
      </c>
      <c r="L200" s="1826">
        <v>500</v>
      </c>
      <c r="M200" s="1748" t="s">
        <v>6053</v>
      </c>
      <c r="N200" s="1859"/>
      <c r="O200" s="2590">
        <v>3</v>
      </c>
    </row>
    <row r="201" spans="1:127" s="1548" customFormat="1" ht="58.5" customHeight="1">
      <c r="A201" s="3685"/>
      <c r="B201" s="1495" t="str">
        <f t="shared" si="8"/>
        <v>2000002842</v>
      </c>
      <c r="C201" s="1493" t="s">
        <v>5666</v>
      </c>
      <c r="D201" s="1808"/>
      <c r="E201" s="1495"/>
      <c r="F201" s="1493" t="s">
        <v>89</v>
      </c>
      <c r="G201" s="1495"/>
      <c r="H201" s="1748"/>
      <c r="I201" s="1495" t="s">
        <v>19</v>
      </c>
      <c r="J201" s="1495" t="s">
        <v>199</v>
      </c>
      <c r="K201" s="1600" t="s">
        <v>6073</v>
      </c>
      <c r="L201" s="2357">
        <v>3000</v>
      </c>
      <c r="M201" s="2196" t="s">
        <v>5319</v>
      </c>
      <c r="N201" s="1862"/>
      <c r="O201" s="2590">
        <v>3</v>
      </c>
      <c r="Q201" s="1902">
        <v>4549</v>
      </c>
      <c r="R201" s="1493"/>
      <c r="S201" s="1493">
        <f>Q201-R201</f>
        <v>4549</v>
      </c>
    </row>
    <row r="202" spans="1:127" s="1548" customFormat="1" ht="70.5" customHeight="1">
      <c r="A202" s="3683">
        <v>51</v>
      </c>
      <c r="B202" s="1568" t="str">
        <f t="shared" si="8"/>
        <v>2000002859</v>
      </c>
      <c r="C202" s="1902" t="s">
        <v>3460</v>
      </c>
      <c r="D202" s="2607">
        <v>4000</v>
      </c>
      <c r="E202" s="1921" t="s">
        <v>6074</v>
      </c>
      <c r="F202" s="1902" t="s">
        <v>61</v>
      </c>
      <c r="G202" s="1921" t="s">
        <v>6075</v>
      </c>
      <c r="H202" s="1909" t="s">
        <v>6076</v>
      </c>
      <c r="I202" s="1921" t="s">
        <v>19</v>
      </c>
      <c r="J202" s="1921" t="s">
        <v>74</v>
      </c>
      <c r="K202" s="1916" t="s">
        <v>6077</v>
      </c>
      <c r="L202" s="2583">
        <v>1500</v>
      </c>
      <c r="M202" s="2429" t="s">
        <v>5344</v>
      </c>
      <c r="N202" s="1775" t="s">
        <v>6054</v>
      </c>
      <c r="O202" s="1745">
        <v>3</v>
      </c>
      <c r="P202" s="2150"/>
      <c r="Q202" s="1902"/>
      <c r="R202" s="1902"/>
      <c r="S202" s="1902"/>
    </row>
    <row r="203" spans="1:127" s="1548" customFormat="1" ht="58.5" customHeight="1">
      <c r="A203" s="3684"/>
      <c r="B203" s="1568" t="str">
        <f t="shared" si="8"/>
        <v>2000002846</v>
      </c>
      <c r="C203" s="1493" t="s">
        <v>3460</v>
      </c>
      <c r="D203" s="1808"/>
      <c r="E203" s="1495"/>
      <c r="F203" s="1493" t="s">
        <v>61</v>
      </c>
      <c r="G203" s="1495"/>
      <c r="H203" s="1748"/>
      <c r="I203" s="1495" t="s">
        <v>19</v>
      </c>
      <c r="J203" s="1495" t="s">
        <v>74</v>
      </c>
      <c r="K203" s="1770" t="s">
        <v>6078</v>
      </c>
      <c r="L203" s="2357">
        <v>600</v>
      </c>
      <c r="M203" s="1493" t="s">
        <v>5344</v>
      </c>
      <c r="N203" s="1859"/>
      <c r="O203" s="2590">
        <v>3</v>
      </c>
    </row>
    <row r="204" spans="1:127" s="1548" customFormat="1" ht="72" customHeight="1">
      <c r="A204" s="3685"/>
      <c r="B204" s="1568" t="str">
        <f t="shared" si="8"/>
        <v>2000002867</v>
      </c>
      <c r="C204" s="1493" t="s">
        <v>3460</v>
      </c>
      <c r="D204" s="1808"/>
      <c r="E204" s="1495"/>
      <c r="F204" s="1493" t="s">
        <v>61</v>
      </c>
      <c r="G204" s="1495"/>
      <c r="H204" s="1748"/>
      <c r="I204" s="1495" t="s">
        <v>19</v>
      </c>
      <c r="J204" s="1495" t="s">
        <v>74</v>
      </c>
      <c r="K204" s="1600" t="s">
        <v>6079</v>
      </c>
      <c r="L204" s="2357">
        <v>2000</v>
      </c>
      <c r="M204" s="2429" t="s">
        <v>5344</v>
      </c>
      <c r="N204" s="1859" t="s">
        <v>6080</v>
      </c>
      <c r="O204" s="2590">
        <v>3</v>
      </c>
    </row>
    <row r="205" spans="1:127" s="1548" customFormat="1" ht="104.25" customHeight="1">
      <c r="A205" s="2582">
        <v>52</v>
      </c>
      <c r="B205" s="2419" t="str">
        <f t="shared" si="8"/>
        <v>2000002867</v>
      </c>
      <c r="C205" s="2187" t="s">
        <v>2906</v>
      </c>
      <c r="D205" s="2456">
        <v>3500</v>
      </c>
      <c r="E205" s="2187" t="s">
        <v>6081</v>
      </c>
      <c r="F205" s="2263" t="s">
        <v>61</v>
      </c>
      <c r="G205" s="2187" t="s">
        <v>6082</v>
      </c>
      <c r="H205" s="2261" t="s">
        <v>6083</v>
      </c>
      <c r="I205" s="2187" t="s">
        <v>19</v>
      </c>
      <c r="J205" s="2187" t="s">
        <v>74</v>
      </c>
      <c r="K205" s="2617" t="s">
        <v>6084</v>
      </c>
      <c r="L205" s="2564">
        <v>3500</v>
      </c>
      <c r="M205" s="2626" t="s">
        <v>5344</v>
      </c>
      <c r="N205" s="1775" t="s">
        <v>6080</v>
      </c>
      <c r="O205" s="1745">
        <v>3</v>
      </c>
      <c r="P205" s="2150"/>
      <c r="Q205" s="2150"/>
      <c r="R205" s="2150"/>
      <c r="S205" s="2150"/>
    </row>
    <row r="206" spans="1:127" s="1548" customFormat="1" ht="102" customHeight="1">
      <c r="A206" s="2582">
        <v>53</v>
      </c>
      <c r="B206" s="2187" t="str">
        <f t="shared" si="8"/>
        <v>2000002867</v>
      </c>
      <c r="C206" s="2187" t="s">
        <v>6085</v>
      </c>
      <c r="D206" s="2456">
        <v>4300</v>
      </c>
      <c r="E206" s="2187" t="s">
        <v>6086</v>
      </c>
      <c r="F206" s="2263" t="s">
        <v>89</v>
      </c>
      <c r="G206" s="2187" t="s">
        <v>6087</v>
      </c>
      <c r="H206" s="2261" t="s">
        <v>6083</v>
      </c>
      <c r="I206" s="2187" t="s">
        <v>19</v>
      </c>
      <c r="J206" s="2187" t="s">
        <v>74</v>
      </c>
      <c r="K206" s="2617" t="s">
        <v>6088</v>
      </c>
      <c r="L206" s="2564">
        <v>4350</v>
      </c>
      <c r="M206" s="2626" t="s">
        <v>5344</v>
      </c>
      <c r="N206" s="2627" t="s">
        <v>6080</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 ref="A13:A20"/>
    <mergeCell ref="A21:A22"/>
    <mergeCell ref="A23:A24"/>
    <mergeCell ref="A58:A59"/>
    <mergeCell ref="A146:A147"/>
    <mergeCell ref="N29:N32"/>
    <mergeCell ref="A47:A49"/>
    <mergeCell ref="A25:A28"/>
    <mergeCell ref="A29:A41"/>
    <mergeCell ref="A42:A45"/>
    <mergeCell ref="A1:P1"/>
    <mergeCell ref="O2:P2"/>
    <mergeCell ref="A9:A12"/>
    <mergeCell ref="A6:A8"/>
    <mergeCell ref="A2:C2"/>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s>
  <conditionalFormatting sqref="B1 B3:B1048576">
    <cfRule type="duplicateValues" dxfId="271" priority="1158"/>
  </conditionalFormatting>
  <conditionalFormatting sqref="B1:B1048576">
    <cfRule type="duplicateValues" dxfId="270" priority="1162"/>
  </conditionalFormatting>
  <conditionalFormatting sqref="B208:B1048576 B129 B149:B150 B139:B147 B157:B159 B202:B205 B162:B172 B175:B184 B191:B199">
    <cfRule type="duplicateValues" dxfId="269" priority="1219"/>
    <cfRule type="duplicateValues" dxfId="268" priority="1220"/>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701" t="s">
        <v>6089</v>
      </c>
      <c r="B1" s="3701"/>
      <c r="C1" s="3701"/>
      <c r="D1" s="3701"/>
      <c r="E1" s="3701"/>
      <c r="F1" s="3701"/>
      <c r="G1" s="3701"/>
      <c r="H1" s="3701"/>
      <c r="I1" s="3701"/>
      <c r="J1" s="3701"/>
      <c r="K1" s="3701"/>
      <c r="L1" s="3701"/>
      <c r="M1" s="3701"/>
      <c r="N1" s="3701"/>
      <c r="O1" s="3701"/>
      <c r="P1" s="3701"/>
    </row>
    <row r="2" spans="1:127" ht="39.75" customHeight="1">
      <c r="A2" s="2271" t="s">
        <v>3388</v>
      </c>
      <c r="B2" s="2472"/>
      <c r="C2" s="2472"/>
      <c r="D2" s="2215">
        <f>SUBTOTAL(9,D3:D705)</f>
        <v>462366</v>
      </c>
      <c r="E2" s="1932"/>
      <c r="F2" s="2092"/>
      <c r="G2" s="2269" t="s">
        <v>6090</v>
      </c>
      <c r="H2" s="1932"/>
      <c r="I2" s="1932"/>
      <c r="J2" s="1932"/>
      <c r="K2" s="2093">
        <f ca="1">TODAY()</f>
        <v>45954</v>
      </c>
      <c r="L2" s="2272">
        <f>SUBTOTAL(9,L4:L705)</f>
        <v>466868</v>
      </c>
      <c r="M2" s="2339" t="s">
        <v>5305</v>
      </c>
      <c r="N2" s="2099" t="s">
        <v>5306</v>
      </c>
      <c r="O2" s="2099"/>
      <c r="P2" s="1777"/>
    </row>
    <row r="3" spans="1:127" s="2175" customFormat="1" ht="79.5" customHeight="1">
      <c r="A3" s="2109" t="s">
        <v>1</v>
      </c>
      <c r="B3" s="2111" t="s">
        <v>5190</v>
      </c>
      <c r="C3" s="2111" t="s">
        <v>5191</v>
      </c>
      <c r="D3" s="2090" t="s">
        <v>5308</v>
      </c>
      <c r="E3" s="1970" t="s">
        <v>3389</v>
      </c>
      <c r="F3" s="1970" t="s">
        <v>5</v>
      </c>
      <c r="G3" s="1970" t="s">
        <v>3390</v>
      </c>
      <c r="H3" s="1970" t="s">
        <v>6091</v>
      </c>
      <c r="I3" s="1970" t="s">
        <v>8</v>
      </c>
      <c r="J3" s="1970" t="s">
        <v>9</v>
      </c>
      <c r="K3" s="1970" t="s">
        <v>6092</v>
      </c>
      <c r="L3" s="2346" t="s">
        <v>5648</v>
      </c>
      <c r="M3" s="2377" t="s">
        <v>5649</v>
      </c>
      <c r="N3" s="2100" t="s">
        <v>11</v>
      </c>
      <c r="O3" s="2375" t="s">
        <v>5200</v>
      </c>
      <c r="P3" s="2220" t="s">
        <v>5312</v>
      </c>
    </row>
    <row r="4" spans="1:127" s="2003" customFormat="1" ht="60.75" customHeight="1">
      <c r="A4" s="2296">
        <v>1</v>
      </c>
      <c r="B4" s="2232" t="str">
        <f t="shared" ref="B4:B35" si="0">TEXT(LEFT(K4,10),"0000000000")</f>
        <v>2000002640</v>
      </c>
      <c r="C4" s="2232" t="s">
        <v>5715</v>
      </c>
      <c r="D4" s="2449">
        <v>23000</v>
      </c>
      <c r="E4" s="2232" t="s">
        <v>6093</v>
      </c>
      <c r="F4" s="2232" t="s">
        <v>16</v>
      </c>
      <c r="G4" s="2232" t="s">
        <v>6094</v>
      </c>
      <c r="H4" s="2232" t="s">
        <v>353</v>
      </c>
      <c r="I4" s="2232" t="s">
        <v>19</v>
      </c>
      <c r="J4" s="2232" t="s">
        <v>5260</v>
      </c>
      <c r="K4" s="2234" t="s">
        <v>6095</v>
      </c>
      <c r="L4" s="2236">
        <v>23000</v>
      </c>
      <c r="M4" s="2378" t="s">
        <v>6096</v>
      </c>
      <c r="N4" s="2259" t="s">
        <v>6097</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5741</v>
      </c>
      <c r="D5" s="2449">
        <v>4300</v>
      </c>
      <c r="E5" s="2232" t="s">
        <v>6098</v>
      </c>
      <c r="F5" s="2232" t="s">
        <v>89</v>
      </c>
      <c r="G5" s="2232" t="s">
        <v>6099</v>
      </c>
      <c r="H5" s="2233" t="s">
        <v>6100</v>
      </c>
      <c r="I5" s="2232" t="s">
        <v>19</v>
      </c>
      <c r="J5" s="2232" t="s">
        <v>74</v>
      </c>
      <c r="K5" s="2234" t="s">
        <v>6101</v>
      </c>
      <c r="L5" s="2236">
        <v>1600</v>
      </c>
      <c r="M5" s="2378" t="s">
        <v>6096</v>
      </c>
      <c r="N5" s="2259" t="s">
        <v>6097</v>
      </c>
      <c r="O5" s="2235">
        <v>1</v>
      </c>
    </row>
    <row r="6" spans="1:127" s="2003" customFormat="1" ht="58.5" customHeight="1">
      <c r="A6" s="2476"/>
      <c r="B6" s="1972" t="str">
        <f t="shared" si="0"/>
        <v>2000002653</v>
      </c>
      <c r="C6" s="1972" t="s">
        <v>5741</v>
      </c>
      <c r="D6" s="1973"/>
      <c r="E6" s="1972"/>
      <c r="F6" s="1972" t="s">
        <v>89</v>
      </c>
      <c r="G6" s="1972"/>
      <c r="H6" s="1972"/>
      <c r="I6" s="1972"/>
      <c r="J6" s="1972" t="s">
        <v>74</v>
      </c>
      <c r="K6" s="1979" t="s">
        <v>6102</v>
      </c>
      <c r="L6" s="2236">
        <v>400</v>
      </c>
      <c r="M6" s="2378" t="s">
        <v>6096</v>
      </c>
      <c r="N6" s="1891" t="s">
        <v>6097</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5741</v>
      </c>
      <c r="D7" s="1973"/>
      <c r="E7" s="1972"/>
      <c r="F7" s="1972" t="s">
        <v>89</v>
      </c>
      <c r="G7" s="1972"/>
      <c r="H7" s="1972"/>
      <c r="I7" s="1972"/>
      <c r="J7" s="1972" t="s">
        <v>74</v>
      </c>
      <c r="K7" s="1979" t="s">
        <v>6103</v>
      </c>
      <c r="L7" s="2236">
        <v>1900</v>
      </c>
      <c r="M7" s="2378" t="s">
        <v>6096</v>
      </c>
      <c r="N7" s="1891" t="s">
        <v>6097</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5741</v>
      </c>
      <c r="D8" s="1973"/>
      <c r="E8" s="1972"/>
      <c r="F8" s="1972" t="s">
        <v>89</v>
      </c>
      <c r="G8" s="1972"/>
      <c r="H8" s="1972"/>
      <c r="I8" s="1972"/>
      <c r="J8" s="1972" t="s">
        <v>74</v>
      </c>
      <c r="K8" s="1979" t="s">
        <v>6104</v>
      </c>
      <c r="L8" s="2236">
        <v>400</v>
      </c>
      <c r="M8" s="2378" t="s">
        <v>6096</v>
      </c>
      <c r="N8" s="1891" t="s">
        <v>6097</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6105</v>
      </c>
      <c r="F9" s="2232" t="s">
        <v>3401</v>
      </c>
      <c r="G9" s="2232" t="s">
        <v>6106</v>
      </c>
      <c r="H9" s="2233" t="s">
        <v>6100</v>
      </c>
      <c r="I9" s="2232" t="s">
        <v>19</v>
      </c>
      <c r="J9" s="2232" t="s">
        <v>1138</v>
      </c>
      <c r="K9" s="2234" t="s">
        <v>6107</v>
      </c>
      <c r="L9" s="2236">
        <v>2700</v>
      </c>
      <c r="M9" s="2378" t="s">
        <v>6096</v>
      </c>
      <c r="N9" s="2259" t="s">
        <v>6097</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6108</v>
      </c>
      <c r="L10" s="2236">
        <v>2000</v>
      </c>
      <c r="M10" s="2378" t="s">
        <v>6096</v>
      </c>
      <c r="N10" s="1891" t="s">
        <v>6109</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6110</v>
      </c>
      <c r="L11" s="2266">
        <v>400</v>
      </c>
      <c r="M11" s="2030" t="s">
        <v>6111</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6112</v>
      </c>
      <c r="L12" s="2236">
        <v>2200</v>
      </c>
      <c r="M12" s="2030" t="s">
        <v>5481</v>
      </c>
      <c r="N12" s="1891"/>
      <c r="O12" s="2291">
        <v>1</v>
      </c>
    </row>
    <row r="13" spans="1:127" s="2003" customFormat="1" ht="56.25" customHeight="1">
      <c r="A13" s="2268">
        <v>4</v>
      </c>
      <c r="B13" s="2232" t="str">
        <f t="shared" si="0"/>
        <v>2000002641</v>
      </c>
      <c r="C13" s="2232" t="s">
        <v>3399</v>
      </c>
      <c r="D13" s="2449">
        <v>9250</v>
      </c>
      <c r="E13" s="2232" t="s">
        <v>6113</v>
      </c>
      <c r="F13" s="2232" t="s">
        <v>3401</v>
      </c>
      <c r="G13" s="2232" t="s">
        <v>6114</v>
      </c>
      <c r="H13" s="2233" t="s">
        <v>6100</v>
      </c>
      <c r="I13" s="2232" t="s">
        <v>19</v>
      </c>
      <c r="J13" s="2232" t="s">
        <v>123</v>
      </c>
      <c r="K13" s="2234" t="s">
        <v>6115</v>
      </c>
      <c r="L13" s="2236">
        <v>300</v>
      </c>
      <c r="M13" s="2378" t="s">
        <v>6096</v>
      </c>
      <c r="N13" s="2259" t="s">
        <v>6097</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6116</v>
      </c>
      <c r="L14" s="2236">
        <v>250</v>
      </c>
      <c r="M14" s="2378" t="s">
        <v>6096</v>
      </c>
      <c r="N14" s="1891" t="s">
        <v>6097</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6117</v>
      </c>
      <c r="L15" s="2236">
        <v>7600</v>
      </c>
      <c r="M15" s="2378" t="s">
        <v>6096</v>
      </c>
      <c r="N15" s="1891" t="s">
        <v>6118</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6119</v>
      </c>
      <c r="L16" s="2236">
        <v>500</v>
      </c>
      <c r="M16" s="2378" t="s">
        <v>6096</v>
      </c>
      <c r="N16" s="1891" t="s">
        <v>6097</v>
      </c>
      <c r="O16" s="2235">
        <v>1</v>
      </c>
    </row>
    <row r="17" spans="1:127" s="1774" customFormat="1" ht="56.25" customHeight="1">
      <c r="A17" s="2268">
        <v>5</v>
      </c>
      <c r="B17" s="2232" t="str">
        <f t="shared" si="0"/>
        <v>2000002599</v>
      </c>
      <c r="C17" s="2232" t="s">
        <v>52</v>
      </c>
      <c r="D17" s="2449">
        <v>4620</v>
      </c>
      <c r="E17" s="2232" t="s">
        <v>6120</v>
      </c>
      <c r="F17" s="2232" t="s">
        <v>16</v>
      </c>
      <c r="G17" s="2232" t="s">
        <v>6121</v>
      </c>
      <c r="H17" s="2232" t="s">
        <v>5705</v>
      </c>
      <c r="I17" s="2232" t="s">
        <v>19</v>
      </c>
      <c r="J17" s="2232" t="s">
        <v>1138</v>
      </c>
      <c r="K17" s="2234" t="s">
        <v>6122</v>
      </c>
      <c r="L17" s="2236">
        <v>300</v>
      </c>
      <c r="M17" s="2378" t="s">
        <v>6096</v>
      </c>
      <c r="N17" s="2259" t="s">
        <v>6097</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6123</v>
      </c>
      <c r="L18" s="2236">
        <v>1140</v>
      </c>
      <c r="M18" s="2030" t="s">
        <v>6124</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6125</v>
      </c>
      <c r="L19" s="2236">
        <v>3200</v>
      </c>
      <c r="M19" s="2378" t="s">
        <v>6096</v>
      </c>
      <c r="N19" s="1891" t="s">
        <v>6097</v>
      </c>
      <c r="O19" s="2235">
        <v>1</v>
      </c>
    </row>
    <row r="20" spans="1:127" s="2003" customFormat="1" ht="56.25" customHeight="1">
      <c r="A20" s="2268">
        <v>6</v>
      </c>
      <c r="B20" s="2232" t="str">
        <f t="shared" si="0"/>
        <v>2000002645</v>
      </c>
      <c r="C20" s="2232" t="s">
        <v>3573</v>
      </c>
      <c r="D20" s="2449">
        <v>4000</v>
      </c>
      <c r="E20" s="2232" t="s">
        <v>6126</v>
      </c>
      <c r="F20" s="2232" t="s">
        <v>84</v>
      </c>
      <c r="G20" s="2232" t="s">
        <v>6127</v>
      </c>
      <c r="H20" s="2232" t="s">
        <v>5705</v>
      </c>
      <c r="I20" s="2232" t="s">
        <v>19</v>
      </c>
      <c r="J20" s="2232" t="s">
        <v>74</v>
      </c>
      <c r="K20" s="2234" t="s">
        <v>6128</v>
      </c>
      <c r="L20" s="2236">
        <v>700</v>
      </c>
      <c r="M20" s="2378" t="s">
        <v>6096</v>
      </c>
      <c r="N20" s="2259" t="s">
        <v>6097</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6129</v>
      </c>
      <c r="L21" s="2236">
        <v>145</v>
      </c>
      <c r="M21" s="2378" t="s">
        <v>6096</v>
      </c>
      <c r="N21" s="1891" t="s">
        <v>6130</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6131</v>
      </c>
      <c r="L22" s="2236">
        <v>3200</v>
      </c>
      <c r="M22" s="2030" t="s">
        <v>5481</v>
      </c>
      <c r="N22" s="2282"/>
      <c r="O22" s="1974">
        <v>1</v>
      </c>
      <c r="P22" s="2283"/>
    </row>
    <row r="23" spans="1:127" s="1774" customFormat="1" ht="56.25" customHeight="1">
      <c r="A23" s="2214">
        <v>7</v>
      </c>
      <c r="B23" s="1921" t="str">
        <f t="shared" si="0"/>
        <v>2000002664</v>
      </c>
      <c r="C23" s="1921" t="s">
        <v>82</v>
      </c>
      <c r="D23" s="2201">
        <v>4230</v>
      </c>
      <c r="E23" s="1921" t="s">
        <v>6132</v>
      </c>
      <c r="F23" s="1921" t="s">
        <v>84</v>
      </c>
      <c r="G23" s="1921" t="s">
        <v>6133</v>
      </c>
      <c r="H23" s="2261" t="s">
        <v>6134</v>
      </c>
      <c r="I23" s="1921" t="s">
        <v>19</v>
      </c>
      <c r="J23" s="1921" t="s">
        <v>959</v>
      </c>
      <c r="K23" s="2161" t="s">
        <v>6135</v>
      </c>
      <c r="L23" s="2273">
        <v>1700</v>
      </c>
      <c r="M23" s="2326" t="s">
        <v>6096</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6136</v>
      </c>
      <c r="L24" s="2207">
        <v>2530</v>
      </c>
      <c r="M24" s="1748" t="s">
        <v>6137</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6098</v>
      </c>
      <c r="F25" s="2232" t="s">
        <v>3401</v>
      </c>
      <c r="G25" s="2232" t="s">
        <v>6138</v>
      </c>
      <c r="H25" s="2232" t="s">
        <v>5705</v>
      </c>
      <c r="I25" s="2232" t="s">
        <v>19</v>
      </c>
      <c r="J25" s="2232" t="s">
        <v>74</v>
      </c>
      <c r="K25" s="2234" t="s">
        <v>6139</v>
      </c>
      <c r="L25" s="2236">
        <v>4250</v>
      </c>
      <c r="M25" s="2378" t="s">
        <v>6096</v>
      </c>
      <c r="N25" s="2259" t="s">
        <v>6140</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6141</v>
      </c>
      <c r="F26" s="2286" t="s">
        <v>16</v>
      </c>
      <c r="G26" s="2285" t="s">
        <v>6142</v>
      </c>
      <c r="H26" s="2285"/>
      <c r="I26" s="2286" t="s">
        <v>19</v>
      </c>
      <c r="J26" s="1921" t="s">
        <v>1138</v>
      </c>
      <c r="K26" s="1845" t="s">
        <v>6143</v>
      </c>
      <c r="L26" s="2288">
        <v>4439</v>
      </c>
      <c r="M26" s="2379" t="s">
        <v>6144</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6145</v>
      </c>
      <c r="L27" s="2273">
        <v>2600</v>
      </c>
      <c r="M27" s="1851" t="s">
        <v>5481</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6146</v>
      </c>
      <c r="L28" s="2284">
        <v>400</v>
      </c>
      <c r="M28" s="2379" t="s">
        <v>6147</v>
      </c>
      <c r="N28" s="2287" t="s">
        <v>6148</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6149</v>
      </c>
      <c r="L29" s="2288">
        <v>228</v>
      </c>
      <c r="M29" s="2379" t="s">
        <v>6147</v>
      </c>
      <c r="N29" s="2287"/>
      <c r="O29" s="1974">
        <v>1</v>
      </c>
    </row>
    <row r="30" spans="1:127" s="2033" customFormat="1" ht="63" customHeight="1">
      <c r="A30" s="2473">
        <v>10</v>
      </c>
      <c r="B30" s="1461" t="str">
        <f t="shared" si="0"/>
        <v>2400001046</v>
      </c>
      <c r="C30" s="1461" t="s">
        <v>6150</v>
      </c>
      <c r="D30" s="2451">
        <f>L30+L31+L32+L33</f>
        <v>9100</v>
      </c>
      <c r="E30" s="1461" t="s">
        <v>6151</v>
      </c>
      <c r="F30" s="1461" t="s">
        <v>6152</v>
      </c>
      <c r="G30" s="1461" t="s">
        <v>6153</v>
      </c>
      <c r="H30" s="1461"/>
      <c r="I30" s="1461" t="s">
        <v>19</v>
      </c>
      <c r="J30" s="2125" t="s">
        <v>286</v>
      </c>
      <c r="K30" s="2162" t="s">
        <v>6154</v>
      </c>
      <c r="L30" s="2274">
        <v>1700</v>
      </c>
      <c r="M30" s="2378" t="s">
        <v>5319</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6150</v>
      </c>
      <c r="D31" s="2452"/>
      <c r="E31" s="1460"/>
      <c r="F31" s="1460" t="s">
        <v>6152</v>
      </c>
      <c r="G31" s="1460"/>
      <c r="H31" s="1460"/>
      <c r="I31" s="1460" t="s">
        <v>19</v>
      </c>
      <c r="J31" s="2098" t="s">
        <v>286</v>
      </c>
      <c r="K31" s="1598" t="s">
        <v>6155</v>
      </c>
      <c r="L31" s="2274">
        <v>400</v>
      </c>
      <c r="M31" s="2380" t="s">
        <v>5788</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6150</v>
      </c>
      <c r="D32" s="2452"/>
      <c r="E32" s="1460"/>
      <c r="F32" s="1460" t="s">
        <v>6152</v>
      </c>
      <c r="G32" s="1460"/>
      <c r="H32" s="1460"/>
      <c r="I32" s="1460" t="s">
        <v>19</v>
      </c>
      <c r="J32" s="2098" t="s">
        <v>286</v>
      </c>
      <c r="K32" s="1598" t="s">
        <v>6156</v>
      </c>
      <c r="L32" s="2274">
        <v>2250</v>
      </c>
      <c r="M32" s="2378" t="s">
        <v>5319</v>
      </c>
      <c r="N32" s="2277" t="s">
        <v>6157</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6150</v>
      </c>
      <c r="D33" s="2452"/>
      <c r="E33" s="1460"/>
      <c r="F33" s="1460" t="s">
        <v>6152</v>
      </c>
      <c r="G33" s="1460"/>
      <c r="H33" s="1460"/>
      <c r="I33" s="1460" t="s">
        <v>19</v>
      </c>
      <c r="J33" s="2098" t="s">
        <v>286</v>
      </c>
      <c r="K33" s="1598" t="s">
        <v>6158</v>
      </c>
      <c r="L33" s="2274">
        <v>4750</v>
      </c>
      <c r="M33" s="2378" t="s">
        <v>5319</v>
      </c>
      <c r="N33" s="2277" t="s">
        <v>6159</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6160</v>
      </c>
      <c r="F34" s="2120" t="s">
        <v>61</v>
      </c>
      <c r="G34" s="1921" t="s">
        <v>6161</v>
      </c>
      <c r="H34" s="2159"/>
      <c r="I34" s="1921" t="s">
        <v>19</v>
      </c>
      <c r="J34" s="1921" t="s">
        <v>1138</v>
      </c>
      <c r="K34" s="1845" t="s">
        <v>6162</v>
      </c>
      <c r="L34" s="2281">
        <v>4380</v>
      </c>
      <c r="M34" s="2030" t="s">
        <v>5481</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6163</v>
      </c>
      <c r="F35" s="1921" t="s">
        <v>84</v>
      </c>
      <c r="G35" s="1561" t="s">
        <v>6164</v>
      </c>
      <c r="H35" s="2278" t="s">
        <v>5705</v>
      </c>
      <c r="I35" s="2279" t="s">
        <v>19</v>
      </c>
      <c r="J35" s="1921" t="s">
        <v>20</v>
      </c>
      <c r="K35" s="2194" t="s">
        <v>6165</v>
      </c>
      <c r="L35" s="2280">
        <v>4200</v>
      </c>
      <c r="M35" s="1748" t="s">
        <v>6166</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5604</v>
      </c>
      <c r="D36" s="2453">
        <v>6000</v>
      </c>
      <c r="E36" s="2118" t="s">
        <v>6160</v>
      </c>
      <c r="F36" s="2120" t="s">
        <v>89</v>
      </c>
      <c r="G36" s="1921" t="s">
        <v>6167</v>
      </c>
      <c r="H36" s="2159" t="s">
        <v>6168</v>
      </c>
      <c r="I36" s="2118" t="s">
        <v>19</v>
      </c>
      <c r="J36" s="2186" t="s">
        <v>63</v>
      </c>
      <c r="K36" s="1557" t="s">
        <v>6169</v>
      </c>
      <c r="L36" s="2293">
        <v>6000</v>
      </c>
      <c r="M36" s="2378" t="s">
        <v>5319</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5604</v>
      </c>
      <c r="D37" s="2454"/>
      <c r="E37" s="1851"/>
      <c r="F37" s="1872" t="s">
        <v>89</v>
      </c>
      <c r="G37" s="1495"/>
      <c r="H37" s="1947"/>
      <c r="I37" s="1773" t="s">
        <v>19</v>
      </c>
      <c r="J37" s="1495" t="s">
        <v>63</v>
      </c>
      <c r="K37" s="1496" t="s">
        <v>6170</v>
      </c>
      <c r="L37" s="2294">
        <v>90</v>
      </c>
      <c r="M37" s="2295" t="s">
        <v>6147</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5983</v>
      </c>
      <c r="D38" s="2455">
        <v>12000</v>
      </c>
      <c r="E38" s="1921" t="s">
        <v>6171</v>
      </c>
      <c r="F38" s="1921" t="s">
        <v>3401</v>
      </c>
      <c r="G38" s="1921" t="s">
        <v>6172</v>
      </c>
      <c r="H38" s="2219" t="s">
        <v>6168</v>
      </c>
      <c r="I38" s="2297" t="s">
        <v>19</v>
      </c>
      <c r="J38" s="2298" t="s">
        <v>1138</v>
      </c>
      <c r="K38" s="1845" t="s">
        <v>6173</v>
      </c>
      <c r="L38" s="2299">
        <v>12000</v>
      </c>
      <c r="M38" s="1495" t="s">
        <v>5319</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5424</v>
      </c>
      <c r="D39" s="2201">
        <v>4270</v>
      </c>
      <c r="E39" s="2118" t="s">
        <v>6174</v>
      </c>
      <c r="F39" s="1921" t="s">
        <v>84</v>
      </c>
      <c r="G39" s="1921" t="s">
        <v>6175</v>
      </c>
      <c r="H39" s="2159" t="s">
        <v>6168</v>
      </c>
      <c r="I39" s="1921" t="s">
        <v>19</v>
      </c>
      <c r="J39" s="1921" t="s">
        <v>20</v>
      </c>
      <c r="K39" s="2194" t="s">
        <v>6176</v>
      </c>
      <c r="L39" s="2280">
        <v>4200</v>
      </c>
      <c r="M39" s="1748" t="s">
        <v>6177</v>
      </c>
      <c r="N39" s="2264" t="s">
        <v>6178</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705">
        <v>16</v>
      </c>
      <c r="B40" s="2118" t="str">
        <f t="shared" si="1"/>
        <v>2000002670</v>
      </c>
      <c r="C40" s="2118" t="s">
        <v>3109</v>
      </c>
      <c r="D40" s="2453">
        <v>18500</v>
      </c>
      <c r="E40" s="2118" t="s">
        <v>6179</v>
      </c>
      <c r="F40" s="1561" t="s">
        <v>3401</v>
      </c>
      <c r="G40" s="1921" t="s">
        <v>6180</v>
      </c>
      <c r="H40" s="2159" t="s">
        <v>6168</v>
      </c>
      <c r="I40" s="1921" t="s">
        <v>19</v>
      </c>
      <c r="J40" s="1921" t="s">
        <v>5945</v>
      </c>
      <c r="K40" s="2617" t="s">
        <v>6181</v>
      </c>
      <c r="L40" s="2284">
        <v>3000</v>
      </c>
      <c r="M40" s="2381" t="s">
        <v>5319</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699"/>
      <c r="B41" s="1851" t="str">
        <f t="shared" si="1"/>
        <v>2000002682</v>
      </c>
      <c r="C41" s="1851" t="s">
        <v>3109</v>
      </c>
      <c r="D41" s="2454"/>
      <c r="E41" s="1851"/>
      <c r="F41" s="1773" t="s">
        <v>3401</v>
      </c>
      <c r="G41" s="1921"/>
      <c r="H41" s="2025"/>
      <c r="I41" s="1495" t="s">
        <v>19</v>
      </c>
      <c r="J41" s="1495" t="s">
        <v>5945</v>
      </c>
      <c r="K41" s="1770" t="s">
        <v>6182</v>
      </c>
      <c r="L41" s="1770">
        <v>300</v>
      </c>
      <c r="M41" s="1851" t="s">
        <v>5481</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699"/>
      <c r="B42" s="1851" t="str">
        <f t="shared" si="1"/>
        <v>2000002687</v>
      </c>
      <c r="C42" s="1851" t="s">
        <v>3109</v>
      </c>
      <c r="D42" s="2454"/>
      <c r="E42" s="1851"/>
      <c r="F42" s="1773" t="s">
        <v>3401</v>
      </c>
      <c r="G42" s="1921"/>
      <c r="H42" s="2159"/>
      <c r="I42" s="1495" t="s">
        <v>19</v>
      </c>
      <c r="J42" s="1495" t="s">
        <v>5945</v>
      </c>
      <c r="K42" s="1994" t="s">
        <v>6183</v>
      </c>
      <c r="L42" s="1883">
        <v>300</v>
      </c>
      <c r="M42" s="1851" t="s">
        <v>5481</v>
      </c>
      <c r="N42" s="2275" t="s">
        <v>6184</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699"/>
      <c r="B43" s="1851" t="str">
        <f t="shared" si="1"/>
        <v>2000002671</v>
      </c>
      <c r="C43" s="1851" t="s">
        <v>3109</v>
      </c>
      <c r="D43" s="2454"/>
      <c r="E43" s="1851"/>
      <c r="F43" s="1773" t="s">
        <v>3401</v>
      </c>
      <c r="G43" s="1921"/>
      <c r="H43" s="2159"/>
      <c r="I43" s="1495" t="s">
        <v>19</v>
      </c>
      <c r="J43" s="1495" t="s">
        <v>5945</v>
      </c>
      <c r="K43" s="1994" t="s">
        <v>6185</v>
      </c>
      <c r="L43" s="1883">
        <v>633</v>
      </c>
      <c r="M43" s="2379" t="s">
        <v>6186</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699"/>
      <c r="B44" s="1851" t="str">
        <f t="shared" si="1"/>
        <v>2000002672</v>
      </c>
      <c r="C44" s="1851" t="s">
        <v>3109</v>
      </c>
      <c r="D44" s="2454"/>
      <c r="E44" s="1851"/>
      <c r="F44" s="1773" t="s">
        <v>3401</v>
      </c>
      <c r="G44" s="1921"/>
      <c r="H44" s="2159"/>
      <c r="I44" s="1495" t="s">
        <v>19</v>
      </c>
      <c r="J44" s="1495" t="s">
        <v>5945</v>
      </c>
      <c r="K44" s="1994" t="s">
        <v>6187</v>
      </c>
      <c r="L44" s="1883">
        <v>222</v>
      </c>
      <c r="M44" s="2379" t="s">
        <v>6186</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699"/>
      <c r="B45" s="1851" t="str">
        <f t="shared" si="1"/>
        <v>2000002673</v>
      </c>
      <c r="C45" s="1851" t="s">
        <v>3109</v>
      </c>
      <c r="D45" s="2454"/>
      <c r="E45" s="1851"/>
      <c r="F45" s="1773" t="s">
        <v>3401</v>
      </c>
      <c r="G45" s="1921"/>
      <c r="H45" s="2159"/>
      <c r="I45" s="1495" t="s">
        <v>19</v>
      </c>
      <c r="J45" s="1495" t="s">
        <v>5945</v>
      </c>
      <c r="K45" s="1994" t="s">
        <v>6188</v>
      </c>
      <c r="L45" s="1883">
        <v>385</v>
      </c>
      <c r="M45" s="2379" t="s">
        <v>6186</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699"/>
      <c r="B46" s="1851" t="str">
        <f t="shared" si="1"/>
        <v>2200001867</v>
      </c>
      <c r="C46" s="1851" t="s">
        <v>3109</v>
      </c>
      <c r="D46" s="2454"/>
      <c r="E46" s="1851"/>
      <c r="F46" s="1773" t="s">
        <v>3401</v>
      </c>
      <c r="G46" s="1921"/>
      <c r="H46" s="2159"/>
      <c r="I46" s="1495" t="s">
        <v>19</v>
      </c>
      <c r="J46" s="1495" t="s">
        <v>5945</v>
      </c>
      <c r="K46" s="1497" t="s">
        <v>6189</v>
      </c>
      <c r="L46" s="2273">
        <v>1200</v>
      </c>
      <c r="M46" s="1851" t="s">
        <v>5481</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699"/>
      <c r="B47" s="1851" t="str">
        <f t="shared" si="1"/>
        <v>2000002643</v>
      </c>
      <c r="C47" s="1851" t="s">
        <v>3109</v>
      </c>
      <c r="D47" s="2454"/>
      <c r="E47" s="1851"/>
      <c r="F47" s="1773" t="s">
        <v>3401</v>
      </c>
      <c r="G47" s="1921"/>
      <c r="H47" s="2159"/>
      <c r="I47" s="1495" t="s">
        <v>19</v>
      </c>
      <c r="J47" s="1495" t="s">
        <v>5945</v>
      </c>
      <c r="K47" s="1497" t="s">
        <v>6190</v>
      </c>
      <c r="L47" s="2333">
        <v>7300</v>
      </c>
      <c r="M47" s="2379" t="s">
        <v>6096</v>
      </c>
      <c r="N47" s="2334" t="s">
        <v>6191</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700"/>
      <c r="B48" s="1851" t="str">
        <f t="shared" si="1"/>
        <v>2000002680</v>
      </c>
      <c r="C48" s="1851" t="s">
        <v>3109</v>
      </c>
      <c r="D48" s="2454"/>
      <c r="E48" s="1851"/>
      <c r="F48" s="1773" t="s">
        <v>3401</v>
      </c>
      <c r="G48" s="1921"/>
      <c r="H48" s="2159"/>
      <c r="I48" s="1495" t="s">
        <v>19</v>
      </c>
      <c r="J48" s="1495" t="s">
        <v>5945</v>
      </c>
      <c r="K48" s="1600" t="s">
        <v>6192</v>
      </c>
      <c r="L48" s="2335">
        <v>5000</v>
      </c>
      <c r="M48" s="2381" t="s">
        <v>5319</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83">
        <v>17</v>
      </c>
      <c r="B49" s="1921" t="str">
        <f t="shared" si="1"/>
        <v>2000002667</v>
      </c>
      <c r="C49" s="1921" t="s">
        <v>93</v>
      </c>
      <c r="D49" s="2456">
        <v>3000</v>
      </c>
      <c r="E49" s="2187" t="s">
        <v>6193</v>
      </c>
      <c r="F49" s="2187" t="s">
        <v>84</v>
      </c>
      <c r="G49" s="2187" t="s">
        <v>6194</v>
      </c>
      <c r="H49" s="2187"/>
      <c r="I49" s="2187" t="s">
        <v>19</v>
      </c>
      <c r="J49" s="2187" t="s">
        <v>123</v>
      </c>
      <c r="K49" s="2161" t="s">
        <v>6195</v>
      </c>
      <c r="L49" s="2300">
        <v>2500</v>
      </c>
      <c r="M49" s="1875" t="s">
        <v>6196</v>
      </c>
      <c r="N49" s="2301" t="s">
        <v>6197</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85"/>
      <c r="B50" s="1495" t="str">
        <f t="shared" si="1"/>
        <v>2000002681</v>
      </c>
      <c r="C50" s="1495" t="s">
        <v>93</v>
      </c>
      <c r="D50" s="2457"/>
      <c r="E50" s="1495"/>
      <c r="F50" s="1495" t="s">
        <v>84</v>
      </c>
      <c r="G50" s="1495"/>
      <c r="H50" s="1937"/>
      <c r="I50" s="1495" t="s">
        <v>19</v>
      </c>
      <c r="J50" s="1495" t="s">
        <v>63</v>
      </c>
      <c r="K50" s="1981" t="s">
        <v>6198</v>
      </c>
      <c r="L50" s="2302">
        <v>500</v>
      </c>
      <c r="M50" s="1495" t="s">
        <v>5319</v>
      </c>
      <c r="N50" s="2691" t="s">
        <v>6199</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705">
        <v>18</v>
      </c>
      <c r="B51" s="2118" t="str">
        <f t="shared" si="1"/>
        <v>2200001867</v>
      </c>
      <c r="C51" s="2118" t="s">
        <v>6200</v>
      </c>
      <c r="D51" s="2178">
        <v>28000</v>
      </c>
      <c r="E51" s="2118" t="s">
        <v>6201</v>
      </c>
      <c r="F51" s="2120" t="s">
        <v>3401</v>
      </c>
      <c r="G51" s="2118" t="s">
        <v>6202</v>
      </c>
      <c r="H51" s="2159" t="s">
        <v>6168</v>
      </c>
      <c r="I51" s="2118" t="s">
        <v>19</v>
      </c>
      <c r="J51" s="2118" t="s">
        <v>5945</v>
      </c>
      <c r="K51" s="2402" t="s">
        <v>6203</v>
      </c>
      <c r="L51" s="2273">
        <v>26000</v>
      </c>
      <c r="M51" s="2030" t="s">
        <v>5481</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700"/>
      <c r="B52" s="1495" t="str">
        <f t="shared" si="1"/>
        <v>2200001863</v>
      </c>
      <c r="C52" s="1495" t="s">
        <v>6200</v>
      </c>
      <c r="D52" s="2203"/>
      <c r="E52" s="1851"/>
      <c r="F52" s="1872" t="s">
        <v>3401</v>
      </c>
      <c r="G52" s="1495"/>
      <c r="H52" s="1495"/>
      <c r="I52" s="1495" t="s">
        <v>19</v>
      </c>
      <c r="J52" s="1495" t="s">
        <v>5945</v>
      </c>
      <c r="K52" s="2329" t="s">
        <v>6204</v>
      </c>
      <c r="L52" s="2330">
        <v>1700</v>
      </c>
      <c r="M52" s="2295" t="s">
        <v>6147</v>
      </c>
      <c r="N52" s="2265" t="s">
        <v>6205</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13">
        <v>19</v>
      </c>
      <c r="B53" s="2297" t="str">
        <f t="shared" si="1"/>
        <v>2400001069</v>
      </c>
      <c r="C53" s="2297" t="s">
        <v>3859</v>
      </c>
      <c r="D53" s="2458">
        <v>5900</v>
      </c>
      <c r="E53" s="2297" t="s">
        <v>6201</v>
      </c>
      <c r="F53" s="2297" t="s">
        <v>3421</v>
      </c>
      <c r="G53" s="2297" t="s">
        <v>6206</v>
      </c>
      <c r="H53" s="2318"/>
      <c r="I53" s="1921" t="s">
        <v>19</v>
      </c>
      <c r="J53" s="1921" t="s">
        <v>267</v>
      </c>
      <c r="K53" s="2319" t="s">
        <v>6207</v>
      </c>
      <c r="L53" s="2314">
        <v>50</v>
      </c>
      <c r="M53" s="2378" t="s">
        <v>5319</v>
      </c>
      <c r="N53" s="2315" t="s">
        <v>6208</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14"/>
      <c r="B54" s="2303" t="str">
        <f t="shared" si="1"/>
        <v>2400001070</v>
      </c>
      <c r="C54" s="2303" t="s">
        <v>3859</v>
      </c>
      <c r="D54" s="2459"/>
      <c r="E54" s="2303"/>
      <c r="F54" s="2303" t="s">
        <v>3421</v>
      </c>
      <c r="G54" s="2303"/>
      <c r="H54" s="2309"/>
      <c r="I54" s="1495" t="s">
        <v>19</v>
      </c>
      <c r="J54" s="1495" t="s">
        <v>267</v>
      </c>
      <c r="K54" s="2313" t="s">
        <v>6209</v>
      </c>
      <c r="L54" s="2314">
        <v>405</v>
      </c>
      <c r="M54" s="2378" t="s">
        <v>5319</v>
      </c>
      <c r="N54" s="2692" t="s">
        <v>6208</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14"/>
      <c r="B55" s="2303" t="str">
        <f t="shared" si="1"/>
        <v>2400001071</v>
      </c>
      <c r="C55" s="2303" t="s">
        <v>3859</v>
      </c>
      <c r="D55" s="2459"/>
      <c r="E55" s="2303"/>
      <c r="F55" s="2303" t="s">
        <v>3421</v>
      </c>
      <c r="G55" s="2303"/>
      <c r="H55" s="2309"/>
      <c r="I55" s="1495" t="s">
        <v>19</v>
      </c>
      <c r="J55" s="1495" t="s">
        <v>267</v>
      </c>
      <c r="K55" s="2313" t="s">
        <v>6210</v>
      </c>
      <c r="L55" s="2314">
        <v>550</v>
      </c>
      <c r="M55" s="2382" t="s">
        <v>5319</v>
      </c>
      <c r="N55" s="2692" t="s">
        <v>6208</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14"/>
      <c r="B56" s="2303" t="str">
        <f t="shared" si="1"/>
        <v>2400001072</v>
      </c>
      <c r="C56" s="2303" t="s">
        <v>3859</v>
      </c>
      <c r="D56" s="2459"/>
      <c r="E56" s="2303"/>
      <c r="F56" s="2303" t="s">
        <v>3421</v>
      </c>
      <c r="G56" s="2303"/>
      <c r="H56" s="2309"/>
      <c r="I56" s="1495" t="s">
        <v>19</v>
      </c>
      <c r="J56" s="1495" t="s">
        <v>267</v>
      </c>
      <c r="K56" s="2313" t="s">
        <v>6211</v>
      </c>
      <c r="L56" s="2314">
        <v>480</v>
      </c>
      <c r="M56" s="2378" t="s">
        <v>5319</v>
      </c>
      <c r="N56" s="2315" t="s">
        <v>6208</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14"/>
      <c r="B57" s="2303" t="str">
        <f t="shared" si="1"/>
        <v>2400001073</v>
      </c>
      <c r="C57" s="2303" t="s">
        <v>3859</v>
      </c>
      <c r="D57" s="2459"/>
      <c r="E57" s="2303"/>
      <c r="F57" s="2303" t="s">
        <v>3421</v>
      </c>
      <c r="G57" s="2303"/>
      <c r="H57" s="2309"/>
      <c r="I57" s="1495" t="s">
        <v>19</v>
      </c>
      <c r="J57" s="1495" t="s">
        <v>267</v>
      </c>
      <c r="K57" s="2313" t="s">
        <v>6212</v>
      </c>
      <c r="L57" s="2314">
        <v>70</v>
      </c>
      <c r="M57" s="2378" t="s">
        <v>5319</v>
      </c>
      <c r="N57" s="2315" t="s">
        <v>6208</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14"/>
      <c r="B58" s="2303" t="str">
        <f t="shared" si="1"/>
        <v>2400001039</v>
      </c>
      <c r="C58" s="2303" t="s">
        <v>3859</v>
      </c>
      <c r="D58" s="2460"/>
      <c r="E58" s="2303"/>
      <c r="F58" s="2303" t="s">
        <v>3421</v>
      </c>
      <c r="G58" s="1460"/>
      <c r="H58" s="1460"/>
      <c r="I58" s="2303" t="s">
        <v>19</v>
      </c>
      <c r="J58" s="2309" t="s">
        <v>267</v>
      </c>
      <c r="K58" s="1774" t="s">
        <v>6213</v>
      </c>
      <c r="L58" s="2274">
        <v>205</v>
      </c>
      <c r="M58" s="2295" t="s">
        <v>5319</v>
      </c>
      <c r="N58" s="2315" t="s">
        <v>6208</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14"/>
      <c r="B59" s="2303" t="str">
        <f t="shared" si="1"/>
        <v>2400001040</v>
      </c>
      <c r="C59" s="2303" t="s">
        <v>3859</v>
      </c>
      <c r="D59" s="2460"/>
      <c r="E59" s="2303"/>
      <c r="F59" s="2303" t="s">
        <v>3421</v>
      </c>
      <c r="G59" s="1460"/>
      <c r="H59" s="1460"/>
      <c r="I59" s="2303" t="s">
        <v>19</v>
      </c>
      <c r="J59" s="2309" t="s">
        <v>267</v>
      </c>
      <c r="K59" s="1774" t="s">
        <v>6214</v>
      </c>
      <c r="L59" s="2274">
        <v>505</v>
      </c>
      <c r="M59" s="2378" t="s">
        <v>5319</v>
      </c>
      <c r="N59" s="2315" t="s">
        <v>6208</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14"/>
      <c r="B60" s="2303" t="str">
        <f t="shared" si="1"/>
        <v>2400001053</v>
      </c>
      <c r="C60" s="2303" t="s">
        <v>3859</v>
      </c>
      <c r="D60" s="2460"/>
      <c r="E60" s="2303"/>
      <c r="F60" s="2303" t="s">
        <v>3421</v>
      </c>
      <c r="G60" s="1460"/>
      <c r="H60" s="1460"/>
      <c r="I60" s="2303" t="s">
        <v>19</v>
      </c>
      <c r="J60" s="2309" t="s">
        <v>267</v>
      </c>
      <c r="K60" s="1770" t="s">
        <v>6215</v>
      </c>
      <c r="L60" s="2317">
        <v>200</v>
      </c>
      <c r="M60" s="2383" t="s">
        <v>5319</v>
      </c>
      <c r="N60" s="2315" t="s">
        <v>6208</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14"/>
      <c r="B61" s="2303" t="str">
        <f t="shared" si="1"/>
        <v>2400001054</v>
      </c>
      <c r="C61" s="2303" t="s">
        <v>3859</v>
      </c>
      <c r="D61" s="2460"/>
      <c r="E61" s="2303"/>
      <c r="F61" s="2303" t="s">
        <v>3421</v>
      </c>
      <c r="G61" s="1460"/>
      <c r="H61" s="1460"/>
      <c r="I61" s="2303" t="s">
        <v>19</v>
      </c>
      <c r="J61" s="2309" t="s">
        <v>267</v>
      </c>
      <c r="K61" s="1770" t="s">
        <v>6216</v>
      </c>
      <c r="L61" s="2274">
        <v>80</v>
      </c>
      <c r="M61" s="2382" t="s">
        <v>5319</v>
      </c>
      <c r="N61" s="2315" t="s">
        <v>6208</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14"/>
      <c r="B62" s="2303" t="str">
        <f t="shared" si="1"/>
        <v>2400001056</v>
      </c>
      <c r="C62" s="2303" t="s">
        <v>3859</v>
      </c>
      <c r="D62" s="2460"/>
      <c r="E62" s="2303"/>
      <c r="F62" s="2303" t="s">
        <v>3421</v>
      </c>
      <c r="G62" s="1460"/>
      <c r="H62" s="1460"/>
      <c r="I62" s="2303" t="s">
        <v>19</v>
      </c>
      <c r="J62" s="2309" t="s">
        <v>267</v>
      </c>
      <c r="K62" s="1994" t="s">
        <v>6217</v>
      </c>
      <c r="L62" s="2274">
        <v>132</v>
      </c>
      <c r="M62" s="2382" t="s">
        <v>5319</v>
      </c>
      <c r="N62" s="2310" t="s">
        <v>6218</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14"/>
      <c r="B63" s="2303" t="str">
        <f t="shared" si="1"/>
        <v>2400001057</v>
      </c>
      <c r="C63" s="2303" t="s">
        <v>3859</v>
      </c>
      <c r="D63" s="2460"/>
      <c r="E63" s="2303"/>
      <c r="F63" s="2303" t="s">
        <v>3421</v>
      </c>
      <c r="G63" s="1460"/>
      <c r="H63" s="1460"/>
      <c r="I63" s="2303" t="s">
        <v>19</v>
      </c>
      <c r="J63" s="2309" t="s">
        <v>267</v>
      </c>
      <c r="K63" s="1994" t="s">
        <v>6219</v>
      </c>
      <c r="L63" s="2274">
        <v>88</v>
      </c>
      <c r="M63" s="2382" t="s">
        <v>5319</v>
      </c>
      <c r="N63" s="2310" t="s">
        <v>6218</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14"/>
      <c r="B64" s="2303" t="str">
        <f t="shared" si="1"/>
        <v>2400001058</v>
      </c>
      <c r="C64" s="2303" t="s">
        <v>3859</v>
      </c>
      <c r="D64" s="2460"/>
      <c r="E64" s="2303"/>
      <c r="F64" s="2303" t="s">
        <v>3421</v>
      </c>
      <c r="G64" s="1460"/>
      <c r="H64" s="1460"/>
      <c r="I64" s="2303" t="s">
        <v>19</v>
      </c>
      <c r="J64" s="2309" t="s">
        <v>267</v>
      </c>
      <c r="K64" s="1994" t="s">
        <v>6220</v>
      </c>
      <c r="L64" s="2274">
        <v>200</v>
      </c>
      <c r="M64" s="2382" t="s">
        <v>5319</v>
      </c>
      <c r="N64" s="2310" t="s">
        <v>6218</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14"/>
      <c r="B65" s="2303" t="str">
        <f t="shared" si="1"/>
        <v>2400001059</v>
      </c>
      <c r="C65" s="2303" t="s">
        <v>3859</v>
      </c>
      <c r="D65" s="2460"/>
      <c r="E65" s="2303"/>
      <c r="F65" s="2303" t="s">
        <v>3421</v>
      </c>
      <c r="G65" s="1460"/>
      <c r="H65" s="1460"/>
      <c r="I65" s="2303" t="s">
        <v>19</v>
      </c>
      <c r="J65" s="2309" t="s">
        <v>267</v>
      </c>
      <c r="K65" s="1994" t="s">
        <v>6221</v>
      </c>
      <c r="L65" s="2274">
        <v>50</v>
      </c>
      <c r="M65" s="2382" t="s">
        <v>5319</v>
      </c>
      <c r="N65" s="2310" t="s">
        <v>6218</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14"/>
      <c r="B66" s="2303" t="str">
        <f t="shared" si="1"/>
        <v>2400001060</v>
      </c>
      <c r="C66" s="2303" t="s">
        <v>3859</v>
      </c>
      <c r="D66" s="2460"/>
      <c r="E66" s="2303"/>
      <c r="F66" s="2303" t="s">
        <v>3421</v>
      </c>
      <c r="G66" s="1460"/>
      <c r="H66" s="1460"/>
      <c r="I66" s="2303" t="s">
        <v>19</v>
      </c>
      <c r="J66" s="2309" t="s">
        <v>267</v>
      </c>
      <c r="K66" s="1994" t="s">
        <v>6222</v>
      </c>
      <c r="L66" s="2274">
        <v>200</v>
      </c>
      <c r="M66" s="2382" t="s">
        <v>5319</v>
      </c>
      <c r="N66" s="2310" t="s">
        <v>6218</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14"/>
      <c r="B67" s="2303" t="str">
        <f t="shared" si="1"/>
        <v>2400001061</v>
      </c>
      <c r="C67" s="2303" t="s">
        <v>3859</v>
      </c>
      <c r="D67" s="2460"/>
      <c r="E67" s="2303"/>
      <c r="F67" s="2303" t="s">
        <v>3421</v>
      </c>
      <c r="G67" s="1460"/>
      <c r="H67" s="1460"/>
      <c r="I67" s="2303" t="s">
        <v>19</v>
      </c>
      <c r="J67" s="2309" t="s">
        <v>267</v>
      </c>
      <c r="K67" s="1994" t="s">
        <v>6223</v>
      </c>
      <c r="L67" s="2274">
        <v>40</v>
      </c>
      <c r="M67" s="2382" t="s">
        <v>5319</v>
      </c>
      <c r="N67" s="2310" t="s">
        <v>6218</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14"/>
      <c r="B68" s="2303" t="str">
        <f t="shared" ref="B68:B99" si="2">TEXT(LEFT(K68,10),"0000000000")</f>
        <v>2400001033</v>
      </c>
      <c r="C68" s="2303" t="s">
        <v>3859</v>
      </c>
      <c r="D68" s="2452"/>
      <c r="E68" s="2303"/>
      <c r="F68" s="2303" t="s">
        <v>3421</v>
      </c>
      <c r="G68" s="1460"/>
      <c r="H68" s="1460"/>
      <c r="I68" s="1460" t="s">
        <v>19</v>
      </c>
      <c r="J68" s="2098" t="s">
        <v>6224</v>
      </c>
      <c r="K68" s="2304" t="s">
        <v>6225</v>
      </c>
      <c r="L68" s="2311">
        <v>500</v>
      </c>
      <c r="M68" s="2378" t="s">
        <v>5319</v>
      </c>
      <c r="N68" s="2307" t="s">
        <v>6226</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14"/>
      <c r="B69" s="2303" t="str">
        <f t="shared" si="2"/>
        <v>2400001036</v>
      </c>
      <c r="C69" s="2303" t="s">
        <v>3859</v>
      </c>
      <c r="D69" s="2460"/>
      <c r="E69" s="2303"/>
      <c r="F69" s="2303" t="s">
        <v>3421</v>
      </c>
      <c r="G69" s="1460"/>
      <c r="H69" s="1460"/>
      <c r="I69" s="1460" t="s">
        <v>19</v>
      </c>
      <c r="J69" s="2098" t="s">
        <v>6224</v>
      </c>
      <c r="K69" s="2304" t="s">
        <v>6227</v>
      </c>
      <c r="L69" s="2305">
        <v>700</v>
      </c>
      <c r="M69" s="2383" t="s">
        <v>5319</v>
      </c>
      <c r="N69" s="2306" t="s">
        <v>6226</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15"/>
      <c r="B70" s="2303" t="str">
        <f t="shared" si="2"/>
        <v>2400001037</v>
      </c>
      <c r="C70" s="2303" t="s">
        <v>3859</v>
      </c>
      <c r="D70" s="2452"/>
      <c r="E70" s="2303"/>
      <c r="F70" s="2303" t="s">
        <v>3421</v>
      </c>
      <c r="G70" s="1460"/>
      <c r="H70" s="1460"/>
      <c r="I70" s="1460" t="s">
        <v>19</v>
      </c>
      <c r="J70" s="2098" t="s">
        <v>6224</v>
      </c>
      <c r="K70" s="2304" t="s">
        <v>6228</v>
      </c>
      <c r="L70" s="2305">
        <v>1800</v>
      </c>
      <c r="M70" s="2382" t="s">
        <v>5319</v>
      </c>
      <c r="N70" s="2307" t="s">
        <v>6229</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6230</v>
      </c>
      <c r="F71" s="2120" t="s">
        <v>3401</v>
      </c>
      <c r="G71" s="2118" t="s">
        <v>6231</v>
      </c>
      <c r="H71" s="2219"/>
      <c r="I71" s="2187" t="s">
        <v>19</v>
      </c>
      <c r="J71" s="1921" t="s">
        <v>101</v>
      </c>
      <c r="K71" s="2161" t="s">
        <v>6232</v>
      </c>
      <c r="L71" s="2322">
        <v>4300</v>
      </c>
      <c r="M71" s="1748" t="s">
        <v>6233</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705">
        <v>21</v>
      </c>
      <c r="B72" s="2187" t="str">
        <f t="shared" si="2"/>
        <v>2200001855</v>
      </c>
      <c r="C72" s="2187" t="s">
        <v>3391</v>
      </c>
      <c r="D72" s="2462">
        <v>3300</v>
      </c>
      <c r="E72" s="2184" t="s">
        <v>6234</v>
      </c>
      <c r="F72" s="2186" t="s">
        <v>89</v>
      </c>
      <c r="G72" s="2184" t="s">
        <v>6235</v>
      </c>
      <c r="H72" s="2323"/>
      <c r="I72" s="1921" t="s">
        <v>19</v>
      </c>
      <c r="J72" s="2298" t="s">
        <v>959</v>
      </c>
      <c r="K72" s="1916" t="s">
        <v>6236</v>
      </c>
      <c r="L72" s="2150">
        <v>500</v>
      </c>
      <c r="M72" s="2384" t="s">
        <v>5319</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699"/>
      <c r="B73" s="1495" t="str">
        <f t="shared" si="2"/>
        <v>2200001872</v>
      </c>
      <c r="C73" s="1495" t="s">
        <v>3391</v>
      </c>
      <c r="D73" s="2463"/>
      <c r="E73" s="1495"/>
      <c r="F73" s="1495" t="s">
        <v>89</v>
      </c>
      <c r="G73" s="1568"/>
      <c r="H73" s="1495"/>
      <c r="I73" s="1495" t="s">
        <v>19</v>
      </c>
      <c r="J73" s="2025" t="s">
        <v>959</v>
      </c>
      <c r="K73" s="1496" t="s">
        <v>6237</v>
      </c>
      <c r="L73" s="2325">
        <v>1800</v>
      </c>
      <c r="M73" s="1748" t="s">
        <v>6111</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699"/>
      <c r="B74" s="1495" t="str">
        <f t="shared" si="2"/>
        <v>2200001881</v>
      </c>
      <c r="C74" s="1495" t="s">
        <v>3391</v>
      </c>
      <c r="D74" s="2463"/>
      <c r="E74" s="1495"/>
      <c r="F74" s="1495" t="s">
        <v>89</v>
      </c>
      <c r="G74" s="1947"/>
      <c r="H74" s="1937"/>
      <c r="I74" s="1495" t="s">
        <v>19</v>
      </c>
      <c r="J74" s="2025" t="s">
        <v>959</v>
      </c>
      <c r="K74" s="2133" t="s">
        <v>6238</v>
      </c>
      <c r="L74" s="2302">
        <v>255</v>
      </c>
      <c r="M74" s="2326" t="s">
        <v>6096</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699"/>
      <c r="B75" s="1495" t="str">
        <f t="shared" si="2"/>
        <v>2200001890</v>
      </c>
      <c r="C75" s="1495" t="s">
        <v>3391</v>
      </c>
      <c r="D75" s="2463"/>
      <c r="E75" s="1495"/>
      <c r="F75" s="1495" t="s">
        <v>89</v>
      </c>
      <c r="G75" s="1851"/>
      <c r="H75" s="1937"/>
      <c r="I75" s="1495" t="s">
        <v>19</v>
      </c>
      <c r="J75" s="2025" t="s">
        <v>959</v>
      </c>
      <c r="K75" s="1598" t="s">
        <v>6239</v>
      </c>
      <c r="L75" s="2302">
        <v>259</v>
      </c>
      <c r="M75" s="2030" t="s">
        <v>6240</v>
      </c>
      <c r="N75" s="1962" t="s">
        <v>6241</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700"/>
      <c r="B76" s="1495" t="str">
        <f t="shared" si="2"/>
        <v>2200001889</v>
      </c>
      <c r="C76" s="1495" t="s">
        <v>3391</v>
      </c>
      <c r="D76" s="2463"/>
      <c r="E76" s="1495"/>
      <c r="F76" s="1495" t="s">
        <v>89</v>
      </c>
      <c r="G76" s="1851"/>
      <c r="H76" s="1937"/>
      <c r="I76" s="1495" t="s">
        <v>19</v>
      </c>
      <c r="J76" s="2025" t="s">
        <v>959</v>
      </c>
      <c r="K76" s="1598" t="s">
        <v>6242</v>
      </c>
      <c r="L76" s="2302">
        <v>486</v>
      </c>
      <c r="M76" s="2102" t="s">
        <v>6243</v>
      </c>
      <c r="N76" s="1790" t="s">
        <v>6244</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6245</v>
      </c>
      <c r="F77" s="2118" t="s">
        <v>3401</v>
      </c>
      <c r="G77" s="1921" t="s">
        <v>6246</v>
      </c>
      <c r="H77" s="1921"/>
      <c r="I77" s="1921" t="s">
        <v>19</v>
      </c>
      <c r="J77" s="1921" t="s">
        <v>6247</v>
      </c>
      <c r="K77" s="2150" t="s">
        <v>6248</v>
      </c>
      <c r="L77" s="2337">
        <v>3400</v>
      </c>
      <c r="M77" s="2378" t="s">
        <v>5319</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705">
        <v>23</v>
      </c>
      <c r="B78" s="1921" t="str">
        <f t="shared" si="2"/>
        <v>2000002677</v>
      </c>
      <c r="C78" s="1921" t="s">
        <v>3629</v>
      </c>
      <c r="D78" s="2461">
        <v>24000</v>
      </c>
      <c r="E78" s="1921" t="s">
        <v>6249</v>
      </c>
      <c r="F78" s="1921" t="s">
        <v>3416</v>
      </c>
      <c r="G78" s="1921" t="s">
        <v>6250</v>
      </c>
      <c r="H78" s="1921"/>
      <c r="I78" s="1921" t="s">
        <v>19</v>
      </c>
      <c r="J78" s="1921" t="s">
        <v>5945</v>
      </c>
      <c r="K78" s="1916" t="s">
        <v>6251</v>
      </c>
      <c r="L78" s="2299">
        <v>2000</v>
      </c>
      <c r="M78" s="2385" t="s">
        <v>6096</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699"/>
      <c r="B79" s="1495" t="str">
        <f t="shared" si="2"/>
        <v>2200001867</v>
      </c>
      <c r="C79" s="1495" t="s">
        <v>3629</v>
      </c>
      <c r="D79" s="2463"/>
      <c r="E79" s="1495"/>
      <c r="F79" s="1495" t="s">
        <v>3416</v>
      </c>
      <c r="G79" s="1495"/>
      <c r="H79" s="1495"/>
      <c r="I79" s="1495" t="s">
        <v>19</v>
      </c>
      <c r="J79" s="1495" t="s">
        <v>5945</v>
      </c>
      <c r="K79" s="1600" t="s">
        <v>6252</v>
      </c>
      <c r="L79" s="2353">
        <v>6000</v>
      </c>
      <c r="M79" s="1748" t="s">
        <v>6253</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699"/>
      <c r="B80" s="1495" t="str">
        <f t="shared" si="2"/>
        <v>2200001875</v>
      </c>
      <c r="C80" s="1495" t="s">
        <v>3629</v>
      </c>
      <c r="D80" s="2463"/>
      <c r="E80" s="1495"/>
      <c r="F80" s="1495" t="s">
        <v>3416</v>
      </c>
      <c r="G80" s="1495"/>
      <c r="H80" s="1495"/>
      <c r="I80" s="1495" t="s">
        <v>19</v>
      </c>
      <c r="J80" s="1495" t="s">
        <v>5945</v>
      </c>
      <c r="K80" s="1496" t="s">
        <v>6254</v>
      </c>
      <c r="L80" s="2325">
        <v>3400</v>
      </c>
      <c r="M80" s="1748" t="s">
        <v>6255</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699"/>
      <c r="B81" s="1851" t="str">
        <f t="shared" si="2"/>
        <v>2000002598</v>
      </c>
      <c r="C81" s="1851" t="s">
        <v>3629</v>
      </c>
      <c r="D81" s="2454"/>
      <c r="E81" s="1851"/>
      <c r="F81" s="1872" t="s">
        <v>3416</v>
      </c>
      <c r="G81" s="1851"/>
      <c r="H81" s="2025"/>
      <c r="I81" s="1851" t="s">
        <v>19</v>
      </c>
      <c r="J81" s="1851" t="s">
        <v>5945</v>
      </c>
      <c r="K81" s="2133" t="s">
        <v>6256</v>
      </c>
      <c r="L81" s="2347">
        <v>1500</v>
      </c>
      <c r="M81" s="2326" t="s">
        <v>6096</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699"/>
      <c r="B82" s="1495" t="str">
        <f t="shared" si="2"/>
        <v>2000002683</v>
      </c>
      <c r="C82" s="1495" t="s">
        <v>3629</v>
      </c>
      <c r="D82" s="2463"/>
      <c r="E82" s="1851"/>
      <c r="F82" s="1872" t="s">
        <v>3416</v>
      </c>
      <c r="G82" s="1851"/>
      <c r="H82" s="1937"/>
      <c r="I82" s="1495" t="s">
        <v>19</v>
      </c>
      <c r="J82" s="1495" t="s">
        <v>5945</v>
      </c>
      <c r="K82" s="1598" t="s">
        <v>6257</v>
      </c>
      <c r="L82" s="2347">
        <v>300</v>
      </c>
      <c r="M82" s="2326" t="s">
        <v>6096</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699"/>
      <c r="B83" s="1495" t="str">
        <f t="shared" si="2"/>
        <v>2000002690</v>
      </c>
      <c r="C83" s="1495" t="s">
        <v>3629</v>
      </c>
      <c r="D83" s="2463"/>
      <c r="E83" s="1851"/>
      <c r="F83" s="1872" t="s">
        <v>3416</v>
      </c>
      <c r="G83" s="1851"/>
      <c r="H83" s="1937"/>
      <c r="I83" s="1495" t="s">
        <v>19</v>
      </c>
      <c r="J83" s="1495" t="s">
        <v>5945</v>
      </c>
      <c r="K83" s="1598" t="s">
        <v>6258</v>
      </c>
      <c r="L83" s="2302">
        <v>3945</v>
      </c>
      <c r="M83" s="2326" t="s">
        <v>6096</v>
      </c>
      <c r="N83" s="1605" t="s">
        <v>6259</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699"/>
      <c r="B84" s="1495" t="str">
        <f t="shared" si="2"/>
        <v>2200001877</v>
      </c>
      <c r="C84" s="1495" t="s">
        <v>3629</v>
      </c>
      <c r="D84" s="2463"/>
      <c r="E84" s="1851"/>
      <c r="F84" s="1872" t="s">
        <v>3416</v>
      </c>
      <c r="G84" s="1851"/>
      <c r="H84" s="1937"/>
      <c r="I84" s="1495" t="s">
        <v>19</v>
      </c>
      <c r="J84" s="1495" t="s">
        <v>5945</v>
      </c>
      <c r="K84" s="1464" t="s">
        <v>6260</v>
      </c>
      <c r="L84" s="2302">
        <v>2128</v>
      </c>
      <c r="M84" s="2326" t="s">
        <v>6096</v>
      </c>
      <c r="N84" s="1605" t="s">
        <v>6261</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699"/>
      <c r="B85" s="1495" t="str">
        <f t="shared" si="2"/>
        <v>2200001884</v>
      </c>
      <c r="C85" s="1495" t="s">
        <v>3629</v>
      </c>
      <c r="D85" s="2463"/>
      <c r="E85" s="1851"/>
      <c r="F85" s="1872" t="s">
        <v>3416</v>
      </c>
      <c r="G85" s="1875"/>
      <c r="H85" s="1937"/>
      <c r="I85" s="1495" t="s">
        <v>19</v>
      </c>
      <c r="J85" s="1495" t="s">
        <v>5945</v>
      </c>
      <c r="K85" s="1598" t="s">
        <v>6262</v>
      </c>
      <c r="L85" s="2302">
        <v>1124</v>
      </c>
      <c r="M85" s="2102" t="s">
        <v>6263</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699"/>
      <c r="B86" s="1495" t="str">
        <f t="shared" si="2"/>
        <v>2200001880</v>
      </c>
      <c r="C86" s="1495" t="s">
        <v>3629</v>
      </c>
      <c r="D86" s="2463"/>
      <c r="E86" s="1851"/>
      <c r="F86" s="1872" t="s">
        <v>3416</v>
      </c>
      <c r="G86" s="1495"/>
      <c r="H86" s="1937"/>
      <c r="I86" s="1495" t="s">
        <v>19</v>
      </c>
      <c r="J86" s="1495" t="s">
        <v>5945</v>
      </c>
      <c r="K86" s="2329" t="s">
        <v>6264</v>
      </c>
      <c r="L86" s="2302">
        <v>353</v>
      </c>
      <c r="M86" s="2326" t="s">
        <v>6096</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699"/>
      <c r="B87" s="1495" t="str">
        <f t="shared" si="2"/>
        <v>2000002632</v>
      </c>
      <c r="C87" s="1495" t="s">
        <v>3629</v>
      </c>
      <c r="D87" s="2463"/>
      <c r="E87" s="1851"/>
      <c r="F87" s="1872" t="s">
        <v>3416</v>
      </c>
      <c r="G87" s="1495"/>
      <c r="H87" s="1495"/>
      <c r="I87" s="2320" t="s">
        <v>19</v>
      </c>
      <c r="J87" s="1495" t="s">
        <v>5945</v>
      </c>
      <c r="K87" s="2693" t="s">
        <v>6265</v>
      </c>
      <c r="L87" s="2349">
        <v>2000</v>
      </c>
      <c r="M87" s="2382" t="s">
        <v>5319</v>
      </c>
      <c r="N87" s="2350" t="s">
        <v>6266</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699"/>
      <c r="B88" s="1495" t="str">
        <f t="shared" si="2"/>
        <v>2000002685</v>
      </c>
      <c r="C88" s="1495" t="s">
        <v>3629</v>
      </c>
      <c r="D88" s="2463"/>
      <c r="E88" s="1851"/>
      <c r="F88" s="1872" t="s">
        <v>3416</v>
      </c>
      <c r="G88" s="1495"/>
      <c r="H88" s="2159"/>
      <c r="I88" s="2320" t="s">
        <v>19</v>
      </c>
      <c r="J88" s="1773" t="s">
        <v>5945</v>
      </c>
      <c r="K88" s="1967" t="s">
        <v>6267</v>
      </c>
      <c r="L88" s="2351">
        <v>300</v>
      </c>
      <c r="M88" s="2378" t="s">
        <v>5319</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700"/>
      <c r="B89" s="1495" t="str">
        <f t="shared" si="2"/>
        <v>2000002707</v>
      </c>
      <c r="C89" s="1495" t="s">
        <v>3629</v>
      </c>
      <c r="D89" s="2463"/>
      <c r="E89" s="1851"/>
      <c r="F89" s="1872" t="s">
        <v>3416</v>
      </c>
      <c r="G89" s="1872"/>
      <c r="H89" s="1851"/>
      <c r="I89" s="2320" t="s">
        <v>19</v>
      </c>
      <c r="J89" s="1495" t="s">
        <v>5945</v>
      </c>
      <c r="K89" s="1628" t="s">
        <v>6268</v>
      </c>
      <c r="L89" s="2352">
        <v>1000</v>
      </c>
      <c r="M89" s="2378" t="s">
        <v>5319</v>
      </c>
      <c r="N89" s="1843" t="s">
        <v>6269</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705">
        <v>24</v>
      </c>
      <c r="B90" s="2118" t="str">
        <f t="shared" si="2"/>
        <v>2200001873</v>
      </c>
      <c r="C90" s="2118" t="s">
        <v>3563</v>
      </c>
      <c r="D90" s="2453">
        <v>3490</v>
      </c>
      <c r="E90" s="2118" t="s">
        <v>6270</v>
      </c>
      <c r="F90" s="2120" t="s">
        <v>61</v>
      </c>
      <c r="G90" s="1921" t="s">
        <v>6271</v>
      </c>
      <c r="H90" s="1921"/>
      <c r="I90" s="2327" t="s">
        <v>19</v>
      </c>
      <c r="J90" s="1921" t="s">
        <v>101</v>
      </c>
      <c r="K90" s="2328" t="s">
        <v>6232</v>
      </c>
      <c r="L90" s="2266">
        <v>2500</v>
      </c>
      <c r="M90" s="2030" t="s">
        <v>6233</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700"/>
      <c r="B91" s="1851" t="str">
        <f t="shared" si="2"/>
        <v>2200001870</v>
      </c>
      <c r="C91" s="1851" t="s">
        <v>3563</v>
      </c>
      <c r="D91" s="2454"/>
      <c r="E91" s="1851"/>
      <c r="F91" s="1872" t="s">
        <v>61</v>
      </c>
      <c r="G91" s="1495"/>
      <c r="H91" s="1947"/>
      <c r="I91" s="2320" t="s">
        <v>19</v>
      </c>
      <c r="J91" s="1872" t="s">
        <v>101</v>
      </c>
      <c r="K91" s="1496" t="s">
        <v>6272</v>
      </c>
      <c r="L91" s="2266">
        <v>1000</v>
      </c>
      <c r="M91" s="2030" t="s">
        <v>6273</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705">
        <v>25</v>
      </c>
      <c r="B92" s="2118" t="str">
        <f t="shared" si="2"/>
        <v>2000002692</v>
      </c>
      <c r="C92" s="2118" t="s">
        <v>71</v>
      </c>
      <c r="D92" s="2453">
        <v>3700</v>
      </c>
      <c r="E92" s="2118" t="s">
        <v>6274</v>
      </c>
      <c r="F92" s="2120" t="s">
        <v>84</v>
      </c>
      <c r="G92" s="1921" t="s">
        <v>6275</v>
      </c>
      <c r="H92" s="2159" t="s">
        <v>6276</v>
      </c>
      <c r="I92" s="2344" t="s">
        <v>19</v>
      </c>
      <c r="J92" s="2120" t="s">
        <v>4348</v>
      </c>
      <c r="K92" s="2161" t="s">
        <v>6277</v>
      </c>
      <c r="L92" s="2345">
        <v>2000</v>
      </c>
      <c r="M92" s="2378" t="s">
        <v>5319</v>
      </c>
      <c r="N92" s="2130" t="s">
        <v>6278</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700"/>
      <c r="B93" s="1851" t="str">
        <f t="shared" si="2"/>
        <v>2000002713</v>
      </c>
      <c r="C93" s="1851" t="s">
        <v>71</v>
      </c>
      <c r="D93" s="2454"/>
      <c r="E93" s="1851" t="s">
        <v>6274</v>
      </c>
      <c r="F93" s="1872" t="s">
        <v>84</v>
      </c>
      <c r="G93" s="1495" t="s">
        <v>6279</v>
      </c>
      <c r="H93" s="1947" t="s">
        <v>6276</v>
      </c>
      <c r="I93" s="2320" t="s">
        <v>19</v>
      </c>
      <c r="J93" s="1872" t="s">
        <v>123</v>
      </c>
      <c r="K93" s="1628" t="s">
        <v>6280</v>
      </c>
      <c r="L93" s="2345">
        <v>1700</v>
      </c>
      <c r="M93" s="2295" t="s">
        <v>6281</v>
      </c>
      <c r="N93" s="2131" t="s">
        <v>6282</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705">
        <v>26</v>
      </c>
      <c r="B94" s="2118" t="str">
        <f t="shared" si="2"/>
        <v>2000002637</v>
      </c>
      <c r="C94" s="2118" t="s">
        <v>3425</v>
      </c>
      <c r="D94" s="2453">
        <v>3598</v>
      </c>
      <c r="E94" s="2118" t="s">
        <v>6283</v>
      </c>
      <c r="F94" s="2120" t="s">
        <v>61</v>
      </c>
      <c r="G94" s="2118" t="s">
        <v>6284</v>
      </c>
      <c r="H94" s="2159"/>
      <c r="I94" s="1921" t="s">
        <v>19</v>
      </c>
      <c r="J94" s="2120" t="s">
        <v>74</v>
      </c>
      <c r="K94" s="2161" t="s">
        <v>6285</v>
      </c>
      <c r="L94" s="2281">
        <v>331</v>
      </c>
      <c r="M94" s="2383" t="s">
        <v>5319</v>
      </c>
      <c r="N94" s="2130" t="s">
        <v>6130</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699"/>
      <c r="B95" s="1851" t="str">
        <f t="shared" si="2"/>
        <v>2000002638</v>
      </c>
      <c r="C95" s="1851" t="s">
        <v>3425</v>
      </c>
      <c r="D95" s="2454"/>
      <c r="E95" s="1851"/>
      <c r="F95" s="1872" t="s">
        <v>61</v>
      </c>
      <c r="G95" s="1921"/>
      <c r="H95" s="1947"/>
      <c r="I95" s="1495" t="s">
        <v>19</v>
      </c>
      <c r="J95" s="1872" t="s">
        <v>74</v>
      </c>
      <c r="K95" s="1628" t="s">
        <v>6286</v>
      </c>
      <c r="L95" s="2330">
        <v>140</v>
      </c>
      <c r="M95" s="2378" t="s">
        <v>5319</v>
      </c>
      <c r="N95" s="2277" t="s">
        <v>6130</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699"/>
      <c r="B96" s="1851" t="str">
        <f t="shared" si="2"/>
        <v>2000002657</v>
      </c>
      <c r="C96" s="1851" t="s">
        <v>3425</v>
      </c>
      <c r="D96" s="2454"/>
      <c r="E96" s="1851"/>
      <c r="F96" s="1872" t="s">
        <v>61</v>
      </c>
      <c r="G96" s="1921"/>
      <c r="H96" s="1947"/>
      <c r="I96" s="1543" t="s">
        <v>19</v>
      </c>
      <c r="J96" s="1543" t="s">
        <v>74</v>
      </c>
      <c r="K96" s="1605" t="s">
        <v>6287</v>
      </c>
      <c r="L96" s="2340">
        <v>800</v>
      </c>
      <c r="M96" s="2378" t="s">
        <v>5319</v>
      </c>
      <c r="N96" s="2341" t="s">
        <v>6288</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699"/>
      <c r="B97" s="1851" t="str">
        <f t="shared" si="2"/>
        <v>2000002669</v>
      </c>
      <c r="C97" s="1851" t="s">
        <v>3425</v>
      </c>
      <c r="D97" s="2454"/>
      <c r="E97" s="1851"/>
      <c r="F97" s="1872" t="s">
        <v>61</v>
      </c>
      <c r="G97" s="1921"/>
      <c r="H97" s="1947"/>
      <c r="I97" s="1899" t="s">
        <v>19</v>
      </c>
      <c r="J97" s="1495" t="s">
        <v>74</v>
      </c>
      <c r="K97" s="2136" t="s">
        <v>6289</v>
      </c>
      <c r="L97" s="2342">
        <v>150</v>
      </c>
      <c r="M97" s="2386" t="s">
        <v>5319</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699"/>
      <c r="B98" s="1851" t="str">
        <f t="shared" si="2"/>
        <v>2000002640</v>
      </c>
      <c r="C98" s="1851" t="s">
        <v>3425</v>
      </c>
      <c r="D98" s="2454"/>
      <c r="E98" s="1851"/>
      <c r="F98" s="1872" t="s">
        <v>61</v>
      </c>
      <c r="G98" s="1495"/>
      <c r="H98" s="1947"/>
      <c r="I98" s="1495" t="s">
        <v>19</v>
      </c>
      <c r="J98" s="1851" t="s">
        <v>5260</v>
      </c>
      <c r="K98" s="1600" t="s">
        <v>6290</v>
      </c>
      <c r="L98" s="2343">
        <v>1600</v>
      </c>
      <c r="M98" s="2386" t="s">
        <v>5319</v>
      </c>
      <c r="N98" s="1843" t="s">
        <v>6291</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699"/>
      <c r="B99" s="1851" t="str">
        <f t="shared" si="2"/>
        <v>2000002607</v>
      </c>
      <c r="C99" s="1851" t="s">
        <v>3425</v>
      </c>
      <c r="D99" s="2464"/>
      <c r="E99" s="1770"/>
      <c r="F99" s="1872" t="s">
        <v>61</v>
      </c>
      <c r="G99" s="1916"/>
      <c r="H99" s="1916"/>
      <c r="I99" s="1495" t="s">
        <v>19</v>
      </c>
      <c r="J99" s="1495" t="s">
        <v>5260</v>
      </c>
      <c r="K99" s="1770" t="s">
        <v>6292</v>
      </c>
      <c r="L99" s="1770">
        <v>182</v>
      </c>
      <c r="M99" s="2387" t="s">
        <v>6186</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700"/>
      <c r="B100" s="1851" t="str">
        <f t="shared" ref="B100:B131" si="3">TEXT(LEFT(K100,10),"0000000000")</f>
        <v>2000002608</v>
      </c>
      <c r="C100" s="1851" t="s">
        <v>3425</v>
      </c>
      <c r="D100" s="2454"/>
      <c r="E100" s="1851"/>
      <c r="F100" s="1872" t="s">
        <v>61</v>
      </c>
      <c r="G100" s="1921"/>
      <c r="H100" s="2159"/>
      <c r="I100" s="1495" t="s">
        <v>19</v>
      </c>
      <c r="J100" s="1495" t="s">
        <v>5260</v>
      </c>
      <c r="K100" s="1995" t="s">
        <v>6293</v>
      </c>
      <c r="L100" s="2343">
        <v>395</v>
      </c>
      <c r="M100" s="2378" t="s">
        <v>6186</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705">
        <v>27</v>
      </c>
      <c r="B101" s="2118" t="str">
        <f t="shared" si="3"/>
        <v>2000002684</v>
      </c>
      <c r="C101" s="2118" t="s">
        <v>193</v>
      </c>
      <c r="D101" s="2453">
        <v>11700</v>
      </c>
      <c r="E101" s="2118" t="s">
        <v>6294</v>
      </c>
      <c r="F101" s="2120" t="s">
        <v>3401</v>
      </c>
      <c r="G101" s="2118" t="s">
        <v>6295</v>
      </c>
      <c r="H101" s="2159" t="s">
        <v>6296</v>
      </c>
      <c r="I101" s="2354" t="s">
        <v>19</v>
      </c>
      <c r="J101" s="2120" t="s">
        <v>63</v>
      </c>
      <c r="K101" s="2355" t="s">
        <v>6297</v>
      </c>
      <c r="L101" s="2356">
        <v>100</v>
      </c>
      <c r="M101" s="2030" t="s">
        <v>6298</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699"/>
      <c r="B102" s="1851" t="str">
        <f t="shared" si="3"/>
        <v>2000002593</v>
      </c>
      <c r="C102" s="1851" t="s">
        <v>193</v>
      </c>
      <c r="D102" s="2203"/>
      <c r="E102" s="1495"/>
      <c r="F102" s="1872" t="s">
        <v>3401</v>
      </c>
      <c r="G102" s="1495"/>
      <c r="H102" s="1495"/>
      <c r="I102" s="2320" t="s">
        <v>19</v>
      </c>
      <c r="J102" s="1495" t="s">
        <v>63</v>
      </c>
      <c r="K102" s="1600" t="s">
        <v>6299</v>
      </c>
      <c r="L102" s="2299">
        <v>2000</v>
      </c>
      <c r="M102" s="2378" t="s">
        <v>5319</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699"/>
      <c r="B103" s="1851" t="str">
        <f t="shared" si="3"/>
        <v>2000002594</v>
      </c>
      <c r="C103" s="1851" t="s">
        <v>193</v>
      </c>
      <c r="D103" s="1494"/>
      <c r="E103" s="1495"/>
      <c r="F103" s="1872" t="s">
        <v>3401</v>
      </c>
      <c r="G103" s="1495"/>
      <c r="H103" s="1495"/>
      <c r="I103" s="2320" t="s">
        <v>19</v>
      </c>
      <c r="J103" s="1495" t="s">
        <v>63</v>
      </c>
      <c r="K103" s="1600" t="s">
        <v>6300</v>
      </c>
      <c r="L103" s="2357">
        <v>3000</v>
      </c>
      <c r="M103" s="2378" t="s">
        <v>5319</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699"/>
      <c r="B104" s="1851" t="str">
        <f t="shared" si="3"/>
        <v>2200001882</v>
      </c>
      <c r="C104" s="1851" t="s">
        <v>193</v>
      </c>
      <c r="D104" s="1494"/>
      <c r="E104" s="1495"/>
      <c r="F104" s="1872" t="s">
        <v>3401</v>
      </c>
      <c r="G104" s="1495"/>
      <c r="H104" s="1495"/>
      <c r="I104" s="2320" t="s">
        <v>19</v>
      </c>
      <c r="J104" s="1872" t="s">
        <v>63</v>
      </c>
      <c r="K104" s="1994" t="s">
        <v>6301</v>
      </c>
      <c r="L104" s="2358">
        <v>48</v>
      </c>
      <c r="M104" s="2378" t="s">
        <v>5319</v>
      </c>
      <c r="N104" s="2131" t="s">
        <v>5778</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699"/>
      <c r="B105" s="1851" t="str">
        <f t="shared" si="3"/>
        <v>2000002686</v>
      </c>
      <c r="C105" s="1851" t="s">
        <v>193</v>
      </c>
      <c r="D105" s="2454"/>
      <c r="E105" s="1851"/>
      <c r="F105" s="1872" t="s">
        <v>3401</v>
      </c>
      <c r="G105" s="1495"/>
      <c r="H105" s="1947"/>
      <c r="I105" s="2320" t="s">
        <v>19</v>
      </c>
      <c r="J105" s="1872" t="s">
        <v>63</v>
      </c>
      <c r="K105" s="1628" t="s">
        <v>6302</v>
      </c>
      <c r="L105" s="2345">
        <v>500</v>
      </c>
      <c r="M105" s="2378" t="s">
        <v>5319</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699"/>
      <c r="B106" s="1851" t="str">
        <f t="shared" si="3"/>
        <v>2200001888</v>
      </c>
      <c r="C106" s="1851" t="s">
        <v>193</v>
      </c>
      <c r="D106" s="2454"/>
      <c r="E106" s="1851"/>
      <c r="F106" s="1872" t="s">
        <v>3401</v>
      </c>
      <c r="G106" s="1495"/>
      <c r="H106" s="1947"/>
      <c r="I106" s="2320" t="s">
        <v>19</v>
      </c>
      <c r="J106" s="1872" t="s">
        <v>63</v>
      </c>
      <c r="K106" s="1496" t="s">
        <v>6303</v>
      </c>
      <c r="L106" s="2266">
        <v>43</v>
      </c>
      <c r="M106" s="2378" t="s">
        <v>5481</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699"/>
      <c r="B107" s="1851" t="str">
        <f t="shared" si="3"/>
        <v>2200001871</v>
      </c>
      <c r="C107" s="1851" t="s">
        <v>193</v>
      </c>
      <c r="D107" s="2454"/>
      <c r="E107" s="1851"/>
      <c r="F107" s="1872" t="s">
        <v>3401</v>
      </c>
      <c r="G107" s="1495"/>
      <c r="H107" s="1947"/>
      <c r="I107" s="2320" t="s">
        <v>19</v>
      </c>
      <c r="J107" s="1872" t="s">
        <v>63</v>
      </c>
      <c r="K107" s="1496" t="s">
        <v>6304</v>
      </c>
      <c r="L107" s="2266">
        <v>45</v>
      </c>
      <c r="M107" s="2378" t="s">
        <v>6305</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700"/>
      <c r="B108" s="1851" t="str">
        <f t="shared" si="3"/>
        <v>2000002708</v>
      </c>
      <c r="C108" s="1851" t="s">
        <v>193</v>
      </c>
      <c r="D108" s="2454"/>
      <c r="E108" s="1851"/>
      <c r="F108" s="1872" t="s">
        <v>3401</v>
      </c>
      <c r="G108" s="2120"/>
      <c r="H108" s="2118"/>
      <c r="I108" s="2320" t="s">
        <v>19</v>
      </c>
      <c r="J108" s="1851" t="s">
        <v>5260</v>
      </c>
      <c r="K108" s="1628" t="s">
        <v>6306</v>
      </c>
      <c r="L108" s="2352">
        <v>7000</v>
      </c>
      <c r="M108" s="2378" t="s">
        <v>5319</v>
      </c>
      <c r="N108" s="1843" t="s">
        <v>6307</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705">
        <v>28</v>
      </c>
      <c r="B109" s="1921" t="str">
        <f t="shared" si="3"/>
        <v>2200001870</v>
      </c>
      <c r="C109" s="1921" t="s">
        <v>3464</v>
      </c>
      <c r="D109" s="2461">
        <v>3200</v>
      </c>
      <c r="E109" s="1921" t="s">
        <v>6308</v>
      </c>
      <c r="F109" s="1921" t="s">
        <v>84</v>
      </c>
      <c r="G109" s="1921" t="s">
        <v>6309</v>
      </c>
      <c r="H109" s="1921" t="s">
        <v>5705</v>
      </c>
      <c r="I109" s="1921" t="s">
        <v>19</v>
      </c>
      <c r="J109" s="1921" t="s">
        <v>101</v>
      </c>
      <c r="K109" s="2194" t="s">
        <v>6310</v>
      </c>
      <c r="L109" s="2325">
        <v>600</v>
      </c>
      <c r="M109" s="1748" t="s">
        <v>5481</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700"/>
      <c r="B110" s="1495" t="str">
        <f t="shared" si="3"/>
        <v>2200001876</v>
      </c>
      <c r="C110" s="1495" t="s">
        <v>3464</v>
      </c>
      <c r="D110" s="2454"/>
      <c r="E110" s="1851"/>
      <c r="F110" s="1495" t="s">
        <v>84</v>
      </c>
      <c r="G110" s="1495"/>
      <c r="H110" s="1947"/>
      <c r="I110" s="2320" t="s">
        <v>19</v>
      </c>
      <c r="J110" s="1872" t="s">
        <v>74</v>
      </c>
      <c r="K110" s="1496" t="s">
        <v>6311</v>
      </c>
      <c r="L110" s="2266">
        <v>2600</v>
      </c>
      <c r="M110" s="2030" t="s">
        <v>6312</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705">
        <v>29</v>
      </c>
      <c r="B111" s="2118" t="str">
        <f t="shared" si="3"/>
        <v>2200001856</v>
      </c>
      <c r="C111" s="2118" t="s">
        <v>3460</v>
      </c>
      <c r="D111" s="2453">
        <v>4000</v>
      </c>
      <c r="E111" s="2118" t="s">
        <v>6313</v>
      </c>
      <c r="F111" s="2120" t="s">
        <v>61</v>
      </c>
      <c r="G111" s="1921" t="s">
        <v>6314</v>
      </c>
      <c r="H111" s="1561" t="s">
        <v>5705</v>
      </c>
      <c r="I111" s="1921" t="s">
        <v>19</v>
      </c>
      <c r="J111" s="1921" t="s">
        <v>101</v>
      </c>
      <c r="K111" s="2360" t="s">
        <v>6315</v>
      </c>
      <c r="L111" s="2236">
        <v>600</v>
      </c>
      <c r="M111" s="2378" t="s">
        <v>5319</v>
      </c>
      <c r="N111" s="2264" t="s">
        <v>5778</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699"/>
      <c r="B112" s="1851" t="str">
        <f t="shared" si="3"/>
        <v>2200001879</v>
      </c>
      <c r="C112" s="1851" t="s">
        <v>3460</v>
      </c>
      <c r="D112" s="2454"/>
      <c r="E112" s="2118"/>
      <c r="F112" s="1872" t="s">
        <v>61</v>
      </c>
      <c r="G112" s="2120"/>
      <c r="H112" s="2118"/>
      <c r="I112" s="1947" t="s">
        <v>19</v>
      </c>
      <c r="J112" s="1851" t="s">
        <v>101</v>
      </c>
      <c r="K112" s="1497" t="s">
        <v>6316</v>
      </c>
      <c r="L112" s="2361">
        <v>840</v>
      </c>
      <c r="M112" s="2295" t="s">
        <v>5319</v>
      </c>
      <c r="N112" s="2277" t="s">
        <v>6317</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699"/>
      <c r="B113" s="1851" t="str">
        <f t="shared" si="3"/>
        <v>2200001891</v>
      </c>
      <c r="C113" s="1851" t="s">
        <v>3460</v>
      </c>
      <c r="D113" s="2454"/>
      <c r="E113" s="1851"/>
      <c r="F113" s="1872" t="s">
        <v>61</v>
      </c>
      <c r="G113" s="1495"/>
      <c r="H113" s="2025"/>
      <c r="I113" s="1495" t="s">
        <v>19</v>
      </c>
      <c r="J113" s="1495" t="s">
        <v>101</v>
      </c>
      <c r="K113" s="1886" t="s">
        <v>6318</v>
      </c>
      <c r="L113" s="2266">
        <v>786</v>
      </c>
      <c r="M113" s="2030" t="s">
        <v>6319</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699"/>
      <c r="B114" s="1875" t="str">
        <f t="shared" si="3"/>
        <v>2200001886</v>
      </c>
      <c r="C114" s="1875" t="s">
        <v>3460</v>
      </c>
      <c r="D114" s="2465"/>
      <c r="E114" s="1875"/>
      <c r="F114" s="2028" t="s">
        <v>61</v>
      </c>
      <c r="G114" s="1543"/>
      <c r="H114" s="1946"/>
      <c r="I114" s="2362" t="s">
        <v>19</v>
      </c>
      <c r="J114" s="2028" t="s">
        <v>101</v>
      </c>
      <c r="K114" s="1546" t="s">
        <v>6320</v>
      </c>
      <c r="L114" s="2363">
        <v>1368</v>
      </c>
      <c r="M114" s="2036" t="s">
        <v>6321</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700"/>
      <c r="B115" s="1495" t="str">
        <f t="shared" si="3"/>
        <v>2200001870</v>
      </c>
      <c r="C115" s="1495" t="s">
        <v>3460</v>
      </c>
      <c r="D115" s="2463"/>
      <c r="E115" s="1495"/>
      <c r="F115" s="1495" t="s">
        <v>61</v>
      </c>
      <c r="G115" s="1495"/>
      <c r="H115" s="1495"/>
      <c r="I115" s="1495" t="s">
        <v>19</v>
      </c>
      <c r="J115" s="1495" t="s">
        <v>101</v>
      </c>
      <c r="K115" s="1496" t="s">
        <v>6322</v>
      </c>
      <c r="L115" s="2325">
        <v>500</v>
      </c>
      <c r="M115" s="1748" t="s">
        <v>5481</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6323</v>
      </c>
      <c r="D116" s="2453">
        <v>3270</v>
      </c>
      <c r="E116" s="2118" t="s">
        <v>6324</v>
      </c>
      <c r="F116" s="2159" t="s">
        <v>16</v>
      </c>
      <c r="G116" s="1632" t="s">
        <v>6325</v>
      </c>
      <c r="H116" s="2120" t="s">
        <v>1599</v>
      </c>
      <c r="I116" s="2118" t="s">
        <v>19</v>
      </c>
      <c r="J116" s="2118" t="s">
        <v>234</v>
      </c>
      <c r="K116" s="2694" t="s">
        <v>6326</v>
      </c>
      <c r="L116" s="2366">
        <v>3270</v>
      </c>
      <c r="M116" s="2030" t="s">
        <v>6327</v>
      </c>
      <c r="N116" s="2367" t="s">
        <v>6328</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705">
        <v>31</v>
      </c>
      <c r="B117" s="2118" t="str">
        <f t="shared" si="3"/>
        <v>2000002697</v>
      </c>
      <c r="C117" s="2118" t="s">
        <v>52</v>
      </c>
      <c r="D117" s="2453">
        <v>4600</v>
      </c>
      <c r="E117" s="2118" t="s">
        <v>6329</v>
      </c>
      <c r="F117" s="2118" t="s">
        <v>16</v>
      </c>
      <c r="G117" s="2118" t="s">
        <v>6330</v>
      </c>
      <c r="H117" s="2118" t="s">
        <v>5705</v>
      </c>
      <c r="I117" s="2118" t="s">
        <v>19</v>
      </c>
      <c r="J117" s="2118" t="s">
        <v>74</v>
      </c>
      <c r="K117" s="2369" t="s">
        <v>6331</v>
      </c>
      <c r="L117" s="2266">
        <v>2612</v>
      </c>
      <c r="M117" s="2326" t="s">
        <v>5319</v>
      </c>
      <c r="N117" s="1862" t="s">
        <v>6266</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700"/>
      <c r="B118" s="1495" t="str">
        <f t="shared" si="3"/>
        <v>2000002698</v>
      </c>
      <c r="C118" s="1495" t="s">
        <v>52</v>
      </c>
      <c r="D118" s="2463"/>
      <c r="E118" s="1495"/>
      <c r="F118" s="1495" t="s">
        <v>16</v>
      </c>
      <c r="G118" s="1921"/>
      <c r="H118" s="1921"/>
      <c r="I118" s="1495" t="s">
        <v>19</v>
      </c>
      <c r="J118" s="1495" t="s">
        <v>74</v>
      </c>
      <c r="K118" s="1600" t="s">
        <v>6332</v>
      </c>
      <c r="L118" s="2372">
        <v>1987</v>
      </c>
      <c r="M118" s="2295" t="s">
        <v>6281</v>
      </c>
      <c r="N118" s="1862" t="s">
        <v>6266</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6333</v>
      </c>
      <c r="F119" s="2186" t="s">
        <v>61</v>
      </c>
      <c r="G119" s="2370" t="s">
        <v>6334</v>
      </c>
      <c r="H119" s="2187" t="s">
        <v>5705</v>
      </c>
      <c r="I119" s="2371" t="s">
        <v>19</v>
      </c>
      <c r="J119" s="2186" t="s">
        <v>6335</v>
      </c>
      <c r="K119" s="2188" t="s">
        <v>6336</v>
      </c>
      <c r="L119" s="2352">
        <v>4000</v>
      </c>
      <c r="M119" s="2378" t="s">
        <v>5319</v>
      </c>
      <c r="N119" s="1843" t="s">
        <v>6266</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716">
        <v>33</v>
      </c>
      <c r="B120" s="1902" t="str">
        <f t="shared" si="3"/>
        <v>2200001892</v>
      </c>
      <c r="C120" s="1902" t="s">
        <v>5328</v>
      </c>
      <c r="D120" s="2461">
        <v>3620</v>
      </c>
      <c r="E120" s="1921" t="s">
        <v>6337</v>
      </c>
      <c r="F120" s="1921" t="s">
        <v>84</v>
      </c>
      <c r="G120" s="1921" t="s">
        <v>6338</v>
      </c>
      <c r="H120" s="1921" t="s">
        <v>5705</v>
      </c>
      <c r="I120" s="1921" t="s">
        <v>19</v>
      </c>
      <c r="J120" s="2279" t="s">
        <v>959</v>
      </c>
      <c r="K120" s="1845" t="s">
        <v>6339</v>
      </c>
      <c r="L120" s="2368">
        <v>2970</v>
      </c>
      <c r="M120" s="2378" t="s">
        <v>6340</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718"/>
      <c r="B121" s="1630" t="str">
        <f t="shared" si="3"/>
        <v>2200001894</v>
      </c>
      <c r="C121" s="1630" t="s">
        <v>5328</v>
      </c>
      <c r="D121" s="2454"/>
      <c r="E121" s="1851"/>
      <c r="F121" s="1872" t="s">
        <v>84</v>
      </c>
      <c r="G121" s="1851"/>
      <c r="H121" s="2159"/>
      <c r="I121" s="2374" t="s">
        <v>19</v>
      </c>
      <c r="J121" s="1495" t="s">
        <v>959</v>
      </c>
      <c r="K121" s="1600" t="s">
        <v>6341</v>
      </c>
      <c r="L121" s="2368">
        <v>650</v>
      </c>
      <c r="M121" s="2378" t="s">
        <v>6340</v>
      </c>
      <c r="N121" s="2369" t="s">
        <v>6342</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6324</v>
      </c>
      <c r="F122" s="2186" t="s">
        <v>3401</v>
      </c>
      <c r="G122" s="2187" t="s">
        <v>6343</v>
      </c>
      <c r="H122" s="2187" t="s">
        <v>5705</v>
      </c>
      <c r="I122" s="2371" t="s">
        <v>19</v>
      </c>
      <c r="J122" s="2187" t="s">
        <v>20</v>
      </c>
      <c r="K122" s="2695" t="s">
        <v>6344</v>
      </c>
      <c r="L122" s="2392">
        <v>6000</v>
      </c>
      <c r="M122" s="2051" t="s">
        <v>6345</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705">
        <v>35</v>
      </c>
      <c r="B123" s="1921" t="str">
        <f t="shared" si="3"/>
        <v>2200001870</v>
      </c>
      <c r="C123" s="1921" t="s">
        <v>217</v>
      </c>
      <c r="D123" s="2461">
        <v>4250</v>
      </c>
      <c r="E123" s="1921" t="s">
        <v>6346</v>
      </c>
      <c r="F123" s="1921" t="s">
        <v>3401</v>
      </c>
      <c r="G123" s="1921" t="s">
        <v>6347</v>
      </c>
      <c r="H123" s="1921" t="s">
        <v>5705</v>
      </c>
      <c r="I123" s="1921" t="s">
        <v>19</v>
      </c>
      <c r="J123" s="1921" t="s">
        <v>101</v>
      </c>
      <c r="K123" s="2194" t="s">
        <v>6348</v>
      </c>
      <c r="L123" s="2325">
        <v>3800</v>
      </c>
      <c r="M123" s="1748" t="s">
        <v>5481</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700"/>
      <c r="B124" s="1495" t="str">
        <f t="shared" si="3"/>
        <v>2000002612</v>
      </c>
      <c r="C124" s="1495" t="s">
        <v>217</v>
      </c>
      <c r="D124" s="2463"/>
      <c r="E124" s="1495"/>
      <c r="F124" s="1495" t="s">
        <v>3401</v>
      </c>
      <c r="G124" s="1495"/>
      <c r="H124" s="1495"/>
      <c r="I124" s="1495" t="s">
        <v>19</v>
      </c>
      <c r="J124" s="1495" t="s">
        <v>123</v>
      </c>
      <c r="K124" s="1770" t="s">
        <v>6349</v>
      </c>
      <c r="L124" s="2388">
        <v>500</v>
      </c>
      <c r="M124" s="2378" t="s">
        <v>5319</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705">
        <v>36</v>
      </c>
      <c r="B125" s="1921" t="str">
        <f t="shared" si="3"/>
        <v>2000002691</v>
      </c>
      <c r="C125" s="1921" t="s">
        <v>4786</v>
      </c>
      <c r="D125" s="2461">
        <v>5800</v>
      </c>
      <c r="E125" s="1921" t="s">
        <v>6350</v>
      </c>
      <c r="F125" s="1921" t="s">
        <v>16</v>
      </c>
      <c r="G125" s="1921" t="s">
        <v>6351</v>
      </c>
      <c r="H125" s="1921" t="s">
        <v>5705</v>
      </c>
      <c r="I125" s="1921" t="s">
        <v>19</v>
      </c>
      <c r="J125" s="1921" t="s">
        <v>1138</v>
      </c>
      <c r="K125" s="2194" t="s">
        <v>6352</v>
      </c>
      <c r="L125" s="2467">
        <v>2055</v>
      </c>
      <c r="M125" s="2378" t="s">
        <v>5319</v>
      </c>
      <c r="N125" s="2468" t="s">
        <v>6266</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700"/>
      <c r="B126" s="1495" t="str">
        <f t="shared" si="3"/>
        <v>2000002707</v>
      </c>
      <c r="C126" s="1495" t="s">
        <v>4786</v>
      </c>
      <c r="D126" s="2463"/>
      <c r="E126" s="1495"/>
      <c r="F126" s="1495" t="s">
        <v>16</v>
      </c>
      <c r="G126" s="1495"/>
      <c r="H126" s="1495"/>
      <c r="I126" s="1495" t="s">
        <v>19</v>
      </c>
      <c r="J126" s="1495" t="s">
        <v>1138</v>
      </c>
      <c r="K126" s="1496" t="s">
        <v>6353</v>
      </c>
      <c r="L126" s="2345">
        <v>3700</v>
      </c>
      <c r="M126" s="2378" t="s">
        <v>6354</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705">
        <v>37</v>
      </c>
      <c r="B127" s="2118" t="str">
        <f t="shared" si="3"/>
        <v>2400001041</v>
      </c>
      <c r="C127" s="2118" t="s">
        <v>6355</v>
      </c>
      <c r="D127" s="2453">
        <f>SUM(L127:L138)</f>
        <v>13515</v>
      </c>
      <c r="E127" s="2118" t="s">
        <v>6356</v>
      </c>
      <c r="F127" s="2298" t="s">
        <v>25</v>
      </c>
      <c r="G127" s="2118" t="s">
        <v>6357</v>
      </c>
      <c r="H127" s="2297"/>
      <c r="I127" s="2297" t="s">
        <v>19</v>
      </c>
      <c r="J127" s="2318" t="s">
        <v>267</v>
      </c>
      <c r="K127" s="2033" t="s">
        <v>6358</v>
      </c>
      <c r="L127" s="2358">
        <v>600</v>
      </c>
      <c r="M127" s="2326" t="s">
        <v>6096</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699"/>
      <c r="B128" s="1495" t="str">
        <f t="shared" si="3"/>
        <v>2400001042</v>
      </c>
      <c r="C128" s="1495" t="s">
        <v>6355</v>
      </c>
      <c r="D128" s="2454"/>
      <c r="E128" s="1947"/>
      <c r="F128" s="2298" t="s">
        <v>25</v>
      </c>
      <c r="G128" s="1851"/>
      <c r="H128" s="1460"/>
      <c r="I128" s="1460" t="s">
        <v>19</v>
      </c>
      <c r="J128" s="2098" t="s">
        <v>267</v>
      </c>
      <c r="K128" s="1770" t="s">
        <v>6359</v>
      </c>
      <c r="L128" s="2358">
        <v>3890</v>
      </c>
      <c r="M128" s="2326" t="s">
        <v>6096</v>
      </c>
      <c r="N128" s="2491" t="s">
        <v>6360</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699"/>
      <c r="B129" s="1495" t="str">
        <f t="shared" si="3"/>
        <v>2400001043</v>
      </c>
      <c r="C129" s="1495" t="s">
        <v>6355</v>
      </c>
      <c r="D129" s="2463"/>
      <c r="E129" s="1947"/>
      <c r="F129" s="2298" t="s">
        <v>25</v>
      </c>
      <c r="G129" s="1851"/>
      <c r="H129" s="1460"/>
      <c r="I129" s="1460" t="s">
        <v>19</v>
      </c>
      <c r="J129" s="2098" t="s">
        <v>267</v>
      </c>
      <c r="K129" s="1770" t="s">
        <v>6361</v>
      </c>
      <c r="L129" s="2358">
        <v>3800</v>
      </c>
      <c r="M129" s="2326" t="s">
        <v>6096</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699"/>
      <c r="B130" s="1495" t="str">
        <f t="shared" si="3"/>
        <v>2400001085</v>
      </c>
      <c r="C130" s="1495" t="s">
        <v>6355</v>
      </c>
      <c r="D130" s="2454"/>
      <c r="E130" s="1851"/>
      <c r="F130" s="2298" t="s">
        <v>25</v>
      </c>
      <c r="G130" s="1851"/>
      <c r="H130" s="1460"/>
      <c r="I130" s="1460" t="s">
        <v>19</v>
      </c>
      <c r="J130" s="2098" t="s">
        <v>267</v>
      </c>
      <c r="K130" s="1770" t="s">
        <v>6362</v>
      </c>
      <c r="L130" s="2358">
        <v>150</v>
      </c>
      <c r="M130" s="2326" t="s">
        <v>6096</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699"/>
      <c r="B131" s="1495" t="str">
        <f t="shared" si="3"/>
        <v>2400001086</v>
      </c>
      <c r="C131" s="1495" t="s">
        <v>6355</v>
      </c>
      <c r="D131" s="2454"/>
      <c r="E131" s="1851"/>
      <c r="F131" s="2298" t="s">
        <v>25</v>
      </c>
      <c r="G131" s="1851"/>
      <c r="H131" s="1460"/>
      <c r="I131" s="1460" t="s">
        <v>19</v>
      </c>
      <c r="J131" s="2098" t="s">
        <v>267</v>
      </c>
      <c r="K131" s="1770" t="s">
        <v>6363</v>
      </c>
      <c r="L131" s="2358">
        <v>200</v>
      </c>
      <c r="M131" s="2326" t="s">
        <v>6096</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699"/>
      <c r="B132" s="1495" t="str">
        <f t="shared" ref="B132:B163" si="4">TEXT(LEFT(K132,10),"0000000000")</f>
        <v>2400001087</v>
      </c>
      <c r="C132" s="1495" t="s">
        <v>6355</v>
      </c>
      <c r="D132" s="2454"/>
      <c r="E132" s="1851"/>
      <c r="F132" s="2298" t="s">
        <v>25</v>
      </c>
      <c r="G132" s="1851"/>
      <c r="H132" s="1460"/>
      <c r="I132" s="1460" t="s">
        <v>19</v>
      </c>
      <c r="J132" s="2098" t="s">
        <v>267</v>
      </c>
      <c r="K132" s="1770" t="s">
        <v>6364</v>
      </c>
      <c r="L132" s="2358">
        <v>1150</v>
      </c>
      <c r="M132" s="2326" t="s">
        <v>6096</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699"/>
      <c r="B133" s="1495" t="str">
        <f t="shared" si="4"/>
        <v>2400001062</v>
      </c>
      <c r="C133" s="1495" t="s">
        <v>6355</v>
      </c>
      <c r="D133" s="2454"/>
      <c r="E133" s="1851"/>
      <c r="F133" s="2298" t="s">
        <v>25</v>
      </c>
      <c r="G133" s="1851"/>
      <c r="H133" s="1460"/>
      <c r="I133" s="1460" t="s">
        <v>19</v>
      </c>
      <c r="J133" s="2098" t="s">
        <v>267</v>
      </c>
      <c r="K133" s="1496" t="s">
        <v>6365</v>
      </c>
      <c r="L133" s="2358">
        <v>700</v>
      </c>
      <c r="M133" s="2326" t="s">
        <v>6096</v>
      </c>
      <c r="N133" s="2492" t="s">
        <v>6366</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699"/>
      <c r="B134" s="1495" t="str">
        <f t="shared" si="4"/>
        <v>2400001063</v>
      </c>
      <c r="C134" s="1495" t="s">
        <v>6355</v>
      </c>
      <c r="D134" s="2454"/>
      <c r="E134" s="1851"/>
      <c r="F134" s="2298" t="s">
        <v>25</v>
      </c>
      <c r="G134" s="1851"/>
      <c r="H134" s="1460"/>
      <c r="I134" s="1460" t="s">
        <v>19</v>
      </c>
      <c r="J134" s="2098" t="s">
        <v>267</v>
      </c>
      <c r="K134" s="1496" t="s">
        <v>6367</v>
      </c>
      <c r="L134" s="2356">
        <v>775</v>
      </c>
      <c r="M134" s="2326" t="s">
        <v>6096</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699"/>
      <c r="B135" s="1495" t="str">
        <f t="shared" si="4"/>
        <v>2400001032</v>
      </c>
      <c r="C135" s="1495" t="s">
        <v>6355</v>
      </c>
      <c r="D135" s="2453"/>
      <c r="E135" s="2118"/>
      <c r="F135" s="2298" t="s">
        <v>25</v>
      </c>
      <c r="G135" s="1921"/>
      <c r="H135" s="1461"/>
      <c r="I135" s="1460" t="s">
        <v>19</v>
      </c>
      <c r="J135" s="2098" t="s">
        <v>267</v>
      </c>
      <c r="K135" s="1548" t="s">
        <v>6368</v>
      </c>
      <c r="L135" s="2356">
        <v>200</v>
      </c>
      <c r="M135" s="2448" t="s">
        <v>5319</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699"/>
      <c r="B136" s="1495" t="str">
        <f t="shared" si="4"/>
        <v>2400001030</v>
      </c>
      <c r="C136" s="1495" t="s">
        <v>6355</v>
      </c>
      <c r="D136" s="2454"/>
      <c r="E136" s="1851"/>
      <c r="F136" s="2298" t="s">
        <v>25</v>
      </c>
      <c r="G136" s="1495"/>
      <c r="H136" s="1460"/>
      <c r="I136" s="1460" t="s">
        <v>19</v>
      </c>
      <c r="J136" s="2098" t="s">
        <v>267</v>
      </c>
      <c r="K136" s="1770" t="s">
        <v>6369</v>
      </c>
      <c r="L136" s="2356">
        <v>225</v>
      </c>
      <c r="M136" s="2448" t="s">
        <v>5319</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699"/>
      <c r="B137" s="1495" t="str">
        <f t="shared" si="4"/>
        <v>2400001031</v>
      </c>
      <c r="C137" s="1495" t="s">
        <v>6355</v>
      </c>
      <c r="D137" s="2454"/>
      <c r="E137" s="1851"/>
      <c r="F137" s="2298" t="s">
        <v>25</v>
      </c>
      <c r="G137" s="1495"/>
      <c r="H137" s="1554"/>
      <c r="I137" s="1460" t="s">
        <v>19</v>
      </c>
      <c r="J137" s="2098" t="s">
        <v>267</v>
      </c>
      <c r="K137" s="1770" t="s">
        <v>6370</v>
      </c>
      <c r="L137" s="2358">
        <v>175</v>
      </c>
      <c r="M137" s="2448" t="s">
        <v>5319</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699"/>
      <c r="B138" s="1495" t="str">
        <f t="shared" si="4"/>
        <v>2400001064</v>
      </c>
      <c r="C138" s="1495" t="s">
        <v>6355</v>
      </c>
      <c r="D138" s="2454"/>
      <c r="E138" s="1851"/>
      <c r="F138" s="2298" t="s">
        <v>25</v>
      </c>
      <c r="G138" s="1773"/>
      <c r="H138" s="1495"/>
      <c r="I138" s="2320" t="s">
        <v>19</v>
      </c>
      <c r="J138" s="2098" t="s">
        <v>267</v>
      </c>
      <c r="K138" s="1770" t="s">
        <v>6371</v>
      </c>
      <c r="L138" s="2358">
        <v>1650</v>
      </c>
      <c r="M138" s="2448" t="s">
        <v>5319</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699"/>
      <c r="B139" s="1495" t="str">
        <f t="shared" si="4"/>
        <v>2400001065</v>
      </c>
      <c r="C139" s="1495" t="s">
        <v>6355</v>
      </c>
      <c r="D139" s="2454"/>
      <c r="E139" s="1851"/>
      <c r="F139" s="2298" t="s">
        <v>25</v>
      </c>
      <c r="G139" s="1773"/>
      <c r="H139" s="1851"/>
      <c r="I139" s="2320" t="s">
        <v>19</v>
      </c>
      <c r="J139" s="2098" t="s">
        <v>267</v>
      </c>
      <c r="K139" s="1774" t="s">
        <v>6372</v>
      </c>
      <c r="L139" s="2356">
        <v>600</v>
      </c>
      <c r="M139" s="2448" t="s">
        <v>5319</v>
      </c>
      <c r="N139" s="2492" t="s">
        <v>6373</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700"/>
      <c r="B140" s="1495" t="str">
        <f t="shared" si="4"/>
        <v>2400001066</v>
      </c>
      <c r="C140" s="1495" t="s">
        <v>6355</v>
      </c>
      <c r="D140" s="2454"/>
      <c r="E140" s="1851"/>
      <c r="F140" s="2298" t="s">
        <v>25</v>
      </c>
      <c r="G140" s="1899"/>
      <c r="H140" s="1543"/>
      <c r="I140" s="2362" t="s">
        <v>19</v>
      </c>
      <c r="J140" s="2493" t="s">
        <v>267</v>
      </c>
      <c r="K140" s="1774" t="s">
        <v>6374</v>
      </c>
      <c r="L140" s="2494">
        <v>250</v>
      </c>
      <c r="M140" s="2495" t="s">
        <v>5319</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705">
        <v>38</v>
      </c>
      <c r="B141" s="2118" t="str">
        <f t="shared" si="4"/>
        <v>2000002698</v>
      </c>
      <c r="C141" s="2118" t="s">
        <v>3491</v>
      </c>
      <c r="D141" s="2453">
        <v>4250</v>
      </c>
      <c r="E141" s="2118" t="s">
        <v>6375</v>
      </c>
      <c r="F141" s="2120" t="s">
        <v>3401</v>
      </c>
      <c r="G141" s="1561" t="s">
        <v>6376</v>
      </c>
      <c r="H141" s="1921" t="s">
        <v>6377</v>
      </c>
      <c r="I141" s="2344" t="s">
        <v>19</v>
      </c>
      <c r="J141" s="1561" t="s">
        <v>74</v>
      </c>
      <c r="K141" s="2194" t="s">
        <v>6378</v>
      </c>
      <c r="L141" s="2372">
        <v>510</v>
      </c>
      <c r="M141" s="2448" t="s">
        <v>5319</v>
      </c>
      <c r="N141" s="1862" t="s">
        <v>6266</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700"/>
      <c r="B142" s="1851" t="str">
        <f t="shared" si="4"/>
        <v>2000002693</v>
      </c>
      <c r="C142" s="1851" t="s">
        <v>3491</v>
      </c>
      <c r="D142" s="2470"/>
      <c r="F142" s="1872" t="s">
        <v>3401</v>
      </c>
      <c r="I142" s="1495" t="s">
        <v>19</v>
      </c>
      <c r="J142" s="1495" t="s">
        <v>123</v>
      </c>
      <c r="K142" s="1496" t="s">
        <v>6379</v>
      </c>
      <c r="L142" s="2351">
        <v>3700</v>
      </c>
      <c r="M142" s="2471" t="s">
        <v>5319</v>
      </c>
      <c r="N142" s="1843"/>
      <c r="O142" s="1939">
        <v>2</v>
      </c>
    </row>
    <row r="143" spans="1:127" s="1883" customFormat="1" ht="80.25" customHeight="1">
      <c r="A143" s="3705">
        <v>39</v>
      </c>
      <c r="B143" s="2118" t="str">
        <f t="shared" si="4"/>
        <v>2000002718</v>
      </c>
      <c r="C143" s="2118" t="s">
        <v>3399</v>
      </c>
      <c r="D143" s="2478">
        <v>8850</v>
      </c>
      <c r="E143" s="2479" t="s">
        <v>6380</v>
      </c>
      <c r="F143" s="2279" t="s">
        <v>3401</v>
      </c>
      <c r="G143" s="1921" t="s">
        <v>6381</v>
      </c>
      <c r="H143" s="2118" t="s">
        <v>5705</v>
      </c>
      <c r="I143" s="2344" t="s">
        <v>19</v>
      </c>
      <c r="J143" s="1561" t="s">
        <v>1138</v>
      </c>
      <c r="K143" s="2402" t="s">
        <v>6382</v>
      </c>
      <c r="L143" s="2480">
        <v>2470</v>
      </c>
      <c r="M143" s="1872" t="s">
        <v>6383</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699"/>
      <c r="B144" s="1851" t="str">
        <f t="shared" si="4"/>
        <v>2000002719</v>
      </c>
      <c r="C144" s="1851" t="s">
        <v>3399</v>
      </c>
      <c r="D144" s="2481"/>
      <c r="E144" s="2482"/>
      <c r="F144" s="1568" t="s">
        <v>3401</v>
      </c>
      <c r="G144" s="1495"/>
      <c r="H144" s="1495"/>
      <c r="I144" s="2320" t="s">
        <v>19</v>
      </c>
      <c r="J144" s="1773" t="s">
        <v>1138</v>
      </c>
      <c r="K144" s="1497" t="s">
        <v>6384</v>
      </c>
      <c r="L144" s="2483">
        <v>2465</v>
      </c>
      <c r="M144" s="1872" t="s">
        <v>6383</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699"/>
      <c r="B145" s="1851" t="str">
        <f t="shared" si="4"/>
        <v>2000002724</v>
      </c>
      <c r="C145" s="1851" t="s">
        <v>3399</v>
      </c>
      <c r="D145" s="2484"/>
      <c r="E145" s="2485"/>
      <c r="F145" s="1495" t="s">
        <v>3401</v>
      </c>
      <c r="G145" s="1495"/>
      <c r="H145" s="1495"/>
      <c r="I145" s="2486" t="s">
        <v>19</v>
      </c>
      <c r="J145" s="1495" t="s">
        <v>1138</v>
      </c>
      <c r="K145" s="2136" t="s">
        <v>6385</v>
      </c>
      <c r="L145" s="2357">
        <v>2900</v>
      </c>
      <c r="M145" s="1773" t="s">
        <v>6386</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700"/>
      <c r="B146" s="1851" t="str">
        <f t="shared" si="4"/>
        <v>2000002714</v>
      </c>
      <c r="C146" s="1851" t="s">
        <v>3399</v>
      </c>
      <c r="D146" s="2484"/>
      <c r="E146" s="2485"/>
      <c r="F146" s="1495" t="s">
        <v>3401</v>
      </c>
      <c r="G146" s="1495"/>
      <c r="H146" s="1495"/>
      <c r="I146" s="1495" t="s">
        <v>19</v>
      </c>
      <c r="J146" s="1495" t="s">
        <v>1138</v>
      </c>
      <c r="K146" s="1496" t="s">
        <v>6387</v>
      </c>
      <c r="L146" s="2299">
        <v>710</v>
      </c>
      <c r="M146" s="2196" t="s">
        <v>6388</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705">
        <v>40</v>
      </c>
      <c r="B147" s="2118" t="str">
        <f t="shared" si="4"/>
        <v>2000002700</v>
      </c>
      <c r="C147" s="2118" t="s">
        <v>82</v>
      </c>
      <c r="D147" s="2453">
        <v>4200</v>
      </c>
      <c r="E147" s="2118" t="s">
        <v>6389</v>
      </c>
      <c r="F147" s="2120" t="s">
        <v>84</v>
      </c>
      <c r="G147" s="1921" t="s">
        <v>6390</v>
      </c>
      <c r="H147" s="2118" t="s">
        <v>5705</v>
      </c>
      <c r="I147" s="2344" t="s">
        <v>19</v>
      </c>
      <c r="J147" s="1561" t="s">
        <v>74</v>
      </c>
      <c r="K147" s="2696" t="s">
        <v>6391</v>
      </c>
      <c r="L147" s="2325">
        <v>1290</v>
      </c>
      <c r="M147" s="2448" t="s">
        <v>5319</v>
      </c>
      <c r="N147" s="2487" t="s">
        <v>6266</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700"/>
      <c r="B148" s="1851" t="str">
        <f t="shared" si="4"/>
        <v>2200001895</v>
      </c>
      <c r="C148" s="1851" t="s">
        <v>82</v>
      </c>
      <c r="D148" s="2454"/>
      <c r="E148" s="1851"/>
      <c r="F148" s="1872" t="s">
        <v>84</v>
      </c>
      <c r="G148" s="1921"/>
      <c r="H148" s="1921"/>
      <c r="I148" s="2327" t="s">
        <v>19</v>
      </c>
      <c r="J148" s="1921" t="s">
        <v>101</v>
      </c>
      <c r="K148" s="2697" t="s">
        <v>6392</v>
      </c>
      <c r="L148" s="2388">
        <v>2908</v>
      </c>
      <c r="M148" s="2471" t="s">
        <v>6340</v>
      </c>
      <c r="N148" s="1809" t="s">
        <v>6393</v>
      </c>
      <c r="O148" s="1939">
        <v>3</v>
      </c>
      <c r="Q148" s="2324"/>
      <c r="DW148" s="2033"/>
    </row>
    <row r="149" spans="1:127" s="2122" customFormat="1" ht="60.75" customHeight="1">
      <c r="A149" s="3705">
        <v>41</v>
      </c>
      <c r="B149" s="1921" t="str">
        <f t="shared" si="4"/>
        <v>2000002699</v>
      </c>
      <c r="C149" s="1921" t="s">
        <v>5424</v>
      </c>
      <c r="D149" s="2461">
        <v>4370</v>
      </c>
      <c r="E149" s="1921" t="s">
        <v>6389</v>
      </c>
      <c r="F149" s="1921" t="s">
        <v>6394</v>
      </c>
      <c r="G149" s="1921" t="s">
        <v>6395</v>
      </c>
      <c r="H149" s="2118" t="s">
        <v>5705</v>
      </c>
      <c r="I149" s="1921" t="s">
        <v>19</v>
      </c>
      <c r="J149" s="1921" t="s">
        <v>74</v>
      </c>
      <c r="K149" s="1845" t="s">
        <v>6396</v>
      </c>
      <c r="L149" s="2488">
        <v>2606</v>
      </c>
      <c r="M149" s="2448" t="s">
        <v>5319</v>
      </c>
      <c r="N149" s="2369" t="s">
        <v>6266</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699"/>
      <c r="B150" s="1495" t="str">
        <f t="shared" si="4"/>
        <v>2000002700</v>
      </c>
      <c r="C150" s="1495" t="s">
        <v>5424</v>
      </c>
      <c r="D150" s="2463"/>
      <c r="E150" s="1495"/>
      <c r="F150" s="1495" t="s">
        <v>6394</v>
      </c>
      <c r="G150" s="1495"/>
      <c r="H150" s="1495"/>
      <c r="I150" s="1495" t="s">
        <v>19</v>
      </c>
      <c r="J150" s="1495" t="s">
        <v>74</v>
      </c>
      <c r="K150" s="1600" t="s">
        <v>6397</v>
      </c>
      <c r="L150" s="2325">
        <v>1134</v>
      </c>
      <c r="M150" s="2448" t="s">
        <v>5319</v>
      </c>
      <c r="N150" s="1843" t="s">
        <v>6266</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699"/>
      <c r="B151" s="1495" t="str">
        <f t="shared" si="4"/>
        <v>2000002732</v>
      </c>
      <c r="C151" s="1495" t="s">
        <v>5424</v>
      </c>
      <c r="D151" s="2463"/>
      <c r="E151" s="1495"/>
      <c r="F151" s="1495" t="s">
        <v>6394</v>
      </c>
      <c r="G151" s="1495"/>
      <c r="H151" s="1495"/>
      <c r="I151" s="1495" t="s">
        <v>19</v>
      </c>
      <c r="J151" s="1495" t="s">
        <v>63</v>
      </c>
      <c r="K151" s="1600" t="s">
        <v>6398</v>
      </c>
      <c r="L151" s="2299">
        <v>100</v>
      </c>
      <c r="M151" s="2196" t="s">
        <v>5481</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700"/>
      <c r="B152" s="1495" t="str">
        <f t="shared" si="4"/>
        <v>2000002696</v>
      </c>
      <c r="C152" s="1495" t="s">
        <v>5424</v>
      </c>
      <c r="D152" s="2463"/>
      <c r="E152" s="1495"/>
      <c r="F152" s="1495" t="s">
        <v>6394</v>
      </c>
      <c r="G152" s="1495"/>
      <c r="H152" s="1495"/>
      <c r="I152" s="1495" t="s">
        <v>19</v>
      </c>
      <c r="J152" s="1495" t="s">
        <v>63</v>
      </c>
      <c r="K152" s="1600" t="s">
        <v>6399</v>
      </c>
      <c r="L152" s="2299">
        <v>500</v>
      </c>
      <c r="M152" s="2196" t="s">
        <v>6400</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705">
        <v>42</v>
      </c>
      <c r="B153" s="2118" t="str">
        <f t="shared" si="4"/>
        <v>2200001897</v>
      </c>
      <c r="C153" s="2118" t="s">
        <v>3699</v>
      </c>
      <c r="D153" s="2453">
        <v>4370</v>
      </c>
      <c r="E153" s="2120" t="s">
        <v>6401</v>
      </c>
      <c r="F153" s="1921" t="s">
        <v>61</v>
      </c>
      <c r="G153" s="1909" t="s">
        <v>6402</v>
      </c>
      <c r="H153" s="1921" t="s">
        <v>5705</v>
      </c>
      <c r="I153" s="2344" t="s">
        <v>19</v>
      </c>
      <c r="J153" s="2120" t="s">
        <v>101</v>
      </c>
      <c r="K153" s="2161" t="s">
        <v>6403</v>
      </c>
      <c r="L153" s="2489">
        <v>3180</v>
      </c>
      <c r="M153" s="2448" t="s">
        <v>5336</v>
      </c>
      <c r="N153" s="2130" t="s">
        <v>6404</v>
      </c>
      <c r="O153" s="2117">
        <v>3</v>
      </c>
      <c r="Q153" s="2324"/>
    </row>
    <row r="154" spans="1:127" s="2129" customFormat="1" ht="60.75" customHeight="1">
      <c r="A154" s="3700"/>
      <c r="B154" s="1875" t="str">
        <f t="shared" si="4"/>
        <v>2200001901</v>
      </c>
      <c r="C154" s="1875" t="s">
        <v>3699</v>
      </c>
      <c r="D154" s="2465"/>
      <c r="E154" s="2028"/>
      <c r="F154" s="1543" t="s">
        <v>61</v>
      </c>
      <c r="G154" s="1543"/>
      <c r="H154" s="1543"/>
      <c r="I154" s="2362" t="s">
        <v>19</v>
      </c>
      <c r="J154" s="2028" t="s">
        <v>101</v>
      </c>
      <c r="K154" s="1988" t="s">
        <v>6405</v>
      </c>
      <c r="L154" s="2490">
        <v>1190</v>
      </c>
      <c r="M154" s="1875" t="s">
        <v>6406</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6407</v>
      </c>
      <c r="F155" s="1921" t="s">
        <v>16</v>
      </c>
      <c r="G155" s="1921" t="s">
        <v>6408</v>
      </c>
      <c r="H155" s="1921" t="s">
        <v>5705</v>
      </c>
      <c r="I155" s="1921" t="s">
        <v>19</v>
      </c>
      <c r="J155" s="1921" t="s">
        <v>234</v>
      </c>
      <c r="K155" s="2194" t="s">
        <v>6409</v>
      </c>
      <c r="L155" s="2325">
        <v>4300</v>
      </c>
      <c r="M155" s="2196" t="s">
        <v>6327</v>
      </c>
      <c r="N155" s="1862"/>
      <c r="O155" s="1748">
        <v>3</v>
      </c>
    </row>
    <row r="156" spans="1:127" s="2122" customFormat="1" ht="67.5" customHeight="1">
      <c r="A156" s="3705">
        <v>44</v>
      </c>
      <c r="B156" s="2118" t="str">
        <f t="shared" si="4"/>
        <v>2200001869</v>
      </c>
      <c r="C156" s="2118" t="s">
        <v>6323</v>
      </c>
      <c r="D156" s="2453">
        <v>3270</v>
      </c>
      <c r="E156" s="2118" t="s">
        <v>6410</v>
      </c>
      <c r="F156" s="2120" t="s">
        <v>16</v>
      </c>
      <c r="G156" s="2120" t="s">
        <v>6411</v>
      </c>
      <c r="H156" s="2118" t="s">
        <v>6412</v>
      </c>
      <c r="I156" s="2354" t="s">
        <v>19</v>
      </c>
      <c r="J156" s="2120" t="s">
        <v>234</v>
      </c>
      <c r="K156" s="2161" t="s">
        <v>6409</v>
      </c>
      <c r="L156" s="2266">
        <v>2700</v>
      </c>
      <c r="M156" s="2160" t="s">
        <v>6327</v>
      </c>
      <c r="N156" s="2130"/>
      <c r="O156" s="2102">
        <v>3</v>
      </c>
      <c r="Q156" s="2324"/>
    </row>
    <row r="157" spans="1:127" s="2122" customFormat="1" ht="67.5" customHeight="1">
      <c r="A157" s="3700"/>
      <c r="B157" s="1851" t="str">
        <f t="shared" si="4"/>
        <v>2200001885</v>
      </c>
      <c r="C157" s="1851" t="s">
        <v>6323</v>
      </c>
      <c r="D157" s="2454"/>
      <c r="E157" s="1851"/>
      <c r="F157" s="1872" t="s">
        <v>16</v>
      </c>
      <c r="G157" s="1495"/>
      <c r="H157" s="1495"/>
      <c r="I157" s="2320" t="s">
        <v>19</v>
      </c>
      <c r="J157" s="1872" t="s">
        <v>234</v>
      </c>
      <c r="K157" s="1967" t="s">
        <v>6413</v>
      </c>
      <c r="L157" s="2325">
        <v>570</v>
      </c>
      <c r="M157" s="2196" t="s">
        <v>6414</v>
      </c>
      <c r="N157" s="1843"/>
      <c r="O157" s="1748">
        <v>3</v>
      </c>
      <c r="Q157" s="2324"/>
    </row>
    <row r="158" spans="1:127" s="2150" customFormat="1" ht="62.25" customHeight="1">
      <c r="A158" s="3705">
        <v>45</v>
      </c>
      <c r="B158" s="1921" t="str">
        <f t="shared" si="4"/>
        <v>2000002707</v>
      </c>
      <c r="C158" s="1921" t="s">
        <v>3414</v>
      </c>
      <c r="D158" s="2461">
        <v>24000</v>
      </c>
      <c r="E158" s="1921" t="s">
        <v>6415</v>
      </c>
      <c r="F158" s="1921" t="s">
        <v>3416</v>
      </c>
      <c r="G158" s="1921" t="s">
        <v>6416</v>
      </c>
      <c r="H158" s="2118" t="s">
        <v>6417</v>
      </c>
      <c r="I158" s="1921" t="s">
        <v>19</v>
      </c>
      <c r="J158" s="1921" t="s">
        <v>5945</v>
      </c>
      <c r="K158" s="2194" t="s">
        <v>6418</v>
      </c>
      <c r="L158" s="2337">
        <v>5300</v>
      </c>
      <c r="M158" s="2196" t="s">
        <v>5319</v>
      </c>
      <c r="N158" s="1862"/>
      <c r="O158" s="1748">
        <v>3</v>
      </c>
    </row>
    <row r="159" spans="1:127" s="2150" customFormat="1" ht="62.25" customHeight="1">
      <c r="A159" s="3699"/>
      <c r="B159" s="1921" t="str">
        <f t="shared" si="4"/>
        <v>2200001896</v>
      </c>
      <c r="C159" s="1921" t="s">
        <v>3414</v>
      </c>
      <c r="D159" s="2461"/>
      <c r="E159" s="1921"/>
      <c r="F159" s="1921" t="s">
        <v>3416</v>
      </c>
      <c r="G159" s="1921"/>
      <c r="H159" s="2118"/>
      <c r="I159" s="1921" t="s">
        <v>19</v>
      </c>
      <c r="J159" s="1921" t="s">
        <v>5945</v>
      </c>
      <c r="K159" s="1845" t="s">
        <v>6419</v>
      </c>
      <c r="L159" s="2337">
        <v>2923</v>
      </c>
      <c r="M159" s="2196" t="s">
        <v>5336</v>
      </c>
      <c r="N159" s="1862"/>
      <c r="O159" s="1748">
        <v>3</v>
      </c>
    </row>
    <row r="160" spans="1:127" s="2150" customFormat="1" ht="62.25" customHeight="1">
      <c r="A160" s="3699"/>
      <c r="B160" s="1921" t="str">
        <f t="shared" si="4"/>
        <v>2200001900</v>
      </c>
      <c r="C160" s="1921" t="s">
        <v>3414</v>
      </c>
      <c r="D160" s="2461"/>
      <c r="E160" s="1921"/>
      <c r="F160" s="1921" t="s">
        <v>3416</v>
      </c>
      <c r="G160" s="1921"/>
      <c r="H160" s="2118"/>
      <c r="I160" s="1921" t="s">
        <v>19</v>
      </c>
      <c r="J160" s="1921" t="s">
        <v>5945</v>
      </c>
      <c r="K160" s="1845" t="s">
        <v>6420</v>
      </c>
      <c r="L160" s="2337">
        <v>1900</v>
      </c>
      <c r="M160" s="2196" t="s">
        <v>6421</v>
      </c>
      <c r="N160" s="1862"/>
      <c r="O160" s="1748"/>
    </row>
    <row r="161" spans="1:127" s="2150" customFormat="1" ht="62.25" customHeight="1">
      <c r="A161" s="3699"/>
      <c r="B161" s="1495" t="str">
        <f t="shared" si="4"/>
        <v>2000002728</v>
      </c>
      <c r="C161" s="1495" t="s">
        <v>3414</v>
      </c>
      <c r="D161" s="2203"/>
      <c r="E161" s="1495"/>
      <c r="F161" s="1495" t="s">
        <v>3416</v>
      </c>
      <c r="G161" s="1495"/>
      <c r="H161" s="1495"/>
      <c r="I161" s="2320" t="s">
        <v>19</v>
      </c>
      <c r="J161" s="1495" t="s">
        <v>5945</v>
      </c>
      <c r="K161" s="1600" t="s">
        <v>6422</v>
      </c>
      <c r="L161" s="2299">
        <v>2000</v>
      </c>
      <c r="M161" s="2496" t="s">
        <v>6423</v>
      </c>
      <c r="N161" s="1843" t="s">
        <v>6424</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699"/>
      <c r="B162" s="1495" t="str">
        <f>TEXT(LEFT(K162,10),"0000000000")</f>
        <v>2000002739</v>
      </c>
      <c r="C162" s="1495" t="s">
        <v>3414</v>
      </c>
      <c r="D162" s="2203"/>
      <c r="E162" s="1495"/>
      <c r="F162" s="1495" t="s">
        <v>3416</v>
      </c>
      <c r="G162" s="1495"/>
      <c r="H162" s="1748"/>
      <c r="I162" s="2320" t="s">
        <v>19</v>
      </c>
      <c r="J162" s="1495" t="s">
        <v>5945</v>
      </c>
      <c r="K162" s="1496" t="s">
        <v>6425</v>
      </c>
      <c r="L162" s="2368">
        <v>300</v>
      </c>
      <c r="M162" s="2030" t="s">
        <v>6426</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699"/>
      <c r="B163" s="1495" t="str">
        <f t="shared" si="4"/>
        <v>2000002726</v>
      </c>
      <c r="C163" s="1495" t="s">
        <v>3414</v>
      </c>
      <c r="D163" s="2463"/>
      <c r="E163" s="1495"/>
      <c r="F163" s="1495" t="s">
        <v>3416</v>
      </c>
      <c r="G163" s="1495"/>
      <c r="H163" s="1495"/>
      <c r="I163" s="1495" t="s">
        <v>19</v>
      </c>
      <c r="J163" s="1495" t="s">
        <v>20</v>
      </c>
      <c r="K163" s="1496" t="s">
        <v>6427</v>
      </c>
      <c r="L163" s="2299">
        <v>5000</v>
      </c>
      <c r="M163" s="2196" t="s">
        <v>5319</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699"/>
      <c r="B164" s="1495" t="str">
        <f t="shared" ref="B164:B195" si="5">TEXT(LEFT(K164,10),"0000000000")</f>
        <v>2000002668</v>
      </c>
      <c r="C164" s="1495" t="s">
        <v>3414</v>
      </c>
      <c r="D164" s="2463"/>
      <c r="E164" s="1495"/>
      <c r="F164" s="1495" t="s">
        <v>3416</v>
      </c>
      <c r="G164" s="1495"/>
      <c r="H164" s="1495"/>
      <c r="I164" s="1495" t="s">
        <v>19</v>
      </c>
      <c r="J164" s="1495" t="s">
        <v>20</v>
      </c>
      <c r="K164" s="2194" t="s">
        <v>6428</v>
      </c>
      <c r="L164" s="2299">
        <v>475</v>
      </c>
      <c r="M164" s="1909" t="s">
        <v>5481</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700"/>
      <c r="B165" s="1495" t="str">
        <f t="shared" si="5"/>
        <v>2000002725</v>
      </c>
      <c r="C165" s="1495" t="s">
        <v>3414</v>
      </c>
      <c r="D165" s="2463"/>
      <c r="E165" s="1495"/>
      <c r="F165" s="1495" t="s">
        <v>3416</v>
      </c>
      <c r="G165" s="1495"/>
      <c r="H165" s="1495"/>
      <c r="I165" s="1495" t="s">
        <v>19</v>
      </c>
      <c r="J165" s="1495" t="s">
        <v>20</v>
      </c>
      <c r="K165" s="1496" t="s">
        <v>6429</v>
      </c>
      <c r="L165" s="2299">
        <v>6000</v>
      </c>
      <c r="M165" s="2196" t="s">
        <v>5319</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705">
        <v>45</v>
      </c>
      <c r="B166" s="2118" t="str">
        <f t="shared" si="5"/>
        <v>2000002748</v>
      </c>
      <c r="C166" s="2118" t="s">
        <v>6200</v>
      </c>
      <c r="D166" s="2178">
        <v>27800</v>
      </c>
      <c r="E166" s="2521" t="s">
        <v>6430</v>
      </c>
      <c r="F166" s="2118" t="s">
        <v>3401</v>
      </c>
      <c r="G166" s="2118" t="s">
        <v>6431</v>
      </c>
      <c r="H166" s="2118" t="s">
        <v>6417</v>
      </c>
      <c r="I166" s="2354" t="s">
        <v>19</v>
      </c>
      <c r="J166" s="2118" t="s">
        <v>123</v>
      </c>
      <c r="K166" s="2332" t="s">
        <v>6432</v>
      </c>
      <c r="L166" s="2508">
        <v>2500</v>
      </c>
      <c r="M166" s="2496" t="s">
        <v>5319</v>
      </c>
      <c r="N166" s="1862"/>
      <c r="O166" s="1939">
        <v>3</v>
      </c>
    </row>
    <row r="167" spans="1:127" s="1883" customFormat="1" ht="59.25" customHeight="1">
      <c r="A167" s="3699"/>
      <c r="B167" s="1851" t="str">
        <f t="shared" si="5"/>
        <v>2000002749</v>
      </c>
      <c r="C167" s="1851" t="s">
        <v>6200</v>
      </c>
      <c r="D167" s="2182"/>
      <c r="E167" s="2485"/>
      <c r="F167" s="1851" t="s">
        <v>3401</v>
      </c>
      <c r="G167" s="1851"/>
      <c r="H167" s="1851"/>
      <c r="I167" s="2374" t="s">
        <v>19</v>
      </c>
      <c r="J167" s="1851" t="s">
        <v>123</v>
      </c>
      <c r="K167" s="1989" t="s">
        <v>6433</v>
      </c>
      <c r="L167" s="2361">
        <v>2500</v>
      </c>
      <c r="M167" s="2196" t="s">
        <v>5319</v>
      </c>
      <c r="N167" s="1962"/>
      <c r="O167" s="2102">
        <v>3</v>
      </c>
    </row>
    <row r="168" spans="1:127" s="2122" customFormat="1" ht="54.75" customHeight="1">
      <c r="A168" s="3699"/>
      <c r="B168" s="1851" t="str">
        <f t="shared" si="5"/>
        <v>2000002679</v>
      </c>
      <c r="C168" s="1851" t="s">
        <v>6200</v>
      </c>
      <c r="D168" s="1494"/>
      <c r="E168" s="1495"/>
      <c r="F168" s="1851" t="s">
        <v>3401</v>
      </c>
      <c r="G168" s="1495"/>
      <c r="H168" s="1495"/>
      <c r="I168" s="2320" t="s">
        <v>19</v>
      </c>
      <c r="J168" s="1495" t="s">
        <v>123</v>
      </c>
      <c r="K168" s="1600" t="s">
        <v>6434</v>
      </c>
      <c r="L168" s="2357">
        <v>500</v>
      </c>
      <c r="M168" s="2448" t="s">
        <v>5319</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699"/>
      <c r="B169" s="1851" t="str">
        <f t="shared" si="5"/>
        <v>2000002703</v>
      </c>
      <c r="C169" s="1851" t="s">
        <v>6200</v>
      </c>
      <c r="D169" s="2178"/>
      <c r="E169" s="2118"/>
      <c r="F169" s="1851" t="s">
        <v>3401</v>
      </c>
      <c r="G169" s="1921"/>
      <c r="H169" s="1921"/>
      <c r="I169" s="2320" t="s">
        <v>19</v>
      </c>
      <c r="J169" s="1495" t="s">
        <v>123</v>
      </c>
      <c r="K169" s="1605" t="s">
        <v>6435</v>
      </c>
      <c r="L169" s="2357">
        <v>2000</v>
      </c>
      <c r="M169" s="2496" t="s">
        <v>6436</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699"/>
      <c r="B170" s="1851" t="str">
        <f t="shared" si="5"/>
        <v>2000002704</v>
      </c>
      <c r="C170" s="1851" t="s">
        <v>6200</v>
      </c>
      <c r="D170" s="2178"/>
      <c r="E170" s="2118"/>
      <c r="F170" s="1851" t="s">
        <v>3401</v>
      </c>
      <c r="G170" s="1921"/>
      <c r="H170" s="1921"/>
      <c r="I170" s="2320" t="s">
        <v>19</v>
      </c>
      <c r="J170" s="1495" t="s">
        <v>123</v>
      </c>
      <c r="K170" s="1605" t="s">
        <v>6437</v>
      </c>
      <c r="L170" s="2357">
        <v>2500</v>
      </c>
      <c r="M170" s="2496" t="s">
        <v>6438</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699"/>
      <c r="B171" s="1851" t="str">
        <f t="shared" si="5"/>
        <v>2000002706</v>
      </c>
      <c r="C171" s="1851" t="s">
        <v>6200</v>
      </c>
      <c r="D171" s="2178"/>
      <c r="E171" s="2118"/>
      <c r="F171" s="1851" t="s">
        <v>3401</v>
      </c>
      <c r="G171" s="1921"/>
      <c r="H171" s="1921"/>
      <c r="I171" s="2320" t="s">
        <v>19</v>
      </c>
      <c r="J171" s="1495" t="s">
        <v>123</v>
      </c>
      <c r="K171" s="1605" t="s">
        <v>6439</v>
      </c>
      <c r="L171" s="2357">
        <v>2000</v>
      </c>
      <c r="M171" s="2496" t="s">
        <v>6440</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699"/>
      <c r="B172" s="1851" t="str">
        <f t="shared" si="5"/>
        <v>2000002744</v>
      </c>
      <c r="C172" s="1851" t="s">
        <v>6200</v>
      </c>
      <c r="D172" s="2201"/>
      <c r="E172" s="1921"/>
      <c r="F172" s="1851" t="s">
        <v>3401</v>
      </c>
      <c r="G172" s="1495"/>
      <c r="H172" s="1495"/>
      <c r="I172" s="2320" t="s">
        <v>19</v>
      </c>
      <c r="J172" s="1851" t="s">
        <v>5260</v>
      </c>
      <c r="K172" s="1600" t="s">
        <v>6441</v>
      </c>
      <c r="L172" s="2299">
        <v>7800</v>
      </c>
      <c r="M172" s="2448" t="s">
        <v>5319</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699"/>
      <c r="B173" s="1875" t="str">
        <f t="shared" si="5"/>
        <v>2000002708</v>
      </c>
      <c r="C173" s="1875" t="s">
        <v>6200</v>
      </c>
      <c r="D173" s="2522"/>
      <c r="E173" s="2184"/>
      <c r="F173" s="1875" t="s">
        <v>3401</v>
      </c>
      <c r="G173" s="2186"/>
      <c r="H173" s="2184"/>
      <c r="I173" s="2362" t="s">
        <v>19</v>
      </c>
      <c r="J173" s="1875" t="s">
        <v>5260</v>
      </c>
      <c r="K173" s="1988" t="s">
        <v>6442</v>
      </c>
      <c r="L173" s="2523">
        <v>3000</v>
      </c>
      <c r="M173" s="2518" t="s">
        <v>5319</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720"/>
      <c r="B174" s="1495" t="str">
        <f t="shared" si="5"/>
        <v>2000002695</v>
      </c>
      <c r="C174" s="1900" t="s">
        <v>6200</v>
      </c>
      <c r="D174" s="2516"/>
      <c r="E174" s="1543"/>
      <c r="F174" s="1543" t="s">
        <v>3401</v>
      </c>
      <c r="G174" s="1543"/>
      <c r="H174" s="1543"/>
      <c r="I174" s="1543" t="s">
        <v>19</v>
      </c>
      <c r="J174" s="1543" t="s">
        <v>4348</v>
      </c>
      <c r="K174" s="1464" t="s">
        <v>6443</v>
      </c>
      <c r="L174" s="2525">
        <v>5000</v>
      </c>
      <c r="M174" s="2518" t="s">
        <v>5319</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705">
        <v>46</v>
      </c>
      <c r="B175" s="2120" t="str">
        <f t="shared" si="5"/>
        <v>2000002709</v>
      </c>
      <c r="C175" s="1921" t="s">
        <v>193</v>
      </c>
      <c r="D175" s="2497">
        <v>11700</v>
      </c>
      <c r="E175" s="2479" t="s">
        <v>6444</v>
      </c>
      <c r="F175" s="1921" t="s">
        <v>3401</v>
      </c>
      <c r="G175" s="1921" t="s">
        <v>6445</v>
      </c>
      <c r="H175" s="1909" t="s">
        <v>6417</v>
      </c>
      <c r="I175" s="2344" t="s">
        <v>19</v>
      </c>
      <c r="J175" s="1561" t="s">
        <v>1138</v>
      </c>
      <c r="K175" s="2698" t="s">
        <v>6446</v>
      </c>
      <c r="L175" s="2337">
        <v>10100</v>
      </c>
      <c r="M175" s="2448" t="s">
        <v>5319</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699"/>
      <c r="B176" s="1851" t="str">
        <f t="shared" si="5"/>
        <v>2000002678</v>
      </c>
      <c r="C176" s="1851" t="s">
        <v>193</v>
      </c>
      <c r="D176" s="1826"/>
      <c r="E176" s="2118"/>
      <c r="F176" s="1495" t="s">
        <v>3401</v>
      </c>
      <c r="G176" s="1495"/>
      <c r="H176" s="1495"/>
      <c r="I176" s="2320" t="s">
        <v>19</v>
      </c>
      <c r="J176" s="1495" t="s">
        <v>1138</v>
      </c>
      <c r="K176" s="1994" t="s">
        <v>6447</v>
      </c>
      <c r="L176" s="2281">
        <v>1000</v>
      </c>
      <c r="M176" s="2448" t="s">
        <v>5319</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700"/>
      <c r="B177" s="1851" t="str">
        <f t="shared" si="5"/>
        <v>2000002738</v>
      </c>
      <c r="C177" s="1851" t="s">
        <v>193</v>
      </c>
      <c r="D177" s="2499"/>
      <c r="E177" s="2118"/>
      <c r="F177" s="1495" t="s">
        <v>3401</v>
      </c>
      <c r="G177" s="1495"/>
      <c r="H177" s="1947"/>
      <c r="I177" s="2320" t="s">
        <v>19</v>
      </c>
      <c r="J177" s="1495" t="s">
        <v>1138</v>
      </c>
      <c r="K177" s="1628" t="s">
        <v>6448</v>
      </c>
      <c r="L177" s="2368">
        <v>500</v>
      </c>
      <c r="M177" s="2030" t="s">
        <v>6449</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705">
        <v>47</v>
      </c>
      <c r="B178" s="2118" t="str">
        <f t="shared" si="5"/>
        <v>2400001067</v>
      </c>
      <c r="C178" s="2118" t="s">
        <v>6450</v>
      </c>
      <c r="D178" s="2453">
        <f>L178+L179</f>
        <v>1577</v>
      </c>
      <c r="E178" s="2120" t="s">
        <v>6451</v>
      </c>
      <c r="F178" s="2118" t="s">
        <v>3095</v>
      </c>
      <c r="G178" s="2118" t="s">
        <v>6452</v>
      </c>
      <c r="H178" s="2354" t="s">
        <v>6453</v>
      </c>
      <c r="I178" s="2318" t="s">
        <v>19</v>
      </c>
      <c r="J178" s="2118" t="s">
        <v>6454</v>
      </c>
      <c r="K178" s="2324" t="s">
        <v>6455</v>
      </c>
      <c r="L178" s="2356">
        <v>1250</v>
      </c>
      <c r="M178" s="2160" t="s">
        <v>6096</v>
      </c>
      <c r="N178" s="2275" t="s">
        <v>6456</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700"/>
      <c r="B179" s="1495" t="str">
        <f t="shared" si="5"/>
        <v>2400001088</v>
      </c>
      <c r="C179" s="1495" t="s">
        <v>6450</v>
      </c>
      <c r="D179" s="2461"/>
      <c r="E179" s="1921"/>
      <c r="F179" s="1921" t="s">
        <v>3095</v>
      </c>
      <c r="G179" s="2118"/>
      <c r="H179" s="2344" t="s">
        <v>6453</v>
      </c>
      <c r="I179" s="2098" t="s">
        <v>19</v>
      </c>
      <c r="J179" s="1495" t="s">
        <v>6454</v>
      </c>
      <c r="K179" s="1807" t="s">
        <v>6457</v>
      </c>
      <c r="L179" s="2358">
        <v>327</v>
      </c>
      <c r="M179" s="2160" t="s">
        <v>6458</v>
      </c>
      <c r="N179" s="2275" t="s">
        <v>6456</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719">
        <v>48</v>
      </c>
      <c r="B180" s="1495" t="str">
        <f t="shared" si="5"/>
        <v>2200001870</v>
      </c>
      <c r="C180" s="2279" t="s">
        <v>4278</v>
      </c>
      <c r="D180" s="2461">
        <v>3990</v>
      </c>
      <c r="E180" s="2507" t="s">
        <v>6430</v>
      </c>
      <c r="F180" s="1921" t="s">
        <v>61</v>
      </c>
      <c r="G180" s="1921" t="s">
        <v>6459</v>
      </c>
      <c r="H180" s="1909"/>
      <c r="I180" s="1921" t="s">
        <v>19</v>
      </c>
      <c r="J180" s="1921" t="s">
        <v>101</v>
      </c>
      <c r="K180" s="2194" t="s">
        <v>6310</v>
      </c>
      <c r="L180" s="2325">
        <v>3000</v>
      </c>
      <c r="M180" s="2196" t="s">
        <v>5481</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720"/>
      <c r="B181" s="1495" t="str">
        <f t="shared" si="5"/>
        <v>2200001901</v>
      </c>
      <c r="C181" s="1568" t="s">
        <v>4278</v>
      </c>
      <c r="D181" s="2463"/>
      <c r="E181" s="1495"/>
      <c r="F181" s="1495" t="s">
        <v>61</v>
      </c>
      <c r="G181" s="1495"/>
      <c r="H181" s="1495"/>
      <c r="I181" s="1495" t="s">
        <v>19</v>
      </c>
      <c r="J181" s="1495" t="s">
        <v>101</v>
      </c>
      <c r="K181" s="1496" t="s">
        <v>6460</v>
      </c>
      <c r="L181" s="2299">
        <v>990</v>
      </c>
      <c r="M181" s="1495" t="s">
        <v>6406</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705">
        <v>49</v>
      </c>
      <c r="B182" s="2118" t="str">
        <f t="shared" si="5"/>
        <v>2000002701</v>
      </c>
      <c r="C182" s="2118" t="s">
        <v>5919</v>
      </c>
      <c r="D182" s="2178">
        <v>4370</v>
      </c>
      <c r="E182" s="2118" t="s">
        <v>6461</v>
      </c>
      <c r="F182" s="2118" t="s">
        <v>6394</v>
      </c>
      <c r="G182" s="2118" t="s">
        <v>6462</v>
      </c>
      <c r="H182" s="2118" t="s">
        <v>6463</v>
      </c>
      <c r="I182" s="2118" t="s">
        <v>19</v>
      </c>
      <c r="J182" s="2118" t="s">
        <v>63</v>
      </c>
      <c r="K182" s="2402" t="s">
        <v>6464</v>
      </c>
      <c r="L182" s="2508">
        <v>2000</v>
      </c>
      <c r="M182" s="2160" t="s">
        <v>6465</v>
      </c>
      <c r="N182" s="2369" t="s">
        <v>6466</v>
      </c>
      <c r="O182" s="2030">
        <v>3</v>
      </c>
    </row>
    <row r="183" spans="1:127" s="2129" customFormat="1" ht="71.25" customHeight="1">
      <c r="A183" s="3699"/>
      <c r="B183" s="1875" t="str">
        <f t="shared" si="5"/>
        <v>2200001893</v>
      </c>
      <c r="C183" s="1875" t="s">
        <v>5919</v>
      </c>
      <c r="D183" s="2465"/>
      <c r="E183" s="1875"/>
      <c r="F183" s="1875" t="s">
        <v>6394</v>
      </c>
      <c r="G183" s="1875"/>
      <c r="H183" s="1875"/>
      <c r="I183" s="2024" t="s">
        <v>19</v>
      </c>
      <c r="J183" s="1875" t="s">
        <v>101</v>
      </c>
      <c r="K183" s="2443" t="s">
        <v>6467</v>
      </c>
      <c r="L183" s="2509">
        <v>211</v>
      </c>
      <c r="M183" s="2510" t="s">
        <v>5319</v>
      </c>
      <c r="N183" s="2511"/>
      <c r="O183" s="2057">
        <v>3</v>
      </c>
      <c r="Q183" s="2316"/>
      <c r="DW183" s="2079"/>
    </row>
    <row r="184" spans="1:127" s="2150" customFormat="1" ht="84" customHeight="1">
      <c r="A184" s="3700"/>
      <c r="B184" s="1495" t="str">
        <f t="shared" si="5"/>
        <v>2200001870</v>
      </c>
      <c r="C184" s="1495" t="s">
        <v>5919</v>
      </c>
      <c r="D184" s="2463"/>
      <c r="E184" s="1495"/>
      <c r="F184" s="1495" t="s">
        <v>6394</v>
      </c>
      <c r="G184" s="1495"/>
      <c r="H184" s="1495"/>
      <c r="I184" s="1495" t="s">
        <v>19</v>
      </c>
      <c r="J184" s="1495" t="s">
        <v>101</v>
      </c>
      <c r="K184" s="1496" t="s">
        <v>6468</v>
      </c>
      <c r="L184" s="2357">
        <v>2100</v>
      </c>
      <c r="M184" s="1748" t="s">
        <v>6469</v>
      </c>
      <c r="N184" s="1843"/>
      <c r="O184" s="1748">
        <v>3</v>
      </c>
    </row>
    <row r="185" spans="1:127" s="2150" customFormat="1" ht="71.25" customHeight="1">
      <c r="A185" s="3705">
        <v>50</v>
      </c>
      <c r="B185" s="2118" t="str">
        <f t="shared" si="5"/>
        <v>2000002753</v>
      </c>
      <c r="C185" s="2118" t="s">
        <v>6470</v>
      </c>
      <c r="D185" s="2453">
        <v>13500</v>
      </c>
      <c r="E185" s="2184" t="s">
        <v>6471</v>
      </c>
      <c r="F185" s="2120" t="s">
        <v>84</v>
      </c>
      <c r="G185" s="2118" t="s">
        <v>6472</v>
      </c>
      <c r="H185" s="1632" t="s">
        <v>6417</v>
      </c>
      <c r="I185" s="2354" t="s">
        <v>19</v>
      </c>
      <c r="J185" s="2186" t="s">
        <v>1138</v>
      </c>
      <c r="K185" s="2161" t="s">
        <v>6473</v>
      </c>
      <c r="L185" s="2489">
        <v>600</v>
      </c>
      <c r="M185" s="1632" t="s">
        <v>6474</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699"/>
      <c r="B186" s="1851" t="str">
        <f t="shared" si="5"/>
        <v>2000002742</v>
      </c>
      <c r="C186" s="1851" t="s">
        <v>6470</v>
      </c>
      <c r="D186" s="2526"/>
      <c r="E186" s="1495"/>
      <c r="F186" s="2025" t="s">
        <v>84</v>
      </c>
      <c r="G186" s="1495"/>
      <c r="H186" s="1495"/>
      <c r="I186" s="1495" t="s">
        <v>19</v>
      </c>
      <c r="J186" s="1495" t="s">
        <v>1138</v>
      </c>
      <c r="K186" s="1600" t="s">
        <v>6475</v>
      </c>
      <c r="L186" s="2517">
        <v>3700</v>
      </c>
      <c r="M186" s="2448" t="s">
        <v>5319</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700"/>
      <c r="B187" s="1851" t="str">
        <f t="shared" si="5"/>
        <v>2000002725</v>
      </c>
      <c r="C187" s="1851" t="s">
        <v>6470</v>
      </c>
      <c r="D187" s="2527"/>
      <c r="E187" s="1851"/>
      <c r="F187" s="1872" t="s">
        <v>84</v>
      </c>
      <c r="G187" s="1543"/>
      <c r="H187" s="1543"/>
      <c r="I187" s="1543" t="s">
        <v>19</v>
      </c>
      <c r="J187" s="1543" t="s">
        <v>20</v>
      </c>
      <c r="K187" s="2699" t="s">
        <v>6476</v>
      </c>
      <c r="L187" s="2299">
        <v>9300</v>
      </c>
      <c r="M187" s="2528" t="s">
        <v>5319</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705">
        <v>51</v>
      </c>
      <c r="B188" s="1921" t="str">
        <f t="shared" si="5"/>
        <v>2400001045</v>
      </c>
      <c r="C188" s="1921" t="s">
        <v>6477</v>
      </c>
      <c r="D188" s="2461">
        <f>L188+L190+L192+L193</f>
        <v>20400</v>
      </c>
      <c r="E188" s="1921" t="s">
        <v>6478</v>
      </c>
      <c r="F188" s="1921" t="s">
        <v>25</v>
      </c>
      <c r="G188" s="1921" t="s">
        <v>6479</v>
      </c>
      <c r="H188" s="2202" t="s">
        <v>6480</v>
      </c>
      <c r="I188" s="1921" t="s">
        <v>19</v>
      </c>
      <c r="J188" s="1921" t="s">
        <v>286</v>
      </c>
      <c r="K188" s="1916" t="s">
        <v>6481</v>
      </c>
      <c r="L188" s="2529">
        <v>10000</v>
      </c>
      <c r="M188" s="2471" t="s">
        <v>5319</v>
      </c>
      <c r="N188" s="1862" t="s">
        <v>6482</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699"/>
      <c r="B189" s="1495" t="str">
        <f t="shared" si="5"/>
        <v>2400001044</v>
      </c>
      <c r="C189" s="1495" t="s">
        <v>6477</v>
      </c>
      <c r="D189" s="2463"/>
      <c r="E189" s="1495"/>
      <c r="F189" s="1495" t="s">
        <v>25</v>
      </c>
      <c r="G189" s="1495"/>
      <c r="H189" s="2208" t="s">
        <v>6480</v>
      </c>
      <c r="I189" s="1851" t="s">
        <v>19</v>
      </c>
      <c r="J189" s="2530" t="s">
        <v>286</v>
      </c>
      <c r="K189" s="1994" t="s">
        <v>6483</v>
      </c>
      <c r="L189" s="2284"/>
      <c r="M189" s="2471" t="s">
        <v>5319</v>
      </c>
      <c r="N189" s="1862" t="s">
        <v>6482</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699"/>
      <c r="B190" s="1495" t="str">
        <f t="shared" si="5"/>
        <v>2400001089</v>
      </c>
      <c r="C190" s="1495" t="s">
        <v>6477</v>
      </c>
      <c r="D190" s="2454"/>
      <c r="E190" s="1851"/>
      <c r="F190" s="1495" t="s">
        <v>25</v>
      </c>
      <c r="G190" s="1851"/>
      <c r="H190" s="2208" t="s">
        <v>6484</v>
      </c>
      <c r="I190" s="2303" t="s">
        <v>19</v>
      </c>
      <c r="J190" s="2493" t="s">
        <v>286</v>
      </c>
      <c r="K190" s="1916" t="s">
        <v>6485</v>
      </c>
      <c r="L190" s="2531">
        <v>400</v>
      </c>
      <c r="M190" s="2471" t="s">
        <v>5319</v>
      </c>
      <c r="N190" s="1862" t="s">
        <v>6482</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699"/>
      <c r="B191" s="1495" t="str">
        <f t="shared" si="5"/>
        <v>2400001090</v>
      </c>
      <c r="C191" s="1495" t="s">
        <v>6477</v>
      </c>
      <c r="D191" s="2454"/>
      <c r="E191" s="1851"/>
      <c r="F191" s="1495" t="s">
        <v>25</v>
      </c>
      <c r="G191" s="1851"/>
      <c r="H191" s="2208" t="s">
        <v>6484</v>
      </c>
      <c r="I191" s="2303" t="s">
        <v>19</v>
      </c>
      <c r="J191" s="2532" t="s">
        <v>286</v>
      </c>
      <c r="K191" s="1770" t="s">
        <v>6486</v>
      </c>
      <c r="L191" s="2531">
        <v>800</v>
      </c>
      <c r="M191" s="2030" t="s">
        <v>6487</v>
      </c>
      <c r="N191" s="1962" t="s">
        <v>6488</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699"/>
      <c r="B192" s="1495" t="str">
        <f t="shared" si="5"/>
        <v>2400001050</v>
      </c>
      <c r="C192" s="1495" t="s">
        <v>6477</v>
      </c>
      <c r="D192" s="2454"/>
      <c r="E192" s="1851"/>
      <c r="F192" s="1495" t="s">
        <v>25</v>
      </c>
      <c r="G192" s="2118"/>
      <c r="H192" s="2208" t="s">
        <v>6484</v>
      </c>
      <c r="I192" s="2098" t="s">
        <v>19</v>
      </c>
      <c r="J192" s="1851" t="s">
        <v>4807</v>
      </c>
      <c r="K192" s="1981" t="s">
        <v>6489</v>
      </c>
      <c r="L192" s="2281">
        <v>5000</v>
      </c>
      <c r="M192" s="2448" t="s">
        <v>5319</v>
      </c>
      <c r="N192" s="2533" t="s">
        <v>6490</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700"/>
      <c r="B193" s="1495" t="str">
        <f t="shared" si="5"/>
        <v>2400001051</v>
      </c>
      <c r="C193" s="1495" t="s">
        <v>6477</v>
      </c>
      <c r="D193" s="2454"/>
      <c r="E193" s="1875"/>
      <c r="F193" s="1495" t="s">
        <v>25</v>
      </c>
      <c r="G193" s="2118"/>
      <c r="H193" s="2208" t="s">
        <v>6484</v>
      </c>
      <c r="I193" s="1460" t="s">
        <v>19</v>
      </c>
      <c r="J193" s="2028" t="s">
        <v>4807</v>
      </c>
      <c r="K193" s="1770" t="s">
        <v>6491</v>
      </c>
      <c r="L193" s="2281">
        <v>5000</v>
      </c>
      <c r="M193" s="2448" t="s">
        <v>5319</v>
      </c>
      <c r="N193" s="2533" t="s">
        <v>6490</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705">
        <v>52</v>
      </c>
      <c r="B194" s="2184" t="str">
        <f t="shared" si="5"/>
        <v>2200001885</v>
      </c>
      <c r="C194" s="2184" t="s">
        <v>6323</v>
      </c>
      <c r="D194" s="2502">
        <v>3270</v>
      </c>
      <c r="E194" s="2187" t="s">
        <v>6492</v>
      </c>
      <c r="F194" s="2424" t="s">
        <v>16</v>
      </c>
      <c r="G194" s="2370" t="s">
        <v>6493</v>
      </c>
      <c r="H194" s="2503" t="s">
        <v>6417</v>
      </c>
      <c r="I194" s="2504" t="s">
        <v>19</v>
      </c>
      <c r="J194" s="2187" t="s">
        <v>234</v>
      </c>
      <c r="K194" s="2700" t="s">
        <v>6494</v>
      </c>
      <c r="L194" s="2505">
        <v>2073</v>
      </c>
      <c r="M194" s="2506" t="s">
        <v>6414</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700"/>
      <c r="B195" s="1495" t="str">
        <f t="shared" si="5"/>
        <v>2200001874</v>
      </c>
      <c r="C195" s="1495" t="s">
        <v>6323</v>
      </c>
      <c r="D195" s="2463"/>
      <c r="E195" s="1495"/>
      <c r="F195" s="1495" t="s">
        <v>16</v>
      </c>
      <c r="G195" s="1495"/>
      <c r="H195" s="1495"/>
      <c r="I195" s="1495" t="s">
        <v>19</v>
      </c>
      <c r="J195" s="1495" t="s">
        <v>234</v>
      </c>
      <c r="K195" s="1496" t="s">
        <v>6495</v>
      </c>
      <c r="L195" s="2325">
        <v>1197</v>
      </c>
      <c r="M195" s="2196" t="s">
        <v>6496</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705">
        <v>53</v>
      </c>
      <c r="B196" s="1921" t="str">
        <f t="shared" ref="B196:B202" si="6">TEXT(LEFT(K196,10),"0000000000")</f>
        <v>2200001908</v>
      </c>
      <c r="C196" s="1921" t="s">
        <v>3733</v>
      </c>
      <c r="D196" s="2201">
        <v>8900</v>
      </c>
      <c r="E196" s="2118" t="s">
        <v>6497</v>
      </c>
      <c r="F196" s="1921" t="s">
        <v>3401</v>
      </c>
      <c r="G196" s="1909" t="s">
        <v>4550</v>
      </c>
      <c r="H196" s="1909" t="s">
        <v>6417</v>
      </c>
      <c r="I196" s="1921" t="s">
        <v>19</v>
      </c>
      <c r="J196" s="1921" t="s">
        <v>1138</v>
      </c>
      <c r="K196" s="1845" t="s">
        <v>6498</v>
      </c>
      <c r="L196" s="2337">
        <v>141</v>
      </c>
      <c r="M196" s="2448" t="s">
        <v>5319</v>
      </c>
      <c r="N196" s="2534"/>
      <c r="O196" s="1909">
        <v>3</v>
      </c>
    </row>
    <row r="197" spans="1:127" s="1883" customFormat="1" ht="81" customHeight="1">
      <c r="A197" s="3699"/>
      <c r="B197" s="1495" t="str">
        <f t="shared" si="6"/>
        <v>2200001909</v>
      </c>
      <c r="C197" s="1495" t="s">
        <v>3733</v>
      </c>
      <c r="D197" s="2182"/>
      <c r="E197" s="1851"/>
      <c r="F197" s="1495" t="s">
        <v>3401</v>
      </c>
      <c r="G197" s="2030"/>
      <c r="H197" s="2376"/>
      <c r="I197" s="1495" t="s">
        <v>19</v>
      </c>
      <c r="J197" s="1495" t="s">
        <v>1138</v>
      </c>
      <c r="K197" s="1600" t="s">
        <v>6499</v>
      </c>
      <c r="L197" s="2299">
        <v>273</v>
      </c>
      <c r="M197" s="2448" t="s">
        <v>5336</v>
      </c>
      <c r="N197" s="2535"/>
      <c r="O197" s="2102">
        <v>3</v>
      </c>
    </row>
    <row r="198" spans="1:127" s="1883" customFormat="1" ht="81" customHeight="1">
      <c r="A198" s="3699"/>
      <c r="B198" s="1495" t="str">
        <f t="shared" si="6"/>
        <v>2200001910</v>
      </c>
      <c r="C198" s="1495" t="s">
        <v>3733</v>
      </c>
      <c r="D198" s="2182"/>
      <c r="E198" s="1851"/>
      <c r="F198" s="1495" t="s">
        <v>3401</v>
      </c>
      <c r="G198" s="2030"/>
      <c r="H198" s="2376"/>
      <c r="I198" s="1495" t="s">
        <v>19</v>
      </c>
      <c r="J198" s="1495" t="s">
        <v>1138</v>
      </c>
      <c r="K198" s="1600" t="s">
        <v>6500</v>
      </c>
      <c r="L198" s="2299">
        <v>467</v>
      </c>
      <c r="M198" s="2448" t="s">
        <v>5336</v>
      </c>
      <c r="N198" s="2535"/>
      <c r="O198" s="2102">
        <v>3</v>
      </c>
    </row>
    <row r="199" spans="1:127" s="1883" customFormat="1" ht="81" customHeight="1">
      <c r="A199" s="3699"/>
      <c r="B199" s="1495" t="str">
        <f t="shared" si="6"/>
        <v>2200001906</v>
      </c>
      <c r="C199" s="1495" t="s">
        <v>3733</v>
      </c>
      <c r="D199" s="2182"/>
      <c r="E199" s="1851"/>
      <c r="F199" s="1495" t="s">
        <v>3401</v>
      </c>
      <c r="G199" s="2030"/>
      <c r="H199" s="2376"/>
      <c r="I199" s="1495" t="s">
        <v>19</v>
      </c>
      <c r="J199" s="1495" t="s">
        <v>1138</v>
      </c>
      <c r="K199" s="1600" t="s">
        <v>5684</v>
      </c>
      <c r="L199" s="2299">
        <v>2500</v>
      </c>
      <c r="M199" s="2448" t="s">
        <v>5336</v>
      </c>
      <c r="N199" s="2535" t="s">
        <v>6501</v>
      </c>
      <c r="O199" s="2102">
        <v>3</v>
      </c>
    </row>
    <row r="200" spans="1:127" s="1883" customFormat="1" ht="81" customHeight="1">
      <c r="A200" s="3699"/>
      <c r="B200" s="1495" t="str">
        <f t="shared" si="6"/>
        <v>2000002743</v>
      </c>
      <c r="C200" s="1495" t="s">
        <v>3733</v>
      </c>
      <c r="D200" s="2182"/>
      <c r="E200" s="1851"/>
      <c r="F200" s="1495" t="s">
        <v>3401</v>
      </c>
      <c r="G200" s="1851"/>
      <c r="H200" s="1947"/>
      <c r="I200" s="1495" t="s">
        <v>19</v>
      </c>
      <c r="J200" s="1495" t="s">
        <v>1138</v>
      </c>
      <c r="K200" s="1600" t="s">
        <v>6502</v>
      </c>
      <c r="L200" s="2299">
        <v>4910</v>
      </c>
      <c r="M200" s="2196" t="s">
        <v>5319</v>
      </c>
      <c r="N200" s="2131"/>
      <c r="O200" s="2102">
        <v>3</v>
      </c>
    </row>
    <row r="201" spans="1:127" s="1883" customFormat="1" ht="81" customHeight="1">
      <c r="A201" s="3700"/>
      <c r="B201" s="1495" t="str">
        <f t="shared" si="6"/>
        <v>2200001903</v>
      </c>
      <c r="C201" s="1495" t="s">
        <v>3733</v>
      </c>
      <c r="D201" s="2182"/>
      <c r="E201" s="1851"/>
      <c r="F201" s="1495" t="s">
        <v>3401</v>
      </c>
      <c r="G201" s="1851"/>
      <c r="H201" s="1947"/>
      <c r="I201" s="1495" t="s">
        <v>19</v>
      </c>
      <c r="J201" s="1495" t="s">
        <v>1138</v>
      </c>
      <c r="K201" s="1628" t="s">
        <v>6503</v>
      </c>
      <c r="L201" s="2368">
        <v>614</v>
      </c>
      <c r="M201" s="2536" t="s">
        <v>6504</v>
      </c>
      <c r="N201" s="2131"/>
      <c r="O201" s="2102">
        <v>3</v>
      </c>
    </row>
    <row r="202" spans="1:127" s="1883" customFormat="1" ht="81" customHeight="1">
      <c r="A202" s="3716">
        <v>54</v>
      </c>
      <c r="B202" s="1921" t="str">
        <f t="shared" si="6"/>
        <v>2000002754</v>
      </c>
      <c r="C202" s="1921" t="s">
        <v>3460</v>
      </c>
      <c r="D202" s="2461">
        <v>4000</v>
      </c>
      <c r="E202" s="1921" t="s">
        <v>6505</v>
      </c>
      <c r="F202" s="1921" t="s">
        <v>61</v>
      </c>
      <c r="G202" s="1921" t="s">
        <v>6506</v>
      </c>
      <c r="H202" s="1909" t="s">
        <v>6417</v>
      </c>
      <c r="I202" s="1921" t="s">
        <v>19</v>
      </c>
      <c r="J202" s="1921" t="s">
        <v>74</v>
      </c>
      <c r="K202" s="2194" t="s">
        <v>6507</v>
      </c>
      <c r="L202" s="2337">
        <v>400</v>
      </c>
      <c r="M202" s="1909" t="s">
        <v>6508</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17"/>
      <c r="B203" s="1543" t="str">
        <f t="shared" ref="B203:B204" si="7">TEXT(LEFT(K203,10),"0000000000")</f>
        <v>2000002750</v>
      </c>
      <c r="C203" s="1543" t="s">
        <v>3460</v>
      </c>
      <c r="D203" s="2516"/>
      <c r="E203" s="1543"/>
      <c r="F203" s="1543" t="s">
        <v>61</v>
      </c>
      <c r="G203" s="1543"/>
      <c r="H203" s="2051"/>
      <c r="I203" s="1543" t="s">
        <v>19</v>
      </c>
      <c r="J203" s="1543" t="s">
        <v>74</v>
      </c>
      <c r="K203" s="1546" t="s">
        <v>6509</v>
      </c>
      <c r="L203" s="2517">
        <v>2900</v>
      </c>
      <c r="M203" s="2518" t="s">
        <v>5319</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718"/>
      <c r="B204" s="1495" t="str">
        <f t="shared" si="7"/>
        <v>2200001915</v>
      </c>
      <c r="C204" s="1495" t="s">
        <v>3460</v>
      </c>
      <c r="D204" s="2463"/>
      <c r="E204" s="1495"/>
      <c r="F204" s="1495" t="s">
        <v>61</v>
      </c>
      <c r="G204" s="1495"/>
      <c r="H204" s="1748"/>
      <c r="I204" s="1495" t="s">
        <v>19</v>
      </c>
      <c r="J204" s="1495" t="s">
        <v>101</v>
      </c>
      <c r="K204" s="1496" t="s">
        <v>6510</v>
      </c>
      <c r="L204" s="2299">
        <v>647</v>
      </c>
      <c r="M204" s="1748" t="s">
        <v>6511</v>
      </c>
      <c r="N204" s="2520"/>
      <c r="O204" s="1748">
        <v>3</v>
      </c>
    </row>
    <row r="205" spans="1:127" s="1883" customFormat="1" ht="72.75" customHeight="1">
      <c r="A205" s="3705">
        <v>55</v>
      </c>
      <c r="B205" s="2118" t="str">
        <f>TEXT(LEFT(K205,10),"0000000000")</f>
        <v>2000002733</v>
      </c>
      <c r="C205" s="1851" t="s">
        <v>3708</v>
      </c>
      <c r="D205" s="2453">
        <v>5900</v>
      </c>
      <c r="E205" s="2118" t="s">
        <v>6471</v>
      </c>
      <c r="F205" s="2118" t="s">
        <v>3401</v>
      </c>
      <c r="G205" s="2118" t="s">
        <v>6512</v>
      </c>
      <c r="H205" s="1632" t="s">
        <v>6417</v>
      </c>
      <c r="I205" s="2354" t="s">
        <v>19</v>
      </c>
      <c r="J205" s="2120" t="s">
        <v>63</v>
      </c>
      <c r="K205" s="2402" t="s">
        <v>6513</v>
      </c>
      <c r="L205" s="2489">
        <v>937</v>
      </c>
      <c r="M205" s="1632" t="s">
        <v>6514</v>
      </c>
      <c r="N205" s="2130"/>
      <c r="O205" s="2102">
        <v>3</v>
      </c>
    </row>
    <row r="206" spans="1:127" s="1883" customFormat="1" ht="60.75" customHeight="1">
      <c r="A206" s="3699"/>
      <c r="B206" s="1851" t="str">
        <f>TEXT(LEFT(K206,10),"0000000000")</f>
        <v>2200001898</v>
      </c>
      <c r="C206" s="1851" t="s">
        <v>3708</v>
      </c>
      <c r="D206" s="2203"/>
      <c r="E206" s="1872"/>
      <c r="F206" s="1495" t="s">
        <v>3401</v>
      </c>
      <c r="G206" s="2159"/>
      <c r="H206" s="2159"/>
      <c r="I206" s="2374" t="s">
        <v>19</v>
      </c>
      <c r="J206" s="1872" t="s">
        <v>63</v>
      </c>
      <c r="K206" s="1628" t="s">
        <v>6515</v>
      </c>
      <c r="L206" s="2368">
        <v>258</v>
      </c>
      <c r="M206" s="2448" t="s">
        <v>5336</v>
      </c>
      <c r="N206" s="2130"/>
      <c r="O206" s="2102">
        <v>3</v>
      </c>
      <c r="Q206" s="1982"/>
    </row>
    <row r="207" spans="1:127" s="1883" customFormat="1" ht="60.75" customHeight="1">
      <c r="A207" s="3699"/>
      <c r="B207" s="1875" t="str">
        <f>TEXT(LEFT(K207,10),"0000000000")</f>
        <v>2200001907</v>
      </c>
      <c r="C207" s="1875" t="s">
        <v>3708</v>
      </c>
      <c r="D207" s="2545"/>
      <c r="E207" s="2028"/>
      <c r="F207" s="1543" t="s">
        <v>3401</v>
      </c>
      <c r="G207" s="2420"/>
      <c r="H207" s="2420"/>
      <c r="I207" s="2546" t="s">
        <v>19</v>
      </c>
      <c r="J207" s="2028" t="s">
        <v>63</v>
      </c>
      <c r="K207" s="1988" t="s">
        <v>6516</v>
      </c>
      <c r="L207" s="2490">
        <v>46</v>
      </c>
      <c r="M207" s="2448" t="s">
        <v>5336</v>
      </c>
      <c r="N207" s="2393"/>
      <c r="O207" s="2102">
        <v>3</v>
      </c>
      <c r="Q207" s="1982"/>
    </row>
    <row r="208" spans="1:127" s="1945" customFormat="1" ht="60.75" customHeight="1">
      <c r="A208" s="3721"/>
      <c r="B208" s="1495" t="str">
        <f t="shared" ref="B208:B210" si="8">TEXT(LEFT(K208,10),"0000000000")</f>
        <v>2200001912</v>
      </c>
      <c r="C208" s="1495" t="s">
        <v>3708</v>
      </c>
      <c r="D208" s="2203"/>
      <c r="E208" s="1495"/>
      <c r="F208" s="1495" t="s">
        <v>3401</v>
      </c>
      <c r="G208" s="1921"/>
      <c r="H208" s="1921"/>
      <c r="I208" s="1495" t="s">
        <v>19</v>
      </c>
      <c r="J208" s="1495" t="s">
        <v>63</v>
      </c>
      <c r="K208" s="2701" t="s">
        <v>6517</v>
      </c>
      <c r="L208" s="2299">
        <v>65</v>
      </c>
      <c r="M208" s="2205" t="s">
        <v>6518</v>
      </c>
      <c r="N208" s="1862"/>
      <c r="O208" s="2057"/>
      <c r="Q208" s="1985"/>
    </row>
    <row r="209" spans="1:127" s="1945" customFormat="1" ht="60.75" customHeight="1">
      <c r="A209" s="3721"/>
      <c r="B209" s="1495" t="str">
        <f t="shared" si="8"/>
        <v>2000002705</v>
      </c>
      <c r="C209" s="1495" t="s">
        <v>3708</v>
      </c>
      <c r="D209" s="2203"/>
      <c r="E209" s="1495"/>
      <c r="F209" s="1495" t="s">
        <v>3401</v>
      </c>
      <c r="G209" s="1921"/>
      <c r="H209" s="1921"/>
      <c r="I209" s="1495" t="s">
        <v>19</v>
      </c>
      <c r="J209" s="1495" t="s">
        <v>123</v>
      </c>
      <c r="K209" s="2141" t="s">
        <v>6519</v>
      </c>
      <c r="L209" s="2490">
        <v>1500</v>
      </c>
      <c r="M209" s="2518" t="s">
        <v>6520</v>
      </c>
      <c r="N209" s="2393"/>
      <c r="O209" s="2053">
        <v>3</v>
      </c>
      <c r="Q209" s="1985"/>
    </row>
    <row r="210" spans="1:127" s="2150" customFormat="1" ht="81" customHeight="1">
      <c r="A210" s="3720"/>
      <c r="B210" s="1495" t="str">
        <f t="shared" si="8"/>
        <v>2000002744</v>
      </c>
      <c r="C210" s="1495" t="s">
        <v>3708</v>
      </c>
      <c r="D210" s="2203"/>
      <c r="E210" s="1495"/>
      <c r="F210" s="1495" t="s">
        <v>3401</v>
      </c>
      <c r="G210" s="1495"/>
      <c r="H210" s="1495"/>
      <c r="I210" s="1495" t="s">
        <v>19</v>
      </c>
      <c r="J210" s="1495" t="s">
        <v>5260</v>
      </c>
      <c r="K210" s="1886" t="s">
        <v>6521</v>
      </c>
      <c r="L210" s="2299">
        <v>3200</v>
      </c>
      <c r="M210" s="2196" t="s">
        <v>5319</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6522</v>
      </c>
      <c r="D211" s="2453">
        <f>L211</f>
        <v>225</v>
      </c>
      <c r="E211" s="2547" t="s">
        <v>6444</v>
      </c>
      <c r="F211" s="2118" t="s">
        <v>25</v>
      </c>
      <c r="G211" s="2118" t="s">
        <v>6523</v>
      </c>
      <c r="H211" s="1632" t="s">
        <v>6417</v>
      </c>
      <c r="I211" s="2118" t="s">
        <v>19</v>
      </c>
      <c r="J211" s="2118" t="s">
        <v>6524</v>
      </c>
      <c r="K211" s="2161" t="s">
        <v>6525</v>
      </c>
      <c r="L211" s="2548">
        <v>225</v>
      </c>
      <c r="M211" s="2447" t="s">
        <v>5319</v>
      </c>
      <c r="N211" s="2549"/>
      <c r="O211" s="1632">
        <v>3</v>
      </c>
    </row>
    <row r="212" spans="1:127" s="2122" customFormat="1" ht="81" customHeight="1">
      <c r="A212" s="3705">
        <v>57</v>
      </c>
      <c r="B212" s="1921" t="str">
        <f t="shared" si="9"/>
        <v>2200001911</v>
      </c>
      <c r="C212" s="1921" t="s">
        <v>211</v>
      </c>
      <c r="D212" s="2537">
        <v>4000</v>
      </c>
      <c r="E212" s="2187" t="s">
        <v>6526</v>
      </c>
      <c r="F212" s="1921" t="s">
        <v>61</v>
      </c>
      <c r="G212" s="2187" t="s">
        <v>6527</v>
      </c>
      <c r="H212" s="2261" t="s">
        <v>6528</v>
      </c>
      <c r="I212" s="1921" t="s">
        <v>19</v>
      </c>
      <c r="J212" s="1921" t="s">
        <v>1138</v>
      </c>
      <c r="K212" s="2695" t="s">
        <v>6529</v>
      </c>
      <c r="L212" s="2538">
        <v>3010</v>
      </c>
      <c r="M212" s="2261" t="s">
        <v>6530</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699"/>
      <c r="B213" s="1495" t="str">
        <f t="shared" si="9"/>
        <v>2200001913</v>
      </c>
      <c r="C213" s="1495" t="s">
        <v>211</v>
      </c>
      <c r="D213" s="2539"/>
      <c r="E213" s="1543"/>
      <c r="F213" s="1495" t="s">
        <v>61</v>
      </c>
      <c r="G213" s="1543"/>
      <c r="H213" s="1543"/>
      <c r="I213" s="1495" t="s">
        <v>19</v>
      </c>
      <c r="J213" s="1773" t="s">
        <v>1138</v>
      </c>
      <c r="K213" s="1546" t="s">
        <v>6531</v>
      </c>
      <c r="L213" s="2517">
        <v>535</v>
      </c>
      <c r="M213" s="2051" t="s">
        <v>6532</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700"/>
      <c r="B214" s="1495" t="str">
        <f t="shared" si="9"/>
        <v>2200001917</v>
      </c>
      <c r="C214" s="1495" t="s">
        <v>211</v>
      </c>
      <c r="D214" s="2539"/>
      <c r="E214" s="1543"/>
      <c r="F214" s="1495" t="s">
        <v>61</v>
      </c>
      <c r="G214" s="1543"/>
      <c r="H214" s="2187"/>
      <c r="I214" s="1495" t="s">
        <v>19</v>
      </c>
      <c r="J214" s="1773" t="s">
        <v>1138</v>
      </c>
      <c r="K214" s="1967" t="s">
        <v>6533</v>
      </c>
      <c r="L214" s="2299">
        <v>500</v>
      </c>
      <c r="M214" s="1748" t="s">
        <v>6534</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705" t="s">
        <v>6535</v>
      </c>
      <c r="B215" s="1921" t="str">
        <f t="shared" si="9"/>
        <v>2000002756</v>
      </c>
      <c r="C215" s="1921" t="s">
        <v>5983</v>
      </c>
      <c r="D215" s="2550">
        <v>11940</v>
      </c>
      <c r="E215" s="2479" t="s">
        <v>6536</v>
      </c>
      <c r="F215" s="1921" t="s">
        <v>3401</v>
      </c>
      <c r="G215" s="1921" t="s">
        <v>6537</v>
      </c>
      <c r="H215" s="1909" t="s">
        <v>6538</v>
      </c>
      <c r="I215" s="1921" t="s">
        <v>19</v>
      </c>
      <c r="J215" s="1921" t="s">
        <v>1138</v>
      </c>
      <c r="K215" s="1845" t="s">
        <v>6539</v>
      </c>
      <c r="L215" s="2337">
        <v>3560</v>
      </c>
      <c r="M215" s="1909" t="s">
        <v>6540</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699"/>
      <c r="B216" s="1875" t="str">
        <f>TEXT(LEFT(K216,10),"0000000000")</f>
        <v>2000002759</v>
      </c>
      <c r="C216" s="1875" t="s">
        <v>5983</v>
      </c>
      <c r="D216" s="2551"/>
      <c r="E216" s="2552"/>
      <c r="F216" s="1495" t="s">
        <v>3401</v>
      </c>
      <c r="G216" s="1851"/>
      <c r="H216" s="2030"/>
      <c r="I216" s="2546" t="s">
        <v>19</v>
      </c>
      <c r="J216" s="2028" t="s">
        <v>1138</v>
      </c>
      <c r="K216" s="1966" t="s">
        <v>6541</v>
      </c>
      <c r="L216" s="2553">
        <v>680</v>
      </c>
      <c r="M216" s="2506" t="s">
        <v>5319</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699"/>
      <c r="B217" s="1875" t="str">
        <f>TEXT(LEFT(K217,10),"0000000000")</f>
        <v>2000002727</v>
      </c>
      <c r="C217" s="1495" t="s">
        <v>5983</v>
      </c>
      <c r="D217" s="2554"/>
      <c r="E217" s="1921"/>
      <c r="F217" s="1495" t="s">
        <v>3401</v>
      </c>
      <c r="G217" s="1921"/>
      <c r="H217" s="1495"/>
      <c r="I217" s="1495" t="s">
        <v>19</v>
      </c>
      <c r="J217" s="1495" t="s">
        <v>1138</v>
      </c>
      <c r="K217" s="1845" t="s">
        <v>6542</v>
      </c>
      <c r="L217" s="2353">
        <v>1000</v>
      </c>
      <c r="M217" s="1748" t="s">
        <v>6543</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699"/>
      <c r="B218" s="1495" t="str">
        <f t="shared" si="9"/>
        <v>2000002715</v>
      </c>
      <c r="C218" s="1495" t="s">
        <v>5983</v>
      </c>
      <c r="D218" s="2512"/>
      <c r="E218" s="2118"/>
      <c r="F218" s="1851" t="s">
        <v>3401</v>
      </c>
      <c r="G218" s="2118"/>
      <c r="H218" s="2118"/>
      <c r="I218" s="2374" t="s">
        <v>19</v>
      </c>
      <c r="J218" s="1851" t="s">
        <v>1138</v>
      </c>
      <c r="K218" s="1497" t="s">
        <v>6544</v>
      </c>
      <c r="L218" s="2555">
        <v>2000</v>
      </c>
      <c r="M218" s="2160" t="s">
        <v>6545</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699"/>
      <c r="B219" s="1495" t="str">
        <f t="shared" si="9"/>
        <v>2200001899</v>
      </c>
      <c r="C219" s="1495" t="s">
        <v>5983</v>
      </c>
      <c r="D219" s="2556"/>
      <c r="E219" s="2118"/>
      <c r="F219" s="1495" t="s">
        <v>3401</v>
      </c>
      <c r="G219" s="1495"/>
      <c r="H219" s="1947"/>
      <c r="I219" s="2320" t="s">
        <v>19</v>
      </c>
      <c r="J219" s="1495" t="s">
        <v>1138</v>
      </c>
      <c r="K219" s="1628" t="s">
        <v>6546</v>
      </c>
      <c r="L219" s="2368">
        <v>72</v>
      </c>
      <c r="M219" s="2448" t="s">
        <v>5336</v>
      </c>
      <c r="N219" s="2131"/>
      <c r="O219" s="2102">
        <v>3</v>
      </c>
      <c r="P219" s="1945"/>
      <c r="DW219" s="1548"/>
    </row>
    <row r="220" spans="1:127" s="1883" customFormat="1" ht="64.5" customHeight="1">
      <c r="A220" s="3699"/>
      <c r="B220" s="1495" t="str">
        <f t="shared" si="9"/>
        <v>2000002742</v>
      </c>
      <c r="C220" s="1495" t="s">
        <v>5983</v>
      </c>
      <c r="D220" s="2557"/>
      <c r="E220" s="2118"/>
      <c r="F220" s="1495" t="s">
        <v>3401</v>
      </c>
      <c r="G220" s="1921"/>
      <c r="H220" s="2159"/>
      <c r="I220" s="2320" t="s">
        <v>19</v>
      </c>
      <c r="J220" s="1495" t="s">
        <v>1138</v>
      </c>
      <c r="K220" s="1600" t="s">
        <v>6475</v>
      </c>
      <c r="L220" s="2299">
        <v>1500</v>
      </c>
      <c r="M220" s="2448" t="s">
        <v>5319</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700"/>
      <c r="B221" s="1495" t="str">
        <f t="shared" si="9"/>
        <v>2000002724</v>
      </c>
      <c r="C221" s="1495" t="s">
        <v>5983</v>
      </c>
      <c r="D221" s="2558"/>
      <c r="E221" s="2118"/>
      <c r="F221" s="1495" t="s">
        <v>3401</v>
      </c>
      <c r="G221" s="1495"/>
      <c r="H221" s="1495"/>
      <c r="I221" s="2486" t="s">
        <v>19</v>
      </c>
      <c r="J221" s="1495" t="s">
        <v>1138</v>
      </c>
      <c r="K221" s="2136" t="s">
        <v>6547</v>
      </c>
      <c r="L221" s="2357">
        <v>3100</v>
      </c>
      <c r="M221" s="2208" t="s">
        <v>6386</v>
      </c>
      <c r="N221" s="1843" t="s">
        <v>6548</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5654</v>
      </c>
      <c r="D222" s="2512">
        <v>591</v>
      </c>
      <c r="E222" s="2118" t="s">
        <v>6549</v>
      </c>
      <c r="F222" s="1851" t="s">
        <v>89</v>
      </c>
      <c r="G222" s="1851"/>
      <c r="H222" s="1851"/>
      <c r="I222" s="2118" t="s">
        <v>19</v>
      </c>
      <c r="J222" s="2118" t="s">
        <v>234</v>
      </c>
      <c r="K222" s="1873" t="s">
        <v>6550</v>
      </c>
      <c r="L222" s="2361">
        <v>591</v>
      </c>
      <c r="M222" s="2102" t="s">
        <v>5481</v>
      </c>
      <c r="N222" s="1962"/>
      <c r="O222" s="2030"/>
      <c r="P222" s="1982"/>
    </row>
    <row r="223" spans="1:127" s="1883" customFormat="1" ht="74.25" customHeight="1">
      <c r="A223" s="2270"/>
      <c r="B223" s="2118" t="str">
        <f t="shared" si="9"/>
        <v>2200001874</v>
      </c>
      <c r="C223" s="2118" t="s">
        <v>5654</v>
      </c>
      <c r="D223" s="2453">
        <v>3916</v>
      </c>
      <c r="E223" s="2118" t="s">
        <v>6551</v>
      </c>
      <c r="F223" s="2118" t="s">
        <v>89</v>
      </c>
      <c r="G223" s="2118"/>
      <c r="H223" s="2118"/>
      <c r="I223" s="2118" t="s">
        <v>19</v>
      </c>
      <c r="J223" s="2118" t="s">
        <v>234</v>
      </c>
      <c r="K223" s="2161" t="s">
        <v>6552</v>
      </c>
      <c r="L223" s="2322">
        <v>3916</v>
      </c>
      <c r="M223" s="2030" t="s">
        <v>6496</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5654</v>
      </c>
      <c r="D224" s="2182">
        <v>826</v>
      </c>
      <c r="E224" s="1872" t="s">
        <v>6553</v>
      </c>
      <c r="F224" s="1851" t="s">
        <v>89</v>
      </c>
      <c r="G224" s="1947"/>
      <c r="H224" s="1851"/>
      <c r="I224" s="1851" t="s">
        <v>19</v>
      </c>
      <c r="J224" s="1851" t="s">
        <v>234</v>
      </c>
      <c r="K224" s="1497" t="s">
        <v>6554</v>
      </c>
      <c r="L224" s="2361">
        <v>2000</v>
      </c>
      <c r="M224" s="2160" t="s">
        <v>5788</v>
      </c>
      <c r="N224" s="2369" t="s">
        <v>6555</v>
      </c>
      <c r="O224" s="2030">
        <v>2</v>
      </c>
    </row>
    <row r="225" spans="1:127" s="1880" customFormat="1" ht="58.5" customHeight="1">
      <c r="A225" s="2338"/>
      <c r="B225" s="1851" t="str">
        <f t="shared" si="9"/>
        <v>2200001878</v>
      </c>
      <c r="C225" s="1851" t="s">
        <v>5654</v>
      </c>
      <c r="D225" s="2454">
        <v>1208</v>
      </c>
      <c r="E225" s="1851" t="s">
        <v>6556</v>
      </c>
      <c r="F225" s="1872" t="s">
        <v>89</v>
      </c>
      <c r="G225" s="1851"/>
      <c r="H225" s="1947"/>
      <c r="I225" s="2374" t="s">
        <v>19</v>
      </c>
      <c r="J225" s="1872" t="s">
        <v>234</v>
      </c>
      <c r="K225" s="1628" t="s">
        <v>6557</v>
      </c>
      <c r="L225" s="2266">
        <v>1208</v>
      </c>
      <c r="M225" s="2447" t="s">
        <v>5319</v>
      </c>
      <c r="N225" s="2131" t="s">
        <v>6558</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5654</v>
      </c>
      <c r="D226" s="2454">
        <v>1000</v>
      </c>
      <c r="E226" s="1851" t="s">
        <v>6559</v>
      </c>
      <c r="F226" s="1872" t="s">
        <v>89</v>
      </c>
      <c r="G226" s="1495"/>
      <c r="H226" s="1947"/>
      <c r="I226" s="2320" t="s">
        <v>19</v>
      </c>
      <c r="J226" s="1872" t="s">
        <v>234</v>
      </c>
      <c r="K226" s="1496" t="s">
        <v>6560</v>
      </c>
      <c r="L226" s="2266">
        <v>1000</v>
      </c>
      <c r="M226" s="2448" t="s">
        <v>5319</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5654</v>
      </c>
      <c r="D227" s="2454">
        <v>1000</v>
      </c>
      <c r="E227" s="1851" t="s">
        <v>6561</v>
      </c>
      <c r="F227" s="1872" t="s">
        <v>89</v>
      </c>
      <c r="G227" s="1495"/>
      <c r="H227" s="1947" t="s">
        <v>6562</v>
      </c>
      <c r="I227" s="2320" t="s">
        <v>19</v>
      </c>
      <c r="J227" s="1872" t="s">
        <v>234</v>
      </c>
      <c r="K227" s="1496" t="s">
        <v>6563</v>
      </c>
      <c r="L227" s="2266">
        <v>1000</v>
      </c>
      <c r="M227" s="2448" t="s">
        <v>5319</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5654</v>
      </c>
      <c r="D228" s="2454">
        <v>1000</v>
      </c>
      <c r="E228" s="1851" t="s">
        <v>6564</v>
      </c>
      <c r="F228" s="1872" t="s">
        <v>89</v>
      </c>
      <c r="G228" s="1495"/>
      <c r="H228" s="1947" t="s">
        <v>6562</v>
      </c>
      <c r="I228" s="2320" t="s">
        <v>19</v>
      </c>
      <c r="J228" s="1872" t="s">
        <v>234</v>
      </c>
      <c r="K228" s="1496" t="s">
        <v>6565</v>
      </c>
      <c r="L228" s="2266">
        <v>1000</v>
      </c>
      <c r="M228" s="2448" t="s">
        <v>5319</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5654</v>
      </c>
      <c r="D229" s="1494"/>
      <c r="E229" s="1495" t="s">
        <v>6566</v>
      </c>
      <c r="F229" s="1493" t="s">
        <v>89</v>
      </c>
      <c r="G229" s="1495"/>
      <c r="H229" s="1495"/>
      <c r="I229" s="1495" t="s">
        <v>19</v>
      </c>
      <c r="J229" s="1495" t="s">
        <v>234</v>
      </c>
      <c r="K229" s="1600" t="s">
        <v>6567</v>
      </c>
      <c r="L229" s="2357">
        <v>1500</v>
      </c>
      <c r="M229" s="2196" t="s">
        <v>5319</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120:A121"/>
    <mergeCell ref="A166:A174"/>
    <mergeCell ref="A185:A187"/>
    <mergeCell ref="A175:A177"/>
    <mergeCell ref="A149:A152"/>
    <mergeCell ref="A147:A148"/>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s>
  <conditionalFormatting sqref="B241:B1048576">
    <cfRule type="duplicateValues" dxfId="267" priority="1111"/>
    <cfRule type="duplicateValues" dxfId="266" priority="1112"/>
  </conditionalFormatting>
  <pageMargins left="0.7" right="0.7" top="0.75" bottom="0.75" header="0.3" footer="0.3"/>
  <pageSetup paperSize="9" scale="4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22" t="s">
        <v>4760</v>
      </c>
      <c r="B2" s="3722"/>
      <c r="C2" s="3722"/>
      <c r="D2" s="3722"/>
      <c r="E2" s="3722"/>
      <c r="F2" s="3722"/>
      <c r="G2" s="3722"/>
      <c r="H2" s="3722"/>
      <c r="I2" s="3722"/>
      <c r="J2" s="3722"/>
      <c r="K2" s="3722"/>
      <c r="L2" s="3722"/>
      <c r="M2" s="3722"/>
      <c r="N2" s="3722"/>
      <c r="O2" s="3722"/>
    </row>
    <row r="3" spans="1:127" ht="39.75" customHeight="1">
      <c r="A3" s="3667" t="s">
        <v>3388</v>
      </c>
      <c r="B3" s="3667"/>
      <c r="C3" s="3667"/>
      <c r="D3" s="2091">
        <f>SUBTOTAL(9,D5:D618)</f>
        <v>285970</v>
      </c>
      <c r="E3" s="1932"/>
      <c r="F3" s="2092"/>
      <c r="G3" s="1932"/>
      <c r="H3" s="1932"/>
      <c r="I3" s="1932"/>
      <c r="J3" s="1932"/>
      <c r="K3" s="2093">
        <f ca="1">TODAY()</f>
        <v>45954</v>
      </c>
      <c r="L3" s="2091">
        <f>SUBTOTAL(9,L5:L618)</f>
        <v>282084</v>
      </c>
      <c r="M3" s="2094"/>
      <c r="N3" s="2099"/>
      <c r="O3" s="2099"/>
    </row>
    <row r="4" spans="1:127" s="1149" customFormat="1" ht="79.5" customHeight="1">
      <c r="A4" s="2109" t="s">
        <v>1</v>
      </c>
      <c r="B4" s="2110" t="s">
        <v>5190</v>
      </c>
      <c r="C4" s="2111" t="s">
        <v>2</v>
      </c>
      <c r="D4" s="2090" t="s">
        <v>5308</v>
      </c>
      <c r="E4" s="1970" t="s">
        <v>3389</v>
      </c>
      <c r="F4" s="1970" t="s">
        <v>5</v>
      </c>
      <c r="G4" s="1970" t="s">
        <v>3390</v>
      </c>
      <c r="H4" s="1970" t="s">
        <v>6091</v>
      </c>
      <c r="I4" s="1970" t="s">
        <v>8</v>
      </c>
      <c r="J4" s="1970" t="s">
        <v>9</v>
      </c>
      <c r="K4" s="1970" t="s">
        <v>6092</v>
      </c>
      <c r="L4" s="1970" t="s">
        <v>5648</v>
      </c>
      <c r="M4" s="1970" t="s">
        <v>6568</v>
      </c>
      <c r="N4" s="2100" t="s">
        <v>11</v>
      </c>
      <c r="O4" s="2100"/>
    </row>
    <row r="5" spans="1:127" s="2086" customFormat="1" ht="51" customHeight="1">
      <c r="A5" s="3723">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6569</v>
      </c>
      <c r="L5" s="2126">
        <v>433</v>
      </c>
      <c r="M5" s="1461" t="s">
        <v>6570</v>
      </c>
      <c r="N5" s="2123" t="s">
        <v>6571</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24"/>
      <c r="B6" s="2101" t="str">
        <f t="shared" si="0"/>
        <v>2200001831</v>
      </c>
      <c r="C6" s="1460" t="s">
        <v>3491</v>
      </c>
      <c r="D6" s="1460"/>
      <c r="E6" s="1460"/>
      <c r="F6" s="1460" t="s">
        <v>3401</v>
      </c>
      <c r="G6" s="1460"/>
      <c r="H6" s="1460"/>
      <c r="I6" s="1460"/>
      <c r="J6" s="2098" t="s">
        <v>959</v>
      </c>
      <c r="K6" s="1496" t="s">
        <v>6572</v>
      </c>
      <c r="L6" s="2106">
        <v>3825</v>
      </c>
      <c r="M6" s="1460" t="s">
        <v>6570</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23">
        <v>2</v>
      </c>
      <c r="B7" s="2101" t="str">
        <f t="shared" si="0"/>
        <v>2000002556</v>
      </c>
      <c r="C7" s="1461" t="s">
        <v>3629</v>
      </c>
      <c r="D7" s="2124">
        <v>23000</v>
      </c>
      <c r="E7" s="1461" t="s">
        <v>4765</v>
      </c>
      <c r="F7" s="1461" t="s">
        <v>3416</v>
      </c>
      <c r="G7" s="1461" t="s">
        <v>4766</v>
      </c>
      <c r="H7" s="1461" t="s">
        <v>1599</v>
      </c>
      <c r="I7" s="1461" t="s">
        <v>19</v>
      </c>
      <c r="J7" s="2125" t="s">
        <v>20</v>
      </c>
      <c r="K7" s="2148" t="s">
        <v>6573</v>
      </c>
      <c r="L7" s="2149">
        <v>23000</v>
      </c>
      <c r="M7" s="1461" t="s">
        <v>6574</v>
      </c>
      <c r="N7" s="2123" t="s">
        <v>6575</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24"/>
      <c r="B8" s="2101" t="str">
        <f t="shared" si="0"/>
        <v>2000002559</v>
      </c>
      <c r="C8" s="1460" t="s">
        <v>3629</v>
      </c>
      <c r="D8" s="1460"/>
      <c r="E8" s="1460"/>
      <c r="F8" s="1460" t="s">
        <v>3416</v>
      </c>
      <c r="G8" s="1460"/>
      <c r="H8" s="1460"/>
      <c r="I8" s="1460"/>
      <c r="J8" s="2098" t="s">
        <v>20</v>
      </c>
      <c r="K8" s="1496" t="s">
        <v>6576</v>
      </c>
      <c r="L8" s="2106"/>
      <c r="M8" s="1460" t="s">
        <v>6574</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23">
        <v>3</v>
      </c>
      <c r="B9" s="2101" t="str">
        <f t="shared" si="0"/>
        <v>2000002585</v>
      </c>
      <c r="C9" s="1461" t="s">
        <v>3924</v>
      </c>
      <c r="D9" s="2124">
        <v>7200</v>
      </c>
      <c r="E9" s="1461" t="s">
        <v>4768</v>
      </c>
      <c r="F9" s="1461" t="s">
        <v>3401</v>
      </c>
      <c r="G9" s="1461" t="s">
        <v>4769</v>
      </c>
      <c r="H9" s="1461" t="s">
        <v>1599</v>
      </c>
      <c r="I9" s="1461" t="s">
        <v>19</v>
      </c>
      <c r="J9" s="2125" t="s">
        <v>1138</v>
      </c>
      <c r="K9" s="1916" t="s">
        <v>6577</v>
      </c>
      <c r="L9" s="2126">
        <v>1000</v>
      </c>
      <c r="M9" s="1461" t="s">
        <v>6578</v>
      </c>
      <c r="N9" s="2123" t="s">
        <v>6571</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24"/>
      <c r="B10" s="2101" t="str">
        <f t="shared" si="0"/>
        <v>2200001830</v>
      </c>
      <c r="C10" s="1460" t="s">
        <v>3924</v>
      </c>
      <c r="D10" s="2095"/>
      <c r="E10" s="1460"/>
      <c r="F10" s="1460" t="s">
        <v>3401</v>
      </c>
      <c r="G10" s="1460"/>
      <c r="H10" s="1460"/>
      <c r="I10" s="1460"/>
      <c r="J10" s="2098" t="s">
        <v>1138</v>
      </c>
      <c r="K10" s="1598" t="s">
        <v>6579</v>
      </c>
      <c r="L10" s="2106">
        <v>6200</v>
      </c>
      <c r="M10" s="1460" t="s">
        <v>6570</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6580</v>
      </c>
      <c r="L11" s="2107">
        <v>4600</v>
      </c>
      <c r="M11" s="1460" t="s">
        <v>6574</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25">
        <v>5</v>
      </c>
      <c r="B12" s="2101" t="str">
        <f t="shared" si="0"/>
        <v>2200001818</v>
      </c>
      <c r="C12" s="2118" t="s">
        <v>71</v>
      </c>
      <c r="D12" s="2119">
        <v>3720</v>
      </c>
      <c r="E12" s="2118" t="s">
        <v>4771</v>
      </c>
      <c r="F12" s="2120" t="s">
        <v>84</v>
      </c>
      <c r="G12" s="2118" t="s">
        <v>4773</v>
      </c>
      <c r="H12" s="1461" t="s">
        <v>1599</v>
      </c>
      <c r="I12" s="2118" t="s">
        <v>19</v>
      </c>
      <c r="J12" s="2120" t="s">
        <v>959</v>
      </c>
      <c r="K12" s="2150" t="s">
        <v>6581</v>
      </c>
      <c r="L12" s="2151">
        <v>540</v>
      </c>
      <c r="M12" s="1461" t="s">
        <v>6574</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26"/>
      <c r="B13" s="2101" t="str">
        <f t="shared" si="0"/>
        <v>2200001834</v>
      </c>
      <c r="C13" s="1851" t="s">
        <v>71</v>
      </c>
      <c r="D13" s="2097"/>
      <c r="E13" s="1851"/>
      <c r="F13" s="1872" t="s">
        <v>84</v>
      </c>
      <c r="G13" s="1851"/>
      <c r="H13" s="1460"/>
      <c r="I13" s="1851"/>
      <c r="J13" s="1872" t="s">
        <v>959</v>
      </c>
      <c r="K13" s="1548" t="s">
        <v>6582</v>
      </c>
      <c r="L13" s="2108">
        <v>1142</v>
      </c>
      <c r="M13" s="1460" t="s">
        <v>6574</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26"/>
      <c r="B14" s="2101" t="str">
        <f t="shared" si="0"/>
        <v>2200001830</v>
      </c>
      <c r="C14" s="1851" t="s">
        <v>71</v>
      </c>
      <c r="D14" s="2097"/>
      <c r="E14" s="1851"/>
      <c r="F14" s="1872" t="s">
        <v>84</v>
      </c>
      <c r="G14" s="1851"/>
      <c r="H14" s="1460"/>
      <c r="I14" s="1851"/>
      <c r="J14" s="1872" t="s">
        <v>959</v>
      </c>
      <c r="K14" s="1548" t="s">
        <v>6579</v>
      </c>
      <c r="L14" s="2108">
        <v>1700</v>
      </c>
      <c r="M14" s="1460" t="s">
        <v>6574</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27"/>
      <c r="B15" s="2101" t="str">
        <f t="shared" si="0"/>
        <v>2000002589</v>
      </c>
      <c r="C15" s="1851" t="s">
        <v>71</v>
      </c>
      <c r="D15" s="2097"/>
      <c r="E15" s="1851"/>
      <c r="F15" s="1872" t="s">
        <v>84</v>
      </c>
      <c r="G15" s="1851"/>
      <c r="H15" s="1460"/>
      <c r="I15" s="1851"/>
      <c r="J15" s="1872" t="s">
        <v>959</v>
      </c>
      <c r="K15" s="1496" t="s">
        <v>6583</v>
      </c>
      <c r="L15" s="2108">
        <v>385</v>
      </c>
      <c r="M15" s="1460" t="s">
        <v>6574</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25">
        <v>6</v>
      </c>
      <c r="B16" s="2101" t="str">
        <f t="shared" si="0"/>
        <v>2200001837</v>
      </c>
      <c r="C16" s="2118" t="s">
        <v>42</v>
      </c>
      <c r="D16" s="2119">
        <v>5950</v>
      </c>
      <c r="E16" s="2118" t="s">
        <v>4775</v>
      </c>
      <c r="F16" s="2120" t="s">
        <v>3401</v>
      </c>
      <c r="G16" s="1921" t="s">
        <v>4776</v>
      </c>
      <c r="H16" s="1461" t="s">
        <v>1599</v>
      </c>
      <c r="I16" s="2118" t="s">
        <v>19</v>
      </c>
      <c r="J16" s="2120" t="s">
        <v>1138</v>
      </c>
      <c r="K16" s="2150" t="s">
        <v>6584</v>
      </c>
      <c r="L16" s="2121">
        <v>2800</v>
      </c>
      <c r="M16" s="1461" t="s">
        <v>6574</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26"/>
      <c r="B17" s="2101" t="str">
        <f t="shared" si="0"/>
        <v>2200001838</v>
      </c>
      <c r="C17" s="1851" t="s">
        <v>42</v>
      </c>
      <c r="D17" s="2097"/>
      <c r="E17" s="1851"/>
      <c r="F17" s="1872" t="s">
        <v>3401</v>
      </c>
      <c r="G17" s="1495"/>
      <c r="H17" s="1460"/>
      <c r="I17" s="1851"/>
      <c r="J17" s="2098" t="s">
        <v>1138</v>
      </c>
      <c r="K17" s="1548" t="s">
        <v>6585</v>
      </c>
      <c r="L17" s="2108">
        <v>770</v>
      </c>
      <c r="M17" s="1460" t="s">
        <v>6574</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26"/>
      <c r="B18" s="2101" t="str">
        <f t="shared" si="0"/>
        <v>2200001839</v>
      </c>
      <c r="C18" s="1851" t="s">
        <v>42</v>
      </c>
      <c r="D18" s="2097"/>
      <c r="E18" s="1851"/>
      <c r="F18" s="1872" t="s">
        <v>3401</v>
      </c>
      <c r="G18" s="1495"/>
      <c r="H18" s="1460"/>
      <c r="I18" s="1851"/>
      <c r="J18" s="2098" t="s">
        <v>1138</v>
      </c>
      <c r="K18" s="1548" t="s">
        <v>6586</v>
      </c>
      <c r="L18" s="2108">
        <v>2200</v>
      </c>
      <c r="M18" s="1460" t="s">
        <v>6574</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27"/>
      <c r="B19" s="2101" t="str">
        <f t="shared" si="0"/>
        <v>2200001836</v>
      </c>
      <c r="C19" s="1851" t="s">
        <v>42</v>
      </c>
      <c r="D19" s="2097"/>
      <c r="E19" s="1851"/>
      <c r="F19" s="1872" t="s">
        <v>3401</v>
      </c>
      <c r="G19" s="1495"/>
      <c r="H19" s="1460"/>
      <c r="I19" s="1851"/>
      <c r="J19" s="2098" t="s">
        <v>1138</v>
      </c>
      <c r="K19" s="1496" t="s">
        <v>6587</v>
      </c>
      <c r="L19" s="2108">
        <v>200</v>
      </c>
      <c r="M19" s="1460" t="s">
        <v>6574</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25">
        <v>7</v>
      </c>
      <c r="B20" s="2101" t="str">
        <f t="shared" si="0"/>
        <v>2000002588</v>
      </c>
      <c r="C20" s="2118" t="s">
        <v>211</v>
      </c>
      <c r="D20" s="2119">
        <v>3950</v>
      </c>
      <c r="E20" s="2118" t="s">
        <v>6588</v>
      </c>
      <c r="F20" s="2120" t="s">
        <v>61</v>
      </c>
      <c r="G20" s="1921" t="s">
        <v>6589</v>
      </c>
      <c r="H20" s="1461" t="s">
        <v>1599</v>
      </c>
      <c r="I20" s="2118" t="s">
        <v>19</v>
      </c>
      <c r="J20" s="2120" t="s">
        <v>199</v>
      </c>
      <c r="K20" s="2150" t="s">
        <v>6590</v>
      </c>
      <c r="L20" s="2151">
        <v>1400</v>
      </c>
      <c r="M20" s="2118" t="s">
        <v>6574</v>
      </c>
      <c r="N20" s="2117" t="s">
        <v>6591</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27"/>
      <c r="B21" s="2101" t="str">
        <f t="shared" si="0"/>
        <v>2200001840</v>
      </c>
      <c r="C21" s="1851" t="s">
        <v>211</v>
      </c>
      <c r="D21" s="2097"/>
      <c r="E21" s="1851"/>
      <c r="F21" s="1872" t="s">
        <v>61</v>
      </c>
      <c r="G21" s="1495"/>
      <c r="H21" s="1947"/>
      <c r="I21" s="1851"/>
      <c r="J21" s="1872" t="s">
        <v>101</v>
      </c>
      <c r="K21" s="1548" t="s">
        <v>6592</v>
      </c>
      <c r="L21" s="2108">
        <v>2500</v>
      </c>
      <c r="M21" s="1851" t="s">
        <v>6574</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25">
        <v>8</v>
      </c>
      <c r="B22" s="2101" t="str">
        <f t="shared" si="0"/>
        <v>2200001840</v>
      </c>
      <c r="C22" s="2118" t="s">
        <v>3464</v>
      </c>
      <c r="D22" s="2119">
        <v>2355</v>
      </c>
      <c r="E22" s="2118" t="s">
        <v>6593</v>
      </c>
      <c r="F22" s="2120" t="s">
        <v>84</v>
      </c>
      <c r="G22" s="1921" t="s">
        <v>6594</v>
      </c>
      <c r="H22" s="2159" t="s">
        <v>353</v>
      </c>
      <c r="I22" s="2118" t="s">
        <v>19</v>
      </c>
      <c r="J22" s="2120" t="s">
        <v>101</v>
      </c>
      <c r="K22" s="2150" t="s">
        <v>6592</v>
      </c>
      <c r="L22" s="2121">
        <v>800</v>
      </c>
      <c r="M22" s="2118" t="s">
        <v>6574</v>
      </c>
      <c r="N22" s="2117" t="s">
        <v>6595</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26"/>
      <c r="B23" s="2101" t="str">
        <f t="shared" si="0"/>
        <v>2200001835</v>
      </c>
      <c r="C23" s="1851" t="s">
        <v>3464</v>
      </c>
      <c r="D23" s="2097"/>
      <c r="E23" s="1851"/>
      <c r="F23" s="1872" t="s">
        <v>84</v>
      </c>
      <c r="G23" s="1495"/>
      <c r="H23" s="1947"/>
      <c r="I23" s="1851"/>
      <c r="J23" s="1872" t="s">
        <v>123</v>
      </c>
      <c r="K23" s="1548" t="s">
        <v>6596</v>
      </c>
      <c r="L23" s="2108">
        <v>500</v>
      </c>
      <c r="M23" s="1851" t="s">
        <v>6574</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26"/>
      <c r="B24" s="2101" t="str">
        <f t="shared" si="0"/>
        <v>2000002601</v>
      </c>
      <c r="C24" s="1851" t="s">
        <v>3464</v>
      </c>
      <c r="D24" s="2097"/>
      <c r="E24" s="1851"/>
      <c r="F24" s="1872" t="s">
        <v>84</v>
      </c>
      <c r="G24" s="1495"/>
      <c r="H24" s="1947"/>
      <c r="I24" s="1851"/>
      <c r="J24" s="1872" t="s">
        <v>123</v>
      </c>
      <c r="K24" s="1546" t="s">
        <v>6597</v>
      </c>
      <c r="L24" s="2108">
        <v>1000</v>
      </c>
      <c r="M24" s="1851" t="s">
        <v>6574</v>
      </c>
      <c r="N24" s="2102" t="s">
        <v>6598</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27"/>
      <c r="B25" s="2101" t="str">
        <f t="shared" si="0"/>
        <v>2000002550</v>
      </c>
      <c r="C25" s="1851" t="s">
        <v>3464</v>
      </c>
      <c r="D25" s="2097"/>
      <c r="E25" s="1851"/>
      <c r="F25" s="1872" t="s">
        <v>84</v>
      </c>
      <c r="G25" s="1495"/>
      <c r="H25" s="1947"/>
      <c r="I25" s="1851"/>
      <c r="J25" s="1872" t="s">
        <v>123</v>
      </c>
      <c r="K25" s="1548" t="s">
        <v>6599</v>
      </c>
      <c r="L25" s="2108">
        <v>200</v>
      </c>
      <c r="M25" s="1851" t="s">
        <v>6574</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6600</v>
      </c>
      <c r="F26" s="1872" t="s">
        <v>16</v>
      </c>
      <c r="G26" s="1495" t="s">
        <v>6601</v>
      </c>
      <c r="H26" s="1947" t="s">
        <v>1599</v>
      </c>
      <c r="I26" s="1851" t="s">
        <v>19</v>
      </c>
      <c r="J26" s="1872" t="s">
        <v>5945</v>
      </c>
      <c r="K26" s="1883" t="s">
        <v>6602</v>
      </c>
      <c r="L26" s="2108">
        <v>5800</v>
      </c>
      <c r="M26" s="1851" t="s">
        <v>6574</v>
      </c>
      <c r="N26" s="2131" t="s">
        <v>6603</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25">
        <v>10</v>
      </c>
      <c r="B27" s="2101" t="str">
        <f t="shared" si="0"/>
        <v>2200001841</v>
      </c>
      <c r="C27" s="2118" t="s">
        <v>3733</v>
      </c>
      <c r="D27" s="2119">
        <v>8700</v>
      </c>
      <c r="E27" s="2118" t="s">
        <v>6604</v>
      </c>
      <c r="F27" s="2120" t="s">
        <v>3401</v>
      </c>
      <c r="G27" s="1921" t="s">
        <v>6605</v>
      </c>
      <c r="H27" s="1947" t="s">
        <v>1599</v>
      </c>
      <c r="I27" s="2118" t="s">
        <v>19</v>
      </c>
      <c r="J27" s="2120" t="s">
        <v>1138</v>
      </c>
      <c r="K27" s="2150" t="s">
        <v>6606</v>
      </c>
      <c r="L27" s="2151">
        <v>1600</v>
      </c>
      <c r="M27" s="2118" t="s">
        <v>6607</v>
      </c>
      <c r="N27" s="2130" t="s">
        <v>6608</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26"/>
      <c r="B28" s="2101" t="str">
        <f t="shared" si="0"/>
        <v>2200001842</v>
      </c>
      <c r="C28" s="1851" t="s">
        <v>3733</v>
      </c>
      <c r="D28" s="2097"/>
      <c r="E28" s="1851"/>
      <c r="F28" s="1872" t="s">
        <v>3401</v>
      </c>
      <c r="G28" s="1495"/>
      <c r="H28" s="1947"/>
      <c r="I28" s="1851"/>
      <c r="J28" s="2098" t="s">
        <v>1138</v>
      </c>
      <c r="K28" s="1548" t="s">
        <v>6609</v>
      </c>
      <c r="L28" s="2108">
        <v>1100</v>
      </c>
      <c r="M28" s="1851" t="s">
        <v>6607</v>
      </c>
      <c r="N28" s="2131" t="s">
        <v>6608</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26"/>
      <c r="B29" s="2101" t="str">
        <f t="shared" si="0"/>
        <v>2200001843</v>
      </c>
      <c r="C29" s="1851" t="s">
        <v>3733</v>
      </c>
      <c r="D29" s="2097"/>
      <c r="E29" s="1851"/>
      <c r="F29" s="1872" t="s">
        <v>3401</v>
      </c>
      <c r="G29" s="1495"/>
      <c r="H29" s="1947"/>
      <c r="I29" s="1851"/>
      <c r="J29" s="2098" t="s">
        <v>1138</v>
      </c>
      <c r="K29" s="1548" t="s">
        <v>6610</v>
      </c>
      <c r="L29" s="2108">
        <v>3200</v>
      </c>
      <c r="M29" s="1851" t="s">
        <v>6607</v>
      </c>
      <c r="N29" s="2131" t="s">
        <v>6608</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26"/>
      <c r="B30" s="2101" t="str">
        <f t="shared" si="0"/>
        <v>2200001844</v>
      </c>
      <c r="C30" s="1851" t="s">
        <v>3733</v>
      </c>
      <c r="D30" s="2097"/>
      <c r="E30" s="1851"/>
      <c r="F30" s="1872" t="s">
        <v>3401</v>
      </c>
      <c r="G30" s="1495"/>
      <c r="H30" s="1947"/>
      <c r="I30" s="1851"/>
      <c r="J30" s="2098" t="s">
        <v>1138</v>
      </c>
      <c r="K30" s="1548" t="s">
        <v>6611</v>
      </c>
      <c r="L30" s="2108">
        <v>1300</v>
      </c>
      <c r="M30" s="1851" t="s">
        <v>6607</v>
      </c>
      <c r="N30" s="2131" t="s">
        <v>6608</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27"/>
      <c r="B31" s="2101" t="str">
        <f t="shared" si="0"/>
        <v>2200001836</v>
      </c>
      <c r="C31" s="1851" t="s">
        <v>3733</v>
      </c>
      <c r="D31" s="2097"/>
      <c r="E31" s="1851"/>
      <c r="F31" s="1872" t="s">
        <v>3401</v>
      </c>
      <c r="G31" s="1495"/>
      <c r="H31" s="1947"/>
      <c r="I31" s="1851"/>
      <c r="J31" s="2098" t="s">
        <v>1138</v>
      </c>
      <c r="K31" s="1559" t="s">
        <v>6587</v>
      </c>
      <c r="L31" s="2108">
        <v>1500</v>
      </c>
      <c r="M31" s="1851" t="s">
        <v>6574</v>
      </c>
      <c r="N31" s="2131" t="s">
        <v>6612</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25">
        <v>11</v>
      </c>
      <c r="B32" s="2101" t="str">
        <f t="shared" si="0"/>
        <v>2000002587</v>
      </c>
      <c r="C32" s="2118" t="s">
        <v>3460</v>
      </c>
      <c r="D32" s="2119">
        <v>3500</v>
      </c>
      <c r="E32" s="2118" t="s">
        <v>6613</v>
      </c>
      <c r="F32" s="2120" t="s">
        <v>61</v>
      </c>
      <c r="G32" s="1921" t="s">
        <v>6614</v>
      </c>
      <c r="H32" s="1947" t="s">
        <v>1599</v>
      </c>
      <c r="I32" s="2118" t="s">
        <v>19</v>
      </c>
      <c r="J32" s="2120" t="s">
        <v>63</v>
      </c>
      <c r="K32" s="2162" t="s">
        <v>6615</v>
      </c>
      <c r="L32" s="2151">
        <v>500</v>
      </c>
      <c r="M32" s="2160" t="s">
        <v>6574</v>
      </c>
      <c r="N32" s="2117" t="s">
        <v>6616</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26"/>
      <c r="B33" s="2101" t="str">
        <f t="shared" si="0"/>
        <v>2000002590</v>
      </c>
      <c r="C33" s="1851" t="s">
        <v>3460</v>
      </c>
      <c r="D33" s="2097"/>
      <c r="E33" s="1851"/>
      <c r="F33" s="1872" t="s">
        <v>61</v>
      </c>
      <c r="G33" s="1495"/>
      <c r="H33" s="1947"/>
      <c r="I33" s="1851"/>
      <c r="J33" s="1872" t="s">
        <v>63</v>
      </c>
      <c r="K33" s="1994" t="s">
        <v>6617</v>
      </c>
      <c r="L33" s="2108">
        <v>2500</v>
      </c>
      <c r="M33" s="2160" t="s">
        <v>6574</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27"/>
      <c r="B34" s="2101" t="str">
        <f t="shared" si="0"/>
        <v>2200001848</v>
      </c>
      <c r="C34" s="1851" t="s">
        <v>3460</v>
      </c>
      <c r="D34" s="2097"/>
      <c r="E34" s="1851"/>
      <c r="F34" s="1872" t="s">
        <v>61</v>
      </c>
      <c r="G34" s="1495"/>
      <c r="H34" s="1947"/>
      <c r="I34" s="1851"/>
      <c r="J34" s="1872" t="s">
        <v>101</v>
      </c>
      <c r="K34" s="2197" t="s">
        <v>6618</v>
      </c>
      <c r="L34" s="2108">
        <v>550</v>
      </c>
      <c r="M34" s="2160" t="s">
        <v>6574</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25">
        <v>12</v>
      </c>
      <c r="B35" s="2101" t="str">
        <f t="shared" si="0"/>
        <v>2200001846</v>
      </c>
      <c r="C35" s="2118" t="s">
        <v>2906</v>
      </c>
      <c r="D35" s="2119">
        <v>3500</v>
      </c>
      <c r="E35" s="2118" t="s">
        <v>6619</v>
      </c>
      <c r="F35" s="2120" t="s">
        <v>84</v>
      </c>
      <c r="G35" s="1921" t="s">
        <v>6620</v>
      </c>
      <c r="H35" s="1947" t="s">
        <v>1599</v>
      </c>
      <c r="I35" s="2118" t="s">
        <v>19</v>
      </c>
      <c r="J35" s="2120" t="s">
        <v>1138</v>
      </c>
      <c r="K35" s="1916" t="s">
        <v>6621</v>
      </c>
      <c r="L35" s="2151">
        <v>2883</v>
      </c>
      <c r="M35" s="2160" t="s">
        <v>6574</v>
      </c>
      <c r="N35" s="2130" t="s">
        <v>6622</v>
      </c>
      <c r="O35" s="3741" t="s">
        <v>6623</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27"/>
      <c r="B36" s="2101" t="str">
        <f t="shared" si="0"/>
        <v>2200001847</v>
      </c>
      <c r="C36" s="1851" t="s">
        <v>2906</v>
      </c>
      <c r="D36" s="2097"/>
      <c r="E36" s="1851"/>
      <c r="F36" s="1872" t="s">
        <v>84</v>
      </c>
      <c r="G36" s="1495"/>
      <c r="H36" s="1947"/>
      <c r="I36" s="1851"/>
      <c r="J36" s="1872" t="s">
        <v>1138</v>
      </c>
      <c r="K36" s="1994" t="s">
        <v>6624</v>
      </c>
      <c r="L36" s="2108">
        <v>1654</v>
      </c>
      <c r="M36" s="2160" t="s">
        <v>6574</v>
      </c>
      <c r="N36" s="2102"/>
      <c r="O36" s="3742"/>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25">
        <v>13</v>
      </c>
      <c r="B37" s="2101" t="str">
        <f t="shared" ref="B37:B68" si="1">TEXT(LEFT(K37,10),"0000000000")</f>
        <v>2000002602</v>
      </c>
      <c r="C37" s="2118" t="s">
        <v>6625</v>
      </c>
      <c r="D37" s="2119">
        <v>4150</v>
      </c>
      <c r="E37" s="2118" t="s">
        <v>6619</v>
      </c>
      <c r="F37" s="2120" t="s">
        <v>16</v>
      </c>
      <c r="G37" s="1921" t="s">
        <v>6626</v>
      </c>
      <c r="H37" s="1947" t="s">
        <v>1599</v>
      </c>
      <c r="I37" s="2118" t="s">
        <v>19</v>
      </c>
      <c r="J37" s="2120" t="s">
        <v>123</v>
      </c>
      <c r="K37" s="1547" t="s">
        <v>6627</v>
      </c>
      <c r="L37" s="2151">
        <v>3000</v>
      </c>
      <c r="M37" s="2160" t="s">
        <v>6574</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27"/>
      <c r="B38" s="2101" t="str">
        <f t="shared" si="1"/>
        <v>2000002603</v>
      </c>
      <c r="C38" s="1851" t="s">
        <v>6625</v>
      </c>
      <c r="D38" s="2097"/>
      <c r="E38" s="1851"/>
      <c r="F38" s="1872" t="s">
        <v>16</v>
      </c>
      <c r="G38" s="1495"/>
      <c r="H38" s="1947"/>
      <c r="I38" s="1851"/>
      <c r="J38" s="1872" t="s">
        <v>123</v>
      </c>
      <c r="K38" s="1628" t="s">
        <v>6628</v>
      </c>
      <c r="L38" s="2108">
        <v>1150</v>
      </c>
      <c r="M38" s="2160" t="s">
        <v>6574</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25">
        <v>14</v>
      </c>
      <c r="B39" s="2101" t="str">
        <f t="shared" si="1"/>
        <v>2200001836</v>
      </c>
      <c r="C39" s="2118" t="s">
        <v>3391</v>
      </c>
      <c r="D39" s="2119">
        <v>3100</v>
      </c>
      <c r="E39" s="2118" t="s">
        <v>6619</v>
      </c>
      <c r="F39" s="2120" t="s">
        <v>89</v>
      </c>
      <c r="G39" s="1921" t="s">
        <v>6629</v>
      </c>
      <c r="H39" s="1947" t="s">
        <v>1599</v>
      </c>
      <c r="I39" s="2118" t="s">
        <v>19</v>
      </c>
      <c r="J39" s="2120" t="s">
        <v>959</v>
      </c>
      <c r="K39" s="2161" t="s">
        <v>6630</v>
      </c>
      <c r="L39" s="2151">
        <v>1800</v>
      </c>
      <c r="M39" s="2160" t="s">
        <v>6574</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26"/>
      <c r="B40" s="2101" t="str">
        <f t="shared" si="1"/>
        <v>2200001846</v>
      </c>
      <c r="C40" s="1851" t="s">
        <v>3391</v>
      </c>
      <c r="D40" s="2097"/>
      <c r="E40" s="1851"/>
      <c r="F40" s="1872" t="s">
        <v>89</v>
      </c>
      <c r="G40" s="1495"/>
      <c r="H40" s="1947"/>
      <c r="I40" s="1851"/>
      <c r="J40" s="1872" t="s">
        <v>959</v>
      </c>
      <c r="K40" s="1628" t="s">
        <v>6631</v>
      </c>
      <c r="L40" s="2108">
        <v>1000</v>
      </c>
      <c r="M40" s="2160" t="s">
        <v>6574</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27"/>
      <c r="B41" s="2101" t="str">
        <f t="shared" si="1"/>
        <v>2200001850</v>
      </c>
      <c r="C41" s="1851" t="s">
        <v>3391</v>
      </c>
      <c r="D41" s="2097"/>
      <c r="E41" s="1851"/>
      <c r="F41" s="1872" t="s">
        <v>89</v>
      </c>
      <c r="G41" s="1495"/>
      <c r="H41" s="1947"/>
      <c r="I41" s="1851"/>
      <c r="J41" s="1872" t="s">
        <v>959</v>
      </c>
      <c r="K41" s="1628" t="s">
        <v>6632</v>
      </c>
      <c r="L41" s="2108">
        <v>330</v>
      </c>
      <c r="M41" s="2160" t="s">
        <v>6574</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6633</v>
      </c>
      <c r="F42" s="2120" t="s">
        <v>61</v>
      </c>
      <c r="G42" s="1921" t="s">
        <v>6634</v>
      </c>
      <c r="H42" s="1947" t="s">
        <v>1599</v>
      </c>
      <c r="I42" s="2118" t="s">
        <v>19</v>
      </c>
      <c r="J42" s="2120" t="s">
        <v>1138</v>
      </c>
      <c r="K42" s="2161" t="s">
        <v>6635</v>
      </c>
      <c r="L42" s="2151">
        <v>3750</v>
      </c>
      <c r="M42" s="2160" t="s">
        <v>5287</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40">
        <v>16</v>
      </c>
      <c r="B43" s="2101" t="str">
        <f t="shared" si="1"/>
        <v>2000002603</v>
      </c>
      <c r="C43" s="2118" t="s">
        <v>42</v>
      </c>
      <c r="D43" s="2119">
        <v>5950</v>
      </c>
      <c r="E43" s="2118" t="s">
        <v>4809</v>
      </c>
      <c r="F43" s="2120" t="s">
        <v>3401</v>
      </c>
      <c r="G43" s="1921" t="s">
        <v>153</v>
      </c>
      <c r="H43" s="1947" t="s">
        <v>1599</v>
      </c>
      <c r="I43" s="2118" t="s">
        <v>19</v>
      </c>
      <c r="J43" s="2120" t="s">
        <v>123</v>
      </c>
      <c r="K43" s="1547" t="s">
        <v>6636</v>
      </c>
      <c r="L43" s="2121">
        <v>1850</v>
      </c>
      <c r="M43" s="2160" t="s">
        <v>6096</v>
      </c>
      <c r="N43" s="2117" t="s">
        <v>6637</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40"/>
      <c r="B44" s="2101" t="str">
        <f t="shared" si="1"/>
        <v>2000002628</v>
      </c>
      <c r="C44" s="1851" t="s">
        <v>42</v>
      </c>
      <c r="D44" s="2119"/>
      <c r="E44" s="2118"/>
      <c r="F44" s="1872" t="s">
        <v>3401</v>
      </c>
      <c r="G44" s="1921"/>
      <c r="H44" s="2159"/>
      <c r="I44" s="2118"/>
      <c r="J44" s="1872" t="s">
        <v>123</v>
      </c>
      <c r="K44" s="1881" t="s">
        <v>6638</v>
      </c>
      <c r="L44" s="2107">
        <v>474</v>
      </c>
      <c r="M44" s="2160" t="s">
        <v>6096</v>
      </c>
      <c r="N44" s="2117" t="s">
        <v>6639</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40"/>
      <c r="B45" s="2101" t="str">
        <f t="shared" si="1"/>
        <v>2000002627</v>
      </c>
      <c r="C45" s="1851" t="s">
        <v>42</v>
      </c>
      <c r="D45" s="2097"/>
      <c r="E45" s="1851"/>
      <c r="F45" s="1872" t="s">
        <v>3401</v>
      </c>
      <c r="G45" s="1495"/>
      <c r="H45" s="1947" t="s">
        <v>222</v>
      </c>
      <c r="I45" s="1851"/>
      <c r="J45" s="1872" t="s">
        <v>4348</v>
      </c>
      <c r="K45" s="1628" t="s">
        <v>6640</v>
      </c>
      <c r="L45" s="2107">
        <v>3760</v>
      </c>
      <c r="M45" s="2160" t="s">
        <v>6096</v>
      </c>
      <c r="N45" s="2117" t="s">
        <v>6639</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705">
        <v>17</v>
      </c>
      <c r="B46" s="2101" t="str">
        <f t="shared" si="1"/>
        <v>2000002636</v>
      </c>
      <c r="C46" s="2118" t="s">
        <v>3563</v>
      </c>
      <c r="D46" s="2178">
        <v>3490</v>
      </c>
      <c r="E46" s="2118" t="s">
        <v>6641</v>
      </c>
      <c r="F46" s="2118" t="s">
        <v>61</v>
      </c>
      <c r="G46" s="1921" t="s">
        <v>6642</v>
      </c>
      <c r="H46" s="1947" t="s">
        <v>1599</v>
      </c>
      <c r="I46" s="2118" t="s">
        <v>19</v>
      </c>
      <c r="J46" s="1921" t="s">
        <v>74</v>
      </c>
      <c r="K46" s="1845" t="s">
        <v>6643</v>
      </c>
      <c r="L46" s="2179">
        <v>2300</v>
      </c>
      <c r="M46" s="2160" t="s">
        <v>6096</v>
      </c>
      <c r="N46" s="1748" t="s">
        <v>6644</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700"/>
      <c r="B47" s="2101" t="str">
        <f t="shared" si="1"/>
        <v>2000002637</v>
      </c>
      <c r="C47" s="1851" t="s">
        <v>3563</v>
      </c>
      <c r="D47" s="2182"/>
      <c r="E47" s="1851"/>
      <c r="F47" s="1495" t="s">
        <v>61</v>
      </c>
      <c r="G47" s="1495"/>
      <c r="H47" s="1495"/>
      <c r="I47" s="1851"/>
      <c r="J47" s="1495" t="s">
        <v>74</v>
      </c>
      <c r="K47" s="1600" t="s">
        <v>6645</v>
      </c>
      <c r="L47" s="2183">
        <v>1190</v>
      </c>
      <c r="M47" s="2160" t="s">
        <v>6096</v>
      </c>
      <c r="N47" s="1748" t="s">
        <v>6644</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6646</v>
      </c>
      <c r="F48" s="2186" t="s">
        <v>84</v>
      </c>
      <c r="G48" s="2187" t="s">
        <v>6647</v>
      </c>
      <c r="H48" s="1947" t="s">
        <v>1599</v>
      </c>
      <c r="I48" s="2184" t="s">
        <v>19</v>
      </c>
      <c r="J48" s="2186" t="s">
        <v>74</v>
      </c>
      <c r="K48" s="2188" t="s">
        <v>6648</v>
      </c>
      <c r="L48" s="2189">
        <v>2950</v>
      </c>
      <c r="M48" s="2190" t="s">
        <v>6096</v>
      </c>
      <c r="N48" s="2191" t="s">
        <v>6649</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6650</v>
      </c>
      <c r="D49" s="2193">
        <v>11200</v>
      </c>
      <c r="E49" s="1921" t="s">
        <v>6651</v>
      </c>
      <c r="F49" s="1921" t="s">
        <v>3421</v>
      </c>
      <c r="G49" s="1921" t="s">
        <v>6652</v>
      </c>
      <c r="H49" s="1947" t="s">
        <v>1599</v>
      </c>
      <c r="I49" s="1921" t="s">
        <v>19</v>
      </c>
      <c r="J49" s="1921" t="s">
        <v>286</v>
      </c>
      <c r="K49" s="2194" t="s">
        <v>6653</v>
      </c>
      <c r="L49" s="2195">
        <f>D49</f>
        <v>11200</v>
      </c>
      <c r="M49" s="2196" t="s">
        <v>6096</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25">
        <v>20</v>
      </c>
      <c r="B50" s="2101" t="str">
        <f t="shared" si="1"/>
        <v>2000002609</v>
      </c>
      <c r="C50" s="2118" t="s">
        <v>3109</v>
      </c>
      <c r="D50" s="2178">
        <v>18500</v>
      </c>
      <c r="E50" s="2118" t="s">
        <v>6654</v>
      </c>
      <c r="F50" s="2118" t="s">
        <v>3401</v>
      </c>
      <c r="G50" s="2118" t="s">
        <v>6655</v>
      </c>
      <c r="H50" s="2118" t="s">
        <v>353</v>
      </c>
      <c r="I50" s="2118" t="s">
        <v>19</v>
      </c>
      <c r="J50" s="2118" t="s">
        <v>63</v>
      </c>
      <c r="K50" s="2402" t="s">
        <v>6656</v>
      </c>
      <c r="L50" s="2199">
        <v>7450</v>
      </c>
      <c r="M50" s="2160" t="s">
        <v>6096</v>
      </c>
      <c r="N50" s="2117" t="s">
        <v>6657</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26"/>
      <c r="B51" s="2101" t="str">
        <f t="shared" si="1"/>
        <v>2000002611</v>
      </c>
      <c r="C51" s="1495" t="s">
        <v>3109</v>
      </c>
      <c r="D51" s="2201"/>
      <c r="E51" s="1921"/>
      <c r="F51" s="1495" t="s">
        <v>3401</v>
      </c>
      <c r="G51" s="1921"/>
      <c r="H51" s="1921"/>
      <c r="I51" s="1495"/>
      <c r="J51" s="1495" t="s">
        <v>63</v>
      </c>
      <c r="K51" s="1600" t="s">
        <v>6658</v>
      </c>
      <c r="L51" s="2195">
        <v>754</v>
      </c>
      <c r="M51" s="2160" t="s">
        <v>6096</v>
      </c>
      <c r="N51" s="2208" t="s">
        <v>6659</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26"/>
      <c r="B52" s="2101" t="str">
        <f t="shared" si="1"/>
        <v>2000002644</v>
      </c>
      <c r="C52" s="1495" t="s">
        <v>3109</v>
      </c>
      <c r="D52" s="2201"/>
      <c r="E52" s="1921"/>
      <c r="F52" s="1495" t="s">
        <v>3401</v>
      </c>
      <c r="G52" s="1921"/>
      <c r="H52" s="1921"/>
      <c r="I52" s="1495"/>
      <c r="J52" s="1495" t="s">
        <v>63</v>
      </c>
      <c r="K52" s="1600" t="s">
        <v>6660</v>
      </c>
      <c r="L52" s="2204">
        <v>100</v>
      </c>
      <c r="M52" s="2160" t="s">
        <v>6096</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26"/>
      <c r="B53" s="2101" t="str">
        <f t="shared" si="1"/>
        <v>2000002647</v>
      </c>
      <c r="C53" s="1495" t="s">
        <v>3109</v>
      </c>
      <c r="D53" s="2201"/>
      <c r="E53" s="1921"/>
      <c r="F53" s="1495" t="s">
        <v>3401</v>
      </c>
      <c r="G53" s="1921"/>
      <c r="H53" s="1921"/>
      <c r="I53" s="1495"/>
      <c r="J53" s="1495" t="s">
        <v>123</v>
      </c>
      <c r="K53" s="1600" t="s">
        <v>6661</v>
      </c>
      <c r="L53" s="2204">
        <v>2500</v>
      </c>
      <c r="M53" s="2160" t="s">
        <v>6096</v>
      </c>
      <c r="N53" s="2202" t="s">
        <v>6662</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26"/>
      <c r="B54" s="2101" t="str">
        <f t="shared" si="1"/>
        <v>2000002648</v>
      </c>
      <c r="C54" s="1495" t="s">
        <v>3109</v>
      </c>
      <c r="D54" s="2201"/>
      <c r="E54" s="1921"/>
      <c r="F54" s="1495" t="s">
        <v>3401</v>
      </c>
      <c r="G54" s="1921"/>
      <c r="H54" s="1921"/>
      <c r="I54" s="1495"/>
      <c r="J54" s="1495" t="s">
        <v>123</v>
      </c>
      <c r="K54" s="1600" t="s">
        <v>6663</v>
      </c>
      <c r="L54" s="2204">
        <v>2500</v>
      </c>
      <c r="M54" s="2160" t="s">
        <v>6096</v>
      </c>
      <c r="N54" s="2202" t="s">
        <v>6662</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26"/>
      <c r="B55" s="2101" t="str">
        <f t="shared" si="1"/>
        <v>2000002649</v>
      </c>
      <c r="C55" s="1495" t="s">
        <v>3109</v>
      </c>
      <c r="D55" s="2201"/>
      <c r="E55" s="1921"/>
      <c r="F55" s="1495" t="s">
        <v>3401</v>
      </c>
      <c r="G55" s="1921"/>
      <c r="H55" s="1921"/>
      <c r="I55" s="1495"/>
      <c r="J55" s="1495" t="s">
        <v>123</v>
      </c>
      <c r="K55" s="1600" t="s">
        <v>6664</v>
      </c>
      <c r="L55" s="2204">
        <v>2000</v>
      </c>
      <c r="M55" s="2160" t="s">
        <v>6096</v>
      </c>
      <c r="N55" s="2202" t="s">
        <v>6662</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27"/>
      <c r="B56" s="2101" t="str">
        <f t="shared" si="1"/>
        <v>2000002650</v>
      </c>
      <c r="C56" s="1495" t="s">
        <v>3109</v>
      </c>
      <c r="D56" s="2203"/>
      <c r="E56" s="1495"/>
      <c r="F56" s="1495" t="s">
        <v>3401</v>
      </c>
      <c r="G56" s="1495"/>
      <c r="H56" s="1495"/>
      <c r="I56" s="1495"/>
      <c r="J56" s="1495" t="s">
        <v>123</v>
      </c>
      <c r="K56" s="1600" t="s">
        <v>6665</v>
      </c>
      <c r="L56" s="2204">
        <v>3000</v>
      </c>
      <c r="M56" s="2160" t="s">
        <v>6096</v>
      </c>
      <c r="N56" s="2202" t="s">
        <v>6662</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705">
        <v>21</v>
      </c>
      <c r="B57" s="2101" t="str">
        <f t="shared" si="1"/>
        <v>2000002660</v>
      </c>
      <c r="C57" s="1921" t="s">
        <v>6666</v>
      </c>
      <c r="D57" s="2201">
        <v>4450</v>
      </c>
      <c r="E57" s="1921" t="s">
        <v>6667</v>
      </c>
      <c r="F57" s="1921" t="s">
        <v>3401</v>
      </c>
      <c r="G57" s="1921" t="s">
        <v>6668</v>
      </c>
      <c r="H57" s="1921"/>
      <c r="I57" s="1921"/>
      <c r="J57" s="1921" t="s">
        <v>123</v>
      </c>
      <c r="K57" s="1845" t="s">
        <v>6669</v>
      </c>
      <c r="L57" s="2195">
        <v>2600</v>
      </c>
      <c r="M57" s="2160" t="s">
        <v>6096</v>
      </c>
      <c r="N57" s="1748" t="s">
        <v>6644</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700"/>
      <c r="B58" s="2101" t="str">
        <f t="shared" si="1"/>
        <v>2000002661</v>
      </c>
      <c r="C58" s="1495" t="s">
        <v>6666</v>
      </c>
      <c r="D58" s="2203"/>
      <c r="E58" s="1495" t="s">
        <v>6667</v>
      </c>
      <c r="F58" s="1495" t="s">
        <v>3401</v>
      </c>
      <c r="G58" s="1495"/>
      <c r="H58" s="1495"/>
      <c r="I58" s="1495" t="s">
        <v>19</v>
      </c>
      <c r="J58" s="1495" t="s">
        <v>123</v>
      </c>
      <c r="K58" s="1600" t="s">
        <v>6670</v>
      </c>
      <c r="L58" s="2204">
        <v>1850</v>
      </c>
      <c r="M58" s="2206" t="s">
        <v>6096</v>
      </c>
      <c r="N58" s="1748" t="s">
        <v>6644</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6671</v>
      </c>
      <c r="F59" s="2120" t="s">
        <v>84</v>
      </c>
      <c r="G59" s="2187" t="s">
        <v>6672</v>
      </c>
      <c r="H59" s="2159"/>
      <c r="I59" s="2118" t="s">
        <v>19</v>
      </c>
      <c r="J59" s="1921" t="s">
        <v>959</v>
      </c>
      <c r="K59" s="2161" t="s">
        <v>6673</v>
      </c>
      <c r="L59" s="2199">
        <v>3700</v>
      </c>
      <c r="M59" s="2200" t="s">
        <v>6674</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705">
        <v>28</v>
      </c>
      <c r="B60" s="2101" t="str">
        <f t="shared" si="1"/>
        <v>2000002659</v>
      </c>
      <c r="C60" s="1921" t="s">
        <v>5367</v>
      </c>
      <c r="D60" s="2262">
        <v>4300</v>
      </c>
      <c r="E60" s="2118" t="s">
        <v>6675</v>
      </c>
      <c r="F60" s="2120" t="s">
        <v>61</v>
      </c>
      <c r="G60" s="1921" t="s">
        <v>6676</v>
      </c>
      <c r="H60" s="2159"/>
      <c r="I60" s="2118" t="s">
        <v>19</v>
      </c>
      <c r="J60" s="2118" t="s">
        <v>1138</v>
      </c>
      <c r="K60" s="2161" t="s">
        <v>6677</v>
      </c>
      <c r="L60" s="2199">
        <v>2300</v>
      </c>
      <c r="M60" s="2200" t="s">
        <v>6096</v>
      </c>
      <c r="N60" s="1748" t="s">
        <v>6644</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700"/>
      <c r="B61" s="2101" t="str">
        <f t="shared" si="1"/>
        <v>2200001858</v>
      </c>
      <c r="C61" s="1947" t="s">
        <v>5367</v>
      </c>
      <c r="D61" s="2203"/>
      <c r="E61" s="1495"/>
      <c r="F61" s="1495" t="s">
        <v>61</v>
      </c>
      <c r="G61" s="1851"/>
      <c r="H61" s="1495"/>
      <c r="I61" s="1851"/>
      <c r="J61" s="1851" t="s">
        <v>1138</v>
      </c>
      <c r="K61" s="2194" t="s">
        <v>6678</v>
      </c>
      <c r="L61" s="2204">
        <v>2000</v>
      </c>
      <c r="M61" s="2200" t="s">
        <v>6679</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705">
        <v>24</v>
      </c>
      <c r="B62" s="2101" t="str">
        <f t="shared" si="1"/>
        <v>2400001018</v>
      </c>
      <c r="C62" s="2118" t="s">
        <v>6680</v>
      </c>
      <c r="D62" s="2119">
        <v>9000</v>
      </c>
      <c r="E62" s="2118" t="s">
        <v>4809</v>
      </c>
      <c r="F62" s="2120" t="s">
        <v>513</v>
      </c>
      <c r="G62" s="1921" t="s">
        <v>6681</v>
      </c>
      <c r="H62" s="2159"/>
      <c r="I62" s="2118" t="s">
        <v>19</v>
      </c>
      <c r="J62" s="1872" t="s">
        <v>6046</v>
      </c>
      <c r="K62" s="2194" t="s">
        <v>6682</v>
      </c>
      <c r="L62" s="2121">
        <f>D62</f>
        <v>9000</v>
      </c>
      <c r="M62" s="2160" t="s">
        <v>6096</v>
      </c>
      <c r="N62" s="2117" t="s">
        <v>6683</v>
      </c>
      <c r="O62" s="2117"/>
    </row>
    <row r="63" spans="1:127" s="1548" customFormat="1" ht="54.75" customHeight="1">
      <c r="A63" s="3700"/>
      <c r="B63" s="2101" t="str">
        <f t="shared" si="1"/>
        <v>2400001017</v>
      </c>
      <c r="C63" s="1851" t="s">
        <v>6680</v>
      </c>
      <c r="D63" s="2097"/>
      <c r="E63" s="1851"/>
      <c r="F63" s="1872" t="s">
        <v>513</v>
      </c>
      <c r="G63" s="1495"/>
      <c r="H63" s="1947"/>
      <c r="I63" s="1851"/>
      <c r="J63" s="1872" t="s">
        <v>6046</v>
      </c>
      <c r="K63" s="1496" t="s">
        <v>6684</v>
      </c>
      <c r="L63" s="2107"/>
      <c r="M63" s="2160" t="s">
        <v>6096</v>
      </c>
      <c r="N63" s="2102" t="s">
        <v>6685</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29">
        <v>25</v>
      </c>
      <c r="B64" s="2101" t="str">
        <f t="shared" si="1"/>
        <v>2200001854</v>
      </c>
      <c r="C64" s="1902" t="s">
        <v>3491</v>
      </c>
      <c r="D64" s="2179">
        <v>4300</v>
      </c>
      <c r="E64" s="1921" t="s">
        <v>6686</v>
      </c>
      <c r="F64" s="1902" t="s">
        <v>3401</v>
      </c>
      <c r="G64" s="1921" t="s">
        <v>6687</v>
      </c>
      <c r="H64" s="2150"/>
      <c r="I64" s="2118" t="s">
        <v>19</v>
      </c>
      <c r="J64" s="1921" t="s">
        <v>1138</v>
      </c>
      <c r="K64" s="1916" t="s">
        <v>6688</v>
      </c>
      <c r="L64" s="2179">
        <v>526</v>
      </c>
      <c r="M64" s="2200" t="s">
        <v>6689</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30"/>
      <c r="B65" s="2101" t="str">
        <f t="shared" si="1"/>
        <v>2200001855</v>
      </c>
      <c r="C65" s="1493" t="s">
        <v>3491</v>
      </c>
      <c r="D65" s="2150"/>
      <c r="E65" s="1902"/>
      <c r="F65" s="1493" t="s">
        <v>3401</v>
      </c>
      <c r="G65" s="2150"/>
      <c r="H65" s="2150"/>
      <c r="I65" s="2118"/>
      <c r="J65" s="1495" t="s">
        <v>1138</v>
      </c>
      <c r="K65" s="1770" t="s">
        <v>6690</v>
      </c>
      <c r="L65" s="2179">
        <v>1100</v>
      </c>
      <c r="M65" s="2200" t="s">
        <v>6689</v>
      </c>
      <c r="N65" s="2209" t="s">
        <v>6691</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30"/>
      <c r="B66" s="2101" t="str">
        <f t="shared" si="1"/>
        <v>2000002631</v>
      </c>
      <c r="C66" s="1493" t="s">
        <v>3491</v>
      </c>
      <c r="D66" s="2203"/>
      <c r="E66" s="1495"/>
      <c r="F66" s="1493" t="s">
        <v>3401</v>
      </c>
      <c r="G66" s="1495"/>
      <c r="H66" s="1495"/>
      <c r="I66" s="1495"/>
      <c r="J66" s="1495" t="s">
        <v>1138</v>
      </c>
      <c r="K66" s="1600" t="s">
        <v>6692</v>
      </c>
      <c r="L66" s="2204">
        <v>1000</v>
      </c>
      <c r="M66" s="2200" t="s">
        <v>6693</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31"/>
      <c r="B67" s="2101" t="str">
        <f t="shared" si="1"/>
        <v>2200001858</v>
      </c>
      <c r="C67" s="1493" t="s">
        <v>3491</v>
      </c>
      <c r="D67" s="2097"/>
      <c r="E67" s="1851"/>
      <c r="F67" s="1493" t="s">
        <v>3401</v>
      </c>
      <c r="G67" s="1543"/>
      <c r="H67" s="1947"/>
      <c r="I67" s="1851"/>
      <c r="J67" s="1495" t="s">
        <v>1138</v>
      </c>
      <c r="K67" s="1628" t="s">
        <v>6694</v>
      </c>
      <c r="L67" s="2207">
        <v>1700</v>
      </c>
      <c r="M67" s="2200" t="s">
        <v>6053</v>
      </c>
      <c r="N67" s="1748"/>
      <c r="O67" s="1939"/>
    </row>
    <row r="68" spans="1:127" s="1883" customFormat="1" ht="54.75" customHeight="1">
      <c r="A68" s="3705">
        <v>26</v>
      </c>
      <c r="B68" s="2101" t="str">
        <f t="shared" si="1"/>
        <v>2000002637</v>
      </c>
      <c r="C68" s="2118" t="s">
        <v>6695</v>
      </c>
      <c r="D68" s="2178">
        <v>4300</v>
      </c>
      <c r="E68" s="2118" t="s">
        <v>6675</v>
      </c>
      <c r="F68" s="2118" t="s">
        <v>61</v>
      </c>
      <c r="G68" s="1921" t="s">
        <v>6696</v>
      </c>
      <c r="H68" s="1921"/>
      <c r="I68" s="2118" t="s">
        <v>19</v>
      </c>
      <c r="J68" s="1921" t="s">
        <v>74</v>
      </c>
      <c r="K68" s="1845" t="s">
        <v>6697</v>
      </c>
      <c r="L68" s="2179">
        <v>1060</v>
      </c>
      <c r="M68" s="2160" t="s">
        <v>6096</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699"/>
      <c r="B69" s="2101" t="str">
        <f t="shared" ref="B69:B100" si="2">TEXT(LEFT(K69,10),"0000000000")</f>
        <v>2000002638</v>
      </c>
      <c r="C69" s="1851" t="s">
        <v>6695</v>
      </c>
      <c r="D69" s="2182"/>
      <c r="E69" s="1851"/>
      <c r="F69" s="1495" t="s">
        <v>61</v>
      </c>
      <c r="G69" s="1495"/>
      <c r="H69" s="1495"/>
      <c r="I69" s="1851"/>
      <c r="J69" s="1495" t="s">
        <v>74</v>
      </c>
      <c r="K69" s="1600" t="s">
        <v>6698</v>
      </c>
      <c r="L69" s="2183">
        <v>1850</v>
      </c>
      <c r="M69" s="2160" t="s">
        <v>6096</v>
      </c>
      <c r="N69" s="1748" t="s">
        <v>6644</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700"/>
      <c r="B70" s="2101" t="str">
        <f t="shared" si="2"/>
        <v>2200001856</v>
      </c>
      <c r="C70" s="1851" t="s">
        <v>6695</v>
      </c>
      <c r="D70" s="2182"/>
      <c r="E70" s="1851"/>
      <c r="F70" s="1495" t="s">
        <v>61</v>
      </c>
      <c r="G70" s="1495"/>
      <c r="H70" s="1495"/>
      <c r="I70" s="1851"/>
      <c r="J70" s="1495" t="s">
        <v>101</v>
      </c>
      <c r="K70" s="1600" t="s">
        <v>6699</v>
      </c>
      <c r="L70" s="2183">
        <v>1400</v>
      </c>
      <c r="M70" s="2200" t="s">
        <v>6689</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29">
        <v>27</v>
      </c>
      <c r="B71" s="2101" t="str">
        <f t="shared" si="2"/>
        <v>2200001855</v>
      </c>
      <c r="C71" s="1902" t="s">
        <v>5328</v>
      </c>
      <c r="D71" s="2119">
        <v>4000</v>
      </c>
      <c r="E71" s="2118" t="s">
        <v>6700</v>
      </c>
      <c r="F71" s="2120" t="s">
        <v>84</v>
      </c>
      <c r="G71" s="2187" t="s">
        <v>6701</v>
      </c>
      <c r="H71" s="2159"/>
      <c r="I71" s="2118" t="s">
        <v>19</v>
      </c>
      <c r="J71" s="1921" t="s">
        <v>959</v>
      </c>
      <c r="K71" s="2161" t="s">
        <v>6702</v>
      </c>
      <c r="L71" s="2199">
        <v>2000</v>
      </c>
      <c r="M71" s="2200" t="s">
        <v>6689</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31"/>
      <c r="B72" s="2101" t="str">
        <f t="shared" si="2"/>
        <v>2200001857</v>
      </c>
      <c r="C72" s="1493" t="s">
        <v>5328</v>
      </c>
      <c r="D72" s="2097"/>
      <c r="E72" s="1851"/>
      <c r="F72" s="1872" t="s">
        <v>84</v>
      </c>
      <c r="G72" s="1543"/>
      <c r="H72" s="1947"/>
      <c r="I72" s="2118"/>
      <c r="J72" s="1851" t="s">
        <v>959</v>
      </c>
      <c r="K72" s="1628" t="s">
        <v>6703</v>
      </c>
      <c r="L72" s="2207">
        <v>2058</v>
      </c>
      <c r="M72" s="2200" t="s">
        <v>6689</v>
      </c>
      <c r="N72" s="1748"/>
      <c r="O72" s="1939"/>
    </row>
    <row r="73" spans="1:127" s="1883" customFormat="1" ht="54.75" customHeight="1">
      <c r="A73" s="3725">
        <v>28</v>
      </c>
      <c r="B73" s="2101" t="str">
        <f t="shared" si="2"/>
        <v>2000002610</v>
      </c>
      <c r="C73" s="2118" t="s">
        <v>157</v>
      </c>
      <c r="D73" s="2119">
        <v>3240</v>
      </c>
      <c r="E73" s="2118" t="s">
        <v>6704</v>
      </c>
      <c r="F73" s="2120" t="s">
        <v>61</v>
      </c>
      <c r="G73" s="1921" t="s">
        <v>6705</v>
      </c>
      <c r="H73" s="2159"/>
      <c r="I73" s="2118" t="s">
        <v>19</v>
      </c>
      <c r="J73" s="2120" t="s">
        <v>63</v>
      </c>
      <c r="K73" s="2161" t="s">
        <v>6706</v>
      </c>
      <c r="L73" s="2121">
        <v>2500</v>
      </c>
      <c r="M73" s="2160" t="s">
        <v>6096</v>
      </c>
      <c r="N73" s="2117" t="s">
        <v>6707</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27"/>
      <c r="B74" s="2101" t="str">
        <f t="shared" si="2"/>
        <v>2000002629</v>
      </c>
      <c r="C74" s="1851" t="s">
        <v>157</v>
      </c>
      <c r="D74" s="2097"/>
      <c r="E74" s="1851"/>
      <c r="F74" s="1872" t="s">
        <v>61</v>
      </c>
      <c r="G74" s="1495"/>
      <c r="H74" s="1947"/>
      <c r="I74" s="1851"/>
      <c r="J74" s="1872" t="s">
        <v>123</v>
      </c>
      <c r="K74" s="1628" t="s">
        <v>6708</v>
      </c>
      <c r="L74" s="2107">
        <v>740</v>
      </c>
      <c r="M74" s="2160" t="s">
        <v>6096</v>
      </c>
      <c r="N74" s="2117" t="s">
        <v>6639</v>
      </c>
      <c r="O74" s="2102"/>
    </row>
    <row r="75" spans="1:127" s="2122" customFormat="1" ht="48.75" customHeight="1">
      <c r="A75" s="3705">
        <v>29</v>
      </c>
      <c r="B75" s="2101" t="str">
        <f t="shared" si="2"/>
        <v>2400001007</v>
      </c>
      <c r="C75" s="2118" t="s">
        <v>6709</v>
      </c>
      <c r="D75" s="2119">
        <v>7500</v>
      </c>
      <c r="E75" s="2118" t="s">
        <v>6710</v>
      </c>
      <c r="F75" s="2120" t="s">
        <v>3421</v>
      </c>
      <c r="G75" s="1921" t="s">
        <v>6711</v>
      </c>
      <c r="H75" s="2159"/>
      <c r="I75" s="2118" t="s">
        <v>19</v>
      </c>
      <c r="J75" s="2120" t="s">
        <v>286</v>
      </c>
      <c r="K75" s="2194" t="s">
        <v>6712</v>
      </c>
      <c r="L75" s="2121">
        <v>2500</v>
      </c>
      <c r="M75" s="2160" t="s">
        <v>6096</v>
      </c>
      <c r="N75" s="2117" t="s">
        <v>6713</v>
      </c>
      <c r="O75" s="2117"/>
    </row>
    <row r="76" spans="1:127" s="1883" customFormat="1" ht="48.75" customHeight="1">
      <c r="A76" s="3700"/>
      <c r="B76" s="2101" t="str">
        <f t="shared" si="2"/>
        <v>2400001016</v>
      </c>
      <c r="C76" s="1851" t="s">
        <v>6709</v>
      </c>
      <c r="D76" s="2097">
        <f>L76</f>
        <v>5000</v>
      </c>
      <c r="E76" s="1851"/>
      <c r="F76" s="1872" t="s">
        <v>3421</v>
      </c>
      <c r="G76" s="1495"/>
      <c r="H76" s="1947"/>
      <c r="I76" s="1851"/>
      <c r="J76" s="1872" t="s">
        <v>4807</v>
      </c>
      <c r="K76" s="1496" t="s">
        <v>6714</v>
      </c>
      <c r="L76" s="2107">
        <v>5000</v>
      </c>
      <c r="M76" s="2160" t="s">
        <v>6096</v>
      </c>
      <c r="N76" s="2102" t="s">
        <v>6715</v>
      </c>
      <c r="O76" s="2102"/>
    </row>
    <row r="77" spans="1:127" s="1883" customFormat="1" ht="48.75" customHeight="1">
      <c r="A77" s="2214">
        <v>30</v>
      </c>
      <c r="B77" s="2101" t="str">
        <f t="shared" si="2"/>
        <v>2000002652</v>
      </c>
      <c r="C77" s="1921" t="s">
        <v>5666</v>
      </c>
      <c r="D77" s="2201">
        <v>4200</v>
      </c>
      <c r="E77" s="1921" t="s">
        <v>6716</v>
      </c>
      <c r="F77" s="1921" t="s">
        <v>61</v>
      </c>
      <c r="G77" s="1921" t="s">
        <v>6717</v>
      </c>
      <c r="H77" s="1921"/>
      <c r="I77" s="1921" t="s">
        <v>19</v>
      </c>
      <c r="J77" s="1921" t="s">
        <v>1138</v>
      </c>
      <c r="K77" s="1845" t="s">
        <v>6718</v>
      </c>
      <c r="L77" s="2179">
        <v>4200</v>
      </c>
      <c r="M77" s="1561" t="s">
        <v>6096</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705">
        <v>31</v>
      </c>
      <c r="B78" s="2101" t="str">
        <f t="shared" si="2"/>
        <v>2000002570</v>
      </c>
      <c r="C78" s="2118" t="s">
        <v>3629</v>
      </c>
      <c r="D78" s="2201">
        <v>24000</v>
      </c>
      <c r="E78" s="1921" t="s">
        <v>6719</v>
      </c>
      <c r="F78" s="1921" t="s">
        <v>3416</v>
      </c>
      <c r="G78" s="1921" t="s">
        <v>6720</v>
      </c>
      <c r="H78" s="1921"/>
      <c r="I78" s="1921" t="s">
        <v>19</v>
      </c>
      <c r="J78" s="1921" t="s">
        <v>63</v>
      </c>
      <c r="K78" s="1845" t="s">
        <v>6721</v>
      </c>
      <c r="L78" s="2195">
        <v>2000</v>
      </c>
      <c r="M78" s="2160" t="s">
        <v>6096</v>
      </c>
      <c r="N78" s="2202" t="s">
        <v>6722</v>
      </c>
      <c r="O78" s="2117"/>
    </row>
    <row r="79" spans="1:127" s="1548" customFormat="1" ht="55.5" customHeight="1">
      <c r="A79" s="3699"/>
      <c r="B79" s="2101" t="str">
        <f t="shared" si="2"/>
        <v>2000002571</v>
      </c>
      <c r="C79" s="1495" t="s">
        <v>3629</v>
      </c>
      <c r="D79" s="2203"/>
      <c r="E79" s="1495"/>
      <c r="F79" s="1495" t="s">
        <v>3416</v>
      </c>
      <c r="G79" s="1495"/>
      <c r="H79" s="1495"/>
      <c r="I79" s="1495"/>
      <c r="J79" s="1495" t="s">
        <v>63</v>
      </c>
      <c r="K79" s="1600" t="s">
        <v>6723</v>
      </c>
      <c r="L79" s="2204">
        <v>2000</v>
      </c>
      <c r="M79" s="2160" t="s">
        <v>6096</v>
      </c>
      <c r="N79" s="2202" t="s">
        <v>6724</v>
      </c>
      <c r="O79" s="2208"/>
    </row>
    <row r="80" spans="1:127" s="1548" customFormat="1" ht="55.5" customHeight="1">
      <c r="A80" s="3699"/>
      <c r="B80" s="2101" t="str">
        <f t="shared" si="2"/>
        <v>2000002633</v>
      </c>
      <c r="C80" s="1495" t="s">
        <v>3629</v>
      </c>
      <c r="D80" s="2203"/>
      <c r="E80" s="1495"/>
      <c r="F80" s="1495" t="s">
        <v>3416</v>
      </c>
      <c r="G80" s="1495"/>
      <c r="H80" s="1495"/>
      <c r="I80" s="1495"/>
      <c r="J80" s="1495" t="s">
        <v>63</v>
      </c>
      <c r="K80" s="1854" t="s">
        <v>6725</v>
      </c>
      <c r="L80" s="2204">
        <v>1625</v>
      </c>
      <c r="M80" s="2160" t="s">
        <v>6096</v>
      </c>
      <c r="N80" s="2102" t="s">
        <v>6097</v>
      </c>
      <c r="O80" s="2208"/>
    </row>
    <row r="81" spans="1:127" s="1548" customFormat="1" ht="55.5" customHeight="1">
      <c r="A81" s="3699"/>
      <c r="B81" s="2101" t="str">
        <f t="shared" si="2"/>
        <v>2000002634</v>
      </c>
      <c r="C81" s="1495" t="s">
        <v>3629</v>
      </c>
      <c r="D81" s="2203"/>
      <c r="E81" s="1495"/>
      <c r="F81" s="1495" t="s">
        <v>3416</v>
      </c>
      <c r="G81" s="1495"/>
      <c r="H81" s="1495"/>
      <c r="I81" s="1495"/>
      <c r="J81" s="1495" t="s">
        <v>63</v>
      </c>
      <c r="K81" s="1854" t="s">
        <v>6726</v>
      </c>
      <c r="L81" s="2204">
        <v>1575</v>
      </c>
      <c r="M81" s="2160" t="s">
        <v>6096</v>
      </c>
      <c r="N81" s="2102" t="s">
        <v>6097</v>
      </c>
      <c r="O81" s="2208"/>
    </row>
    <row r="82" spans="1:127" s="1548" customFormat="1" ht="55.5" customHeight="1">
      <c r="A82" s="3699"/>
      <c r="B82" s="2101" t="str">
        <f t="shared" si="2"/>
        <v>2000002611</v>
      </c>
      <c r="C82" s="1495" t="s">
        <v>3629</v>
      </c>
      <c r="D82" s="2203"/>
      <c r="E82" s="1495"/>
      <c r="F82" s="1495" t="s">
        <v>3416</v>
      </c>
      <c r="G82" s="1495"/>
      <c r="H82" s="1495"/>
      <c r="I82" s="1495"/>
      <c r="J82" s="1495" t="s">
        <v>63</v>
      </c>
      <c r="K82" s="1600" t="s">
        <v>6727</v>
      </c>
      <c r="L82" s="2204">
        <v>14000</v>
      </c>
      <c r="M82" s="2160" t="s">
        <v>6096</v>
      </c>
      <c r="N82" s="2208" t="s">
        <v>6728</v>
      </c>
      <c r="O82" s="2208"/>
    </row>
    <row r="83" spans="1:127" s="1548" customFormat="1" ht="55.5" customHeight="1">
      <c r="A83" s="3700"/>
      <c r="B83" s="2101" t="str">
        <f t="shared" si="2"/>
        <v>2000002609</v>
      </c>
      <c r="C83" s="1495" t="s">
        <v>3629</v>
      </c>
      <c r="D83" s="2203"/>
      <c r="E83" s="1495"/>
      <c r="F83" s="1495" t="s">
        <v>3416</v>
      </c>
      <c r="G83" s="1495"/>
      <c r="H83" s="1495"/>
      <c r="I83" s="1495"/>
      <c r="J83" s="1495" t="s">
        <v>63</v>
      </c>
      <c r="K83" s="1600" t="s">
        <v>6729</v>
      </c>
      <c r="L83" s="2204">
        <v>2550</v>
      </c>
      <c r="M83" s="2160" t="s">
        <v>6096</v>
      </c>
      <c r="N83" s="2202" t="s">
        <v>6730</v>
      </c>
      <c r="O83" s="2208"/>
    </row>
    <row r="84" spans="1:127" s="1548" customFormat="1" ht="55.5" customHeight="1">
      <c r="A84" s="3726">
        <v>32</v>
      </c>
      <c r="B84" s="2101" t="str">
        <f t="shared" si="2"/>
        <v>2400001013</v>
      </c>
      <c r="C84" s="2118" t="s">
        <v>6731</v>
      </c>
      <c r="D84" s="2119">
        <v>19525</v>
      </c>
      <c r="E84" s="2118" t="s">
        <v>6732</v>
      </c>
      <c r="F84" s="2120" t="s">
        <v>25</v>
      </c>
      <c r="G84" s="1921" t="s">
        <v>6733</v>
      </c>
      <c r="H84" s="2159"/>
      <c r="I84" s="2118" t="s">
        <v>19</v>
      </c>
      <c r="J84" s="2120" t="s">
        <v>4796</v>
      </c>
      <c r="K84" s="2194" t="s">
        <v>6734</v>
      </c>
      <c r="L84" s="2227">
        <v>500</v>
      </c>
      <c r="M84" s="2160" t="s">
        <v>6574</v>
      </c>
      <c r="N84" s="2117" t="s">
        <v>6735</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26"/>
      <c r="B85" s="2101" t="str">
        <f t="shared" si="2"/>
        <v>2400001000</v>
      </c>
      <c r="C85" s="1851" t="s">
        <v>6731</v>
      </c>
      <c r="D85" s="2097"/>
      <c r="E85" s="2118"/>
      <c r="F85" s="1872" t="s">
        <v>25</v>
      </c>
      <c r="G85" s="1495"/>
      <c r="H85" s="1947"/>
      <c r="I85" s="1851"/>
      <c r="J85" s="1872"/>
      <c r="K85" s="1496" t="s">
        <v>6736</v>
      </c>
      <c r="L85" s="2226">
        <v>5250</v>
      </c>
      <c r="M85" s="2160" t="s">
        <v>6096</v>
      </c>
      <c r="N85" s="2102" t="s">
        <v>6097</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26"/>
      <c r="B86" s="2101" t="str">
        <f t="shared" si="2"/>
        <v>2400001001</v>
      </c>
      <c r="C86" s="1851" t="s">
        <v>6731</v>
      </c>
      <c r="D86" s="2097"/>
      <c r="E86" s="2118"/>
      <c r="F86" s="1872" t="s">
        <v>25</v>
      </c>
      <c r="G86" s="1495"/>
      <c r="H86" s="1947"/>
      <c r="I86" s="1851"/>
      <c r="J86" s="1872"/>
      <c r="K86" s="1496" t="s">
        <v>6737</v>
      </c>
      <c r="L86" s="2226">
        <v>450</v>
      </c>
      <c r="M86" s="2160" t="s">
        <v>6096</v>
      </c>
      <c r="N86" s="2102" t="s">
        <v>6097</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26"/>
      <c r="B87" s="2101" t="str">
        <f t="shared" si="2"/>
        <v>2400001002</v>
      </c>
      <c r="C87" s="1851" t="s">
        <v>6731</v>
      </c>
      <c r="D87" s="2097"/>
      <c r="E87" s="2118"/>
      <c r="F87" s="1872" t="s">
        <v>25</v>
      </c>
      <c r="G87" s="1495"/>
      <c r="H87" s="1947"/>
      <c r="I87" s="1851"/>
      <c r="J87" s="1872"/>
      <c r="K87" s="1496" t="s">
        <v>6738</v>
      </c>
      <c r="L87" s="2226">
        <v>300</v>
      </c>
      <c r="M87" s="2160" t="s">
        <v>6096</v>
      </c>
      <c r="N87" s="2102" t="s">
        <v>6097</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26"/>
      <c r="B88" s="2101" t="str">
        <f t="shared" si="2"/>
        <v>2400001019</v>
      </c>
      <c r="C88" s="1851" t="s">
        <v>6731</v>
      </c>
      <c r="D88" s="2097"/>
      <c r="E88" s="2118"/>
      <c r="F88" s="1872" t="s">
        <v>25</v>
      </c>
      <c r="G88" s="1495"/>
      <c r="H88" s="1947"/>
      <c r="I88" s="1851"/>
      <c r="J88" s="1872"/>
      <c r="K88" s="1496" t="s">
        <v>6739</v>
      </c>
      <c r="L88" s="2226">
        <v>650</v>
      </c>
      <c r="M88" s="2160" t="s">
        <v>6096</v>
      </c>
      <c r="N88" s="2102" t="s">
        <v>6097</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26"/>
      <c r="B89" s="2101" t="str">
        <f t="shared" si="2"/>
        <v>2400001020</v>
      </c>
      <c r="C89" s="1851" t="s">
        <v>6731</v>
      </c>
      <c r="D89" s="2097"/>
      <c r="E89" s="2118"/>
      <c r="F89" s="1872" t="s">
        <v>25</v>
      </c>
      <c r="G89" s="1495"/>
      <c r="H89" s="1947"/>
      <c r="I89" s="1851"/>
      <c r="J89" s="1872"/>
      <c r="K89" s="1496" t="s">
        <v>6740</v>
      </c>
      <c r="L89" s="2226">
        <v>425</v>
      </c>
      <c r="M89" s="2160" t="s">
        <v>6096</v>
      </c>
      <c r="N89" s="2102" t="s">
        <v>6097</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26"/>
      <c r="B90" s="2101" t="str">
        <f t="shared" si="2"/>
        <v>2400001008</v>
      </c>
      <c r="C90" s="1851" t="s">
        <v>6731</v>
      </c>
      <c r="D90" s="2097"/>
      <c r="E90" s="2118"/>
      <c r="F90" s="1872" t="s">
        <v>25</v>
      </c>
      <c r="G90" s="1495"/>
      <c r="H90" s="1947"/>
      <c r="I90" s="1851"/>
      <c r="J90" s="1872"/>
      <c r="K90" s="1496" t="s">
        <v>6741</v>
      </c>
      <c r="L90" s="2226">
        <v>800</v>
      </c>
      <c r="M90" s="2160" t="s">
        <v>6096</v>
      </c>
      <c r="N90" s="2102" t="s">
        <v>6097</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26"/>
      <c r="B91" s="2101" t="str">
        <f t="shared" si="2"/>
        <v>2400001010</v>
      </c>
      <c r="C91" s="1851" t="s">
        <v>6731</v>
      </c>
      <c r="D91" s="2097"/>
      <c r="E91" s="1851"/>
      <c r="F91" s="1872" t="s">
        <v>25</v>
      </c>
      <c r="G91" s="1495"/>
      <c r="H91" s="1947"/>
      <c r="I91" s="1851"/>
      <c r="J91" s="1872"/>
      <c r="K91" s="1496" t="s">
        <v>6742</v>
      </c>
      <c r="L91" s="2226">
        <v>4200</v>
      </c>
      <c r="M91" s="2160" t="s">
        <v>6096</v>
      </c>
      <c r="N91" s="2102" t="s">
        <v>6097</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26"/>
      <c r="B92" s="2101" t="str">
        <f t="shared" si="2"/>
        <v>2400001011</v>
      </c>
      <c r="C92" s="1851" t="s">
        <v>6731</v>
      </c>
      <c r="D92" s="2097"/>
      <c r="E92" s="1851"/>
      <c r="F92" s="1872" t="s">
        <v>25</v>
      </c>
      <c r="G92" s="1495"/>
      <c r="H92" s="1947"/>
      <c r="I92" s="1851"/>
      <c r="J92" s="1872"/>
      <c r="K92" s="1496" t="s">
        <v>6743</v>
      </c>
      <c r="L92" s="2226">
        <v>3000</v>
      </c>
      <c r="M92" s="2160" t="s">
        <v>6096</v>
      </c>
      <c r="N92" s="2102" t="s">
        <v>6097</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26"/>
      <c r="B93" s="2101" t="str">
        <f t="shared" si="2"/>
        <v>2400001004</v>
      </c>
      <c r="C93" s="1851" t="s">
        <v>6731</v>
      </c>
      <c r="D93" s="2097"/>
      <c r="E93" s="1851"/>
      <c r="F93" s="1872" t="s">
        <v>25</v>
      </c>
      <c r="G93" s="1495"/>
      <c r="H93" s="1947"/>
      <c r="I93" s="1851"/>
      <c r="J93" s="1872"/>
      <c r="K93" s="1496" t="s">
        <v>6744</v>
      </c>
      <c r="L93" s="2226">
        <v>400</v>
      </c>
      <c r="M93" s="2160" t="s">
        <v>6096</v>
      </c>
      <c r="N93" s="2102" t="s">
        <v>6097</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26"/>
      <c r="B94" s="2101" t="str">
        <f t="shared" si="2"/>
        <v>2400001021</v>
      </c>
      <c r="C94" s="1851" t="s">
        <v>6731</v>
      </c>
      <c r="D94" s="2097"/>
      <c r="E94" s="1851"/>
      <c r="F94" s="1872" t="s">
        <v>25</v>
      </c>
      <c r="G94" s="1495"/>
      <c r="H94" s="1947"/>
      <c r="I94" s="1851"/>
      <c r="J94" s="1872"/>
      <c r="K94" s="1496" t="s">
        <v>6745</v>
      </c>
      <c r="L94" s="2226">
        <v>2000</v>
      </c>
      <c r="M94" s="2160" t="s">
        <v>6096</v>
      </c>
      <c r="N94" s="2102" t="s">
        <v>6097</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26"/>
      <c r="B95" s="2101" t="str">
        <f t="shared" si="2"/>
        <v>2400001022</v>
      </c>
      <c r="C95" s="1851" t="s">
        <v>6731</v>
      </c>
      <c r="D95" s="2097"/>
      <c r="E95" s="1851"/>
      <c r="F95" s="1872" t="s">
        <v>25</v>
      </c>
      <c r="G95" s="1495"/>
      <c r="H95" s="1947"/>
      <c r="I95" s="1851"/>
      <c r="J95" s="1872"/>
      <c r="K95" s="1496" t="s">
        <v>6746</v>
      </c>
      <c r="L95" s="2226">
        <v>800</v>
      </c>
      <c r="M95" s="2160" t="s">
        <v>6096</v>
      </c>
      <c r="N95" s="2102" t="s">
        <v>6097</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26"/>
      <c r="B96" s="2101" t="str">
        <f t="shared" si="2"/>
        <v>2400001023</v>
      </c>
      <c r="C96" s="1851" t="s">
        <v>6731</v>
      </c>
      <c r="D96" s="2097"/>
      <c r="E96" s="1851"/>
      <c r="F96" s="1872" t="s">
        <v>25</v>
      </c>
      <c r="G96" s="1495"/>
      <c r="H96" s="1947"/>
      <c r="I96" s="1851"/>
      <c r="J96" s="1872"/>
      <c r="K96" s="1496" t="s">
        <v>6747</v>
      </c>
      <c r="L96" s="2226">
        <v>200</v>
      </c>
      <c r="M96" s="2160" t="s">
        <v>6096</v>
      </c>
      <c r="N96" s="2102" t="s">
        <v>6097</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26"/>
      <c r="B97" s="2101" t="str">
        <f t="shared" si="2"/>
        <v>2400001024</v>
      </c>
      <c r="C97" s="1851" t="s">
        <v>6731</v>
      </c>
      <c r="D97" s="2097"/>
      <c r="E97" s="1851"/>
      <c r="F97" s="1872" t="s">
        <v>25</v>
      </c>
      <c r="G97" s="1495"/>
      <c r="H97" s="1947"/>
      <c r="I97" s="1851"/>
      <c r="J97" s="1872"/>
      <c r="K97" s="1496" t="s">
        <v>6748</v>
      </c>
      <c r="L97" s="2226">
        <v>175</v>
      </c>
      <c r="M97" s="2160" t="s">
        <v>6096</v>
      </c>
      <c r="N97" s="2102" t="s">
        <v>6097</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26"/>
      <c r="B98" s="2101" t="str">
        <f t="shared" si="2"/>
        <v>2400001005</v>
      </c>
      <c r="C98" s="1851" t="s">
        <v>6731</v>
      </c>
      <c r="D98" s="2097"/>
      <c r="E98" s="1851"/>
      <c r="F98" s="1872" t="s">
        <v>25</v>
      </c>
      <c r="G98" s="1495"/>
      <c r="H98" s="1947"/>
      <c r="I98" s="1851"/>
      <c r="J98" s="1872"/>
      <c r="K98" s="1546" t="s">
        <v>6749</v>
      </c>
      <c r="L98" s="2226">
        <v>375</v>
      </c>
      <c r="M98" s="2160" t="s">
        <v>6096</v>
      </c>
      <c r="N98" s="2053" t="s">
        <v>6097</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6750</v>
      </c>
      <c r="F99" s="1921" t="s">
        <v>54</v>
      </c>
      <c r="G99" s="1921" t="s">
        <v>6751</v>
      </c>
      <c r="H99" s="1921"/>
      <c r="I99" s="1921" t="s">
        <v>19</v>
      </c>
      <c r="J99" s="1921" t="s">
        <v>199</v>
      </c>
      <c r="K99" s="1845" t="s">
        <v>6752</v>
      </c>
      <c r="L99" s="2222">
        <v>3950</v>
      </c>
      <c r="M99" s="2200" t="s">
        <v>6753</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39">
        <v>34</v>
      </c>
      <c r="B100" s="2101" t="str">
        <f t="shared" si="2"/>
        <v>2000002618</v>
      </c>
      <c r="C100" s="1921" t="s">
        <v>211</v>
      </c>
      <c r="D100" s="2201">
        <v>4000</v>
      </c>
      <c r="E100" s="1921" t="s">
        <v>6754</v>
      </c>
      <c r="F100" s="1921" t="s">
        <v>61</v>
      </c>
      <c r="G100" s="1921" t="s">
        <v>4659</v>
      </c>
      <c r="H100" s="1921"/>
      <c r="I100" s="1921" t="s">
        <v>19</v>
      </c>
      <c r="J100" s="1921" t="s">
        <v>74</v>
      </c>
      <c r="K100" s="1845" t="s">
        <v>6755</v>
      </c>
      <c r="L100" s="2195">
        <v>1400</v>
      </c>
      <c r="M100" s="2200" t="s">
        <v>6096</v>
      </c>
      <c r="N100" s="1748" t="s">
        <v>6097</v>
      </c>
      <c r="O100" s="2221"/>
    </row>
    <row r="101" spans="1:127" s="1548" customFormat="1" ht="55.5" customHeight="1">
      <c r="A101" s="3739"/>
      <c r="B101" s="2101" t="str">
        <f t="shared" ref="B101:B109" si="3">TEXT(LEFT(K101,10),"0000000000")</f>
        <v>2000002616</v>
      </c>
      <c r="C101" s="1921" t="s">
        <v>211</v>
      </c>
      <c r="D101" s="2201"/>
      <c r="E101" s="1921"/>
      <c r="F101" s="1495" t="s">
        <v>61</v>
      </c>
      <c r="G101" s="1495"/>
      <c r="H101" s="1495"/>
      <c r="I101" s="1495"/>
      <c r="J101" s="1495" t="s">
        <v>74</v>
      </c>
      <c r="K101" s="1600" t="s">
        <v>6756</v>
      </c>
      <c r="L101" s="2204">
        <v>1500</v>
      </c>
      <c r="M101" s="2200" t="s">
        <v>6096</v>
      </c>
      <c r="N101" s="1748" t="s">
        <v>6097</v>
      </c>
      <c r="O101" s="2221"/>
    </row>
    <row r="102" spans="1:127" s="1548" customFormat="1" ht="55.5" customHeight="1">
      <c r="A102" s="3739"/>
      <c r="B102" s="2101" t="str">
        <f t="shared" si="3"/>
        <v>2000002646</v>
      </c>
      <c r="C102" s="1921" t="s">
        <v>211</v>
      </c>
      <c r="D102" s="2203"/>
      <c r="E102" s="1495"/>
      <c r="F102" s="1495" t="s">
        <v>61</v>
      </c>
      <c r="G102" s="1495"/>
      <c r="H102" s="1495"/>
      <c r="I102" s="1495"/>
      <c r="J102" s="1495" t="s">
        <v>74</v>
      </c>
      <c r="K102" s="1600" t="s">
        <v>6757</v>
      </c>
      <c r="L102" s="2204">
        <v>1000</v>
      </c>
      <c r="M102" s="2200" t="s">
        <v>6096</v>
      </c>
      <c r="N102" s="1748" t="s">
        <v>6097</v>
      </c>
      <c r="O102" s="2221"/>
    </row>
    <row r="103" spans="1:127" s="1548" customFormat="1" ht="55.5" customHeight="1">
      <c r="A103" s="3740">
        <v>35</v>
      </c>
      <c r="B103" s="2101" t="str">
        <f t="shared" si="3"/>
        <v>2200001859</v>
      </c>
      <c r="C103" s="1921" t="s">
        <v>112</v>
      </c>
      <c r="D103" s="2201">
        <v>11650</v>
      </c>
      <c r="E103" s="2118" t="s">
        <v>6758</v>
      </c>
      <c r="F103" s="1921" t="s">
        <v>84</v>
      </c>
      <c r="G103" s="1921" t="s">
        <v>6759</v>
      </c>
      <c r="H103" s="2159" t="s">
        <v>6760</v>
      </c>
      <c r="I103" s="1921" t="s">
        <v>19</v>
      </c>
      <c r="J103" s="1921" t="s">
        <v>1138</v>
      </c>
      <c r="K103" s="1845" t="s">
        <v>6761</v>
      </c>
      <c r="L103" s="2195">
        <v>2935</v>
      </c>
      <c r="M103" s="2200" t="s">
        <v>5481</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40"/>
      <c r="B104" s="2101" t="str">
        <f t="shared" si="3"/>
        <v>2200001862</v>
      </c>
      <c r="C104" s="1851" t="s">
        <v>112</v>
      </c>
      <c r="D104" s="2178"/>
      <c r="E104" s="2118"/>
      <c r="F104" s="1872" t="s">
        <v>84</v>
      </c>
      <c r="G104" s="1921"/>
      <c r="H104" s="2159"/>
      <c r="I104" s="2118"/>
      <c r="J104" s="1872" t="s">
        <v>1138</v>
      </c>
      <c r="K104" s="1497" t="s">
        <v>6762</v>
      </c>
      <c r="L104" s="2199">
        <v>2965</v>
      </c>
      <c r="M104" s="2200" t="s">
        <v>6763</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40"/>
      <c r="B105" s="2101" t="str">
        <f t="shared" si="3"/>
        <v>2000002652</v>
      </c>
      <c r="C105" s="1851" t="s">
        <v>112</v>
      </c>
      <c r="D105" s="2097"/>
      <c r="E105" s="1851"/>
      <c r="F105" s="1872" t="s">
        <v>84</v>
      </c>
      <c r="G105" s="1495"/>
      <c r="H105" s="1947"/>
      <c r="I105" s="1851"/>
      <c r="J105" s="1872" t="s">
        <v>1138</v>
      </c>
      <c r="K105" s="1628" t="s">
        <v>6718</v>
      </c>
      <c r="L105" s="2207">
        <v>5750</v>
      </c>
      <c r="M105" s="2160" t="s">
        <v>6096</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705">
        <v>36</v>
      </c>
      <c r="B106" s="2101" t="str">
        <f t="shared" si="3"/>
        <v>2000002656</v>
      </c>
      <c r="C106" s="1921" t="s">
        <v>3460</v>
      </c>
      <c r="D106" s="2201">
        <v>4000</v>
      </c>
      <c r="E106" s="1921" t="s">
        <v>6758</v>
      </c>
      <c r="F106" s="1921" t="s">
        <v>61</v>
      </c>
      <c r="G106" s="1921" t="s">
        <v>6764</v>
      </c>
      <c r="H106" s="2159" t="s">
        <v>6760</v>
      </c>
      <c r="I106" s="1921" t="s">
        <v>19</v>
      </c>
      <c r="J106" s="1921" t="s">
        <v>199</v>
      </c>
      <c r="K106" s="1845" t="s">
        <v>6765</v>
      </c>
      <c r="L106" s="2222">
        <v>2050</v>
      </c>
      <c r="M106" s="2200" t="s">
        <v>5481</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699"/>
      <c r="B107" s="2101" t="str">
        <f t="shared" si="3"/>
        <v>2000002640</v>
      </c>
      <c r="C107" s="1495" t="s">
        <v>3460</v>
      </c>
      <c r="D107" s="2201"/>
      <c r="E107" s="1921"/>
      <c r="F107" s="1495" t="s">
        <v>61</v>
      </c>
      <c r="G107" s="1921"/>
      <c r="H107" s="1921"/>
      <c r="I107" s="1495" t="s">
        <v>19</v>
      </c>
      <c r="J107" s="1495" t="s">
        <v>5260</v>
      </c>
      <c r="K107" s="1600" t="s">
        <v>6290</v>
      </c>
      <c r="L107" s="2204">
        <v>2000</v>
      </c>
      <c r="M107" s="2200" t="s">
        <v>6096</v>
      </c>
      <c r="N107" s="1748" t="s">
        <v>6097</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705">
        <v>37</v>
      </c>
      <c r="B108" s="2101" t="str">
        <f t="shared" si="3"/>
        <v>2000002623</v>
      </c>
      <c r="C108" s="2118" t="s">
        <v>4786</v>
      </c>
      <c r="D108" s="2178">
        <v>5800</v>
      </c>
      <c r="E108" s="2118" t="s">
        <v>6766</v>
      </c>
      <c r="F108" s="1921" t="s">
        <v>16</v>
      </c>
      <c r="G108" s="1921" t="s">
        <v>6767</v>
      </c>
      <c r="H108" s="2159"/>
      <c r="I108" s="2118" t="s">
        <v>19</v>
      </c>
      <c r="J108" s="1921" t="s">
        <v>4348</v>
      </c>
      <c r="K108" s="1845" t="s">
        <v>6768</v>
      </c>
      <c r="L108" s="2179">
        <v>5000</v>
      </c>
      <c r="M108" s="2200" t="s">
        <v>6096</v>
      </c>
      <c r="N108" s="2237" t="s">
        <v>6735</v>
      </c>
      <c r="O108" s="2238"/>
      <c r="P108" s="2181"/>
    </row>
    <row r="109" spans="1:127" s="1548" customFormat="1" ht="67.5" customHeight="1">
      <c r="A109" s="3699"/>
      <c r="B109" s="2239" t="str">
        <f t="shared" si="3"/>
        <v>2000002661</v>
      </c>
      <c r="C109" s="1875" t="s">
        <v>4786</v>
      </c>
      <c r="D109" s="2240"/>
      <c r="E109" s="1851"/>
      <c r="F109" s="1495" t="s">
        <v>16</v>
      </c>
      <c r="G109" s="1495"/>
      <c r="H109" s="1495"/>
      <c r="I109" s="1495"/>
      <c r="J109" s="1495" t="s">
        <v>123</v>
      </c>
      <c r="K109" s="1600" t="s">
        <v>6769</v>
      </c>
      <c r="L109" s="2183">
        <v>800</v>
      </c>
      <c r="M109" s="2200" t="s">
        <v>6096</v>
      </c>
      <c r="N109" s="2208"/>
      <c r="O109" s="1780"/>
      <c r="P109" s="1807"/>
    </row>
    <row r="110" spans="1:127" s="1777" customFormat="1" ht="67.5" customHeight="1">
      <c r="A110" s="2230" t="s">
        <v>6770</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32">
        <v>37</v>
      </c>
      <c r="B111" s="2231" t="str">
        <f t="shared" ref="B111:B128" si="4">TEXT(LEFT(K111,10),"0000000000")</f>
        <v>2000002643</v>
      </c>
      <c r="C111" s="2241" t="s">
        <v>3924</v>
      </c>
      <c r="D111" s="2242">
        <v>7200</v>
      </c>
      <c r="E111" s="2115" t="s">
        <v>6126</v>
      </c>
      <c r="F111" s="2113" t="s">
        <v>3401</v>
      </c>
      <c r="G111" s="2171" t="s">
        <v>6133</v>
      </c>
      <c r="H111" s="2115"/>
      <c r="I111" s="2114" t="s">
        <v>19</v>
      </c>
      <c r="J111" s="2114" t="s">
        <v>1138</v>
      </c>
      <c r="K111" s="2146" t="s">
        <v>6771</v>
      </c>
      <c r="L111" s="2243">
        <v>2700</v>
      </c>
      <c r="M111" s="2163" t="s">
        <v>6096</v>
      </c>
      <c r="N111" s="1772" t="s">
        <v>6097</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32"/>
      <c r="B112" s="2174" t="str">
        <f t="shared" si="4"/>
        <v>2000002624</v>
      </c>
      <c r="C112" s="102" t="s">
        <v>3924</v>
      </c>
      <c r="D112" s="2244"/>
      <c r="E112" s="735"/>
      <c r="F112" s="1926" t="s">
        <v>3401</v>
      </c>
      <c r="G112" s="111"/>
      <c r="H112" s="2001"/>
      <c r="I112" s="735"/>
      <c r="J112" s="109" t="s">
        <v>1138</v>
      </c>
      <c r="K112" s="2139" t="s">
        <v>6772</v>
      </c>
      <c r="L112" s="2245">
        <v>2000</v>
      </c>
      <c r="M112" s="2163" t="s">
        <v>6096</v>
      </c>
      <c r="N112" s="1772" t="s">
        <v>6109</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33"/>
      <c r="B113" s="2174" t="str">
        <f t="shared" si="4"/>
        <v>2200001858</v>
      </c>
      <c r="C113" s="102" t="s">
        <v>3924</v>
      </c>
      <c r="D113" s="2244"/>
      <c r="E113" s="735"/>
      <c r="F113" s="1926" t="s">
        <v>3401</v>
      </c>
      <c r="G113" s="111"/>
      <c r="H113" s="2001"/>
      <c r="I113" s="735"/>
      <c r="J113" s="109" t="s">
        <v>1138</v>
      </c>
      <c r="K113" s="2139" t="s">
        <v>6694</v>
      </c>
      <c r="L113" s="2245">
        <v>2600</v>
      </c>
      <c r="M113" s="2163" t="s">
        <v>6773</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34">
        <v>40</v>
      </c>
      <c r="B114" s="2174" t="str">
        <f t="shared" si="4"/>
        <v>2000002641</v>
      </c>
      <c r="C114" s="2114" t="s">
        <v>3399</v>
      </c>
      <c r="D114" s="2246">
        <v>9250</v>
      </c>
      <c r="E114" s="2114" t="s">
        <v>6774</v>
      </c>
      <c r="F114" s="2114" t="s">
        <v>3401</v>
      </c>
      <c r="G114" s="2114" t="s">
        <v>6775</v>
      </c>
      <c r="H114" s="2114" t="s">
        <v>6100</v>
      </c>
      <c r="I114" s="2114" t="s">
        <v>19</v>
      </c>
      <c r="J114" s="2114" t="s">
        <v>123</v>
      </c>
      <c r="K114" s="2173" t="s">
        <v>6776</v>
      </c>
      <c r="L114" s="2247">
        <v>300</v>
      </c>
      <c r="M114" s="2152" t="s">
        <v>6096</v>
      </c>
      <c r="N114" s="2103" t="s">
        <v>6097</v>
      </c>
      <c r="O114" s="2168"/>
    </row>
    <row r="115" spans="1:127" s="1777" customFormat="1" ht="64.5" customHeight="1">
      <c r="A115" s="3735"/>
      <c r="B115" s="2174" t="str">
        <f t="shared" si="4"/>
        <v>2000002642</v>
      </c>
      <c r="C115" s="109" t="s">
        <v>3399</v>
      </c>
      <c r="D115" s="2248"/>
      <c r="E115" s="109"/>
      <c r="F115" s="109" t="s">
        <v>3401</v>
      </c>
      <c r="G115" s="109"/>
      <c r="H115" s="109"/>
      <c r="I115" s="109"/>
      <c r="J115" s="109" t="s">
        <v>123</v>
      </c>
      <c r="K115" s="1923" t="s">
        <v>6777</v>
      </c>
      <c r="L115" s="2249">
        <v>250</v>
      </c>
      <c r="M115" s="2152" t="s">
        <v>6096</v>
      </c>
      <c r="N115" s="2103" t="s">
        <v>6097</v>
      </c>
      <c r="O115" s="2041"/>
    </row>
    <row r="116" spans="1:127" s="1777" customFormat="1" ht="64.5" customHeight="1">
      <c r="A116" s="3735"/>
      <c r="B116" s="2174" t="str">
        <f t="shared" si="4"/>
        <v>2200001856</v>
      </c>
      <c r="C116" s="109" t="s">
        <v>3399</v>
      </c>
      <c r="D116" s="2248"/>
      <c r="E116" s="109"/>
      <c r="F116" s="109" t="s">
        <v>3401</v>
      </c>
      <c r="G116" s="109"/>
      <c r="H116" s="109"/>
      <c r="I116" s="109"/>
      <c r="J116" s="106" t="s">
        <v>63</v>
      </c>
      <c r="K116" s="670" t="s">
        <v>6778</v>
      </c>
      <c r="L116" s="2250">
        <v>600</v>
      </c>
      <c r="M116" s="2163" t="s">
        <v>6689</v>
      </c>
      <c r="N116" s="2041"/>
      <c r="O116" s="2041"/>
    </row>
    <row r="117" spans="1:127" s="1777" customFormat="1" ht="49.5" customHeight="1">
      <c r="A117" s="3735"/>
      <c r="B117" s="2174" t="str">
        <f t="shared" si="4"/>
        <v>2000002665</v>
      </c>
      <c r="C117" s="109" t="s">
        <v>3399</v>
      </c>
      <c r="D117" s="2248"/>
      <c r="E117" s="109"/>
      <c r="F117" s="109" t="s">
        <v>3401</v>
      </c>
      <c r="G117" s="109"/>
      <c r="H117" s="109"/>
      <c r="I117" s="109"/>
      <c r="J117" s="109" t="s">
        <v>63</v>
      </c>
      <c r="K117" s="1877" t="s">
        <v>6779</v>
      </c>
      <c r="L117" s="2249">
        <v>7600</v>
      </c>
      <c r="M117" s="2152" t="s">
        <v>6096</v>
      </c>
      <c r="N117" s="2041" t="s">
        <v>6118</v>
      </c>
      <c r="O117" s="2041"/>
    </row>
    <row r="118" spans="1:127" s="1777" customFormat="1" ht="66" customHeight="1">
      <c r="A118" s="3736"/>
      <c r="B118" s="2174" t="str">
        <f t="shared" si="4"/>
        <v>2000002622</v>
      </c>
      <c r="C118" s="109" t="s">
        <v>3399</v>
      </c>
      <c r="D118" s="2248"/>
      <c r="E118" s="109"/>
      <c r="F118" s="109" t="s">
        <v>3401</v>
      </c>
      <c r="G118" s="109"/>
      <c r="H118" s="109"/>
      <c r="I118" s="109"/>
      <c r="J118" s="109" t="s">
        <v>63</v>
      </c>
      <c r="K118" s="696" t="s">
        <v>6780</v>
      </c>
      <c r="L118" s="2249">
        <v>500</v>
      </c>
      <c r="M118" s="2152" t="s">
        <v>6096</v>
      </c>
      <c r="N118" s="2046" t="s">
        <v>6097</v>
      </c>
      <c r="O118" s="2041"/>
    </row>
    <row r="119" spans="1:127" s="1777" customFormat="1" ht="66" customHeight="1">
      <c r="A119" s="3734">
        <v>35</v>
      </c>
      <c r="B119" s="2174" t="str">
        <f t="shared" si="4"/>
        <v>2000002599</v>
      </c>
      <c r="C119" s="2169" t="s">
        <v>52</v>
      </c>
      <c r="D119" s="2251">
        <v>4620</v>
      </c>
      <c r="E119" s="2112" t="s">
        <v>6781</v>
      </c>
      <c r="F119" s="2114" t="s">
        <v>16</v>
      </c>
      <c r="G119" s="2114" t="s">
        <v>6782</v>
      </c>
      <c r="H119" s="2114"/>
      <c r="I119" s="2112" t="s">
        <v>19</v>
      </c>
      <c r="J119" s="2112" t="s">
        <v>1138</v>
      </c>
      <c r="K119" s="2173" t="s">
        <v>6783</v>
      </c>
      <c r="L119" s="2252">
        <v>300</v>
      </c>
      <c r="M119" s="2163" t="s">
        <v>6096</v>
      </c>
      <c r="N119" s="1772" t="s">
        <v>6097</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35"/>
      <c r="B120" s="2174" t="str">
        <f t="shared" si="4"/>
        <v>2200001851</v>
      </c>
      <c r="C120" s="111" t="s">
        <v>52</v>
      </c>
      <c r="D120" s="2254"/>
      <c r="E120" s="735"/>
      <c r="F120" s="1926" t="s">
        <v>16</v>
      </c>
      <c r="G120" s="109"/>
      <c r="H120" s="2001"/>
      <c r="I120" s="735"/>
      <c r="J120" s="735" t="s">
        <v>1138</v>
      </c>
      <c r="K120" s="2139" t="s">
        <v>6784</v>
      </c>
      <c r="L120" s="2245">
        <v>1140</v>
      </c>
      <c r="M120" s="2163" t="s">
        <v>6124</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36"/>
      <c r="B121" s="2174" t="str">
        <f t="shared" si="4"/>
        <v>2000002658</v>
      </c>
      <c r="C121" s="109" t="s">
        <v>52</v>
      </c>
      <c r="D121" s="2254"/>
      <c r="E121" s="735"/>
      <c r="F121" s="1926" t="s">
        <v>16</v>
      </c>
      <c r="G121" s="1926"/>
      <c r="H121" s="735"/>
      <c r="I121" s="735"/>
      <c r="J121" s="735" t="s">
        <v>1138</v>
      </c>
      <c r="K121" s="2139" t="s">
        <v>6785</v>
      </c>
      <c r="L121" s="2245">
        <v>3200</v>
      </c>
      <c r="M121" s="2163" t="s">
        <v>6096</v>
      </c>
      <c r="N121" s="1772" t="s">
        <v>6097</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37">
        <v>42</v>
      </c>
      <c r="B122" s="2174" t="str">
        <f t="shared" si="4"/>
        <v>2000002645</v>
      </c>
      <c r="C122" s="2114" t="s">
        <v>3573</v>
      </c>
      <c r="D122" s="2246">
        <v>4000</v>
      </c>
      <c r="E122" s="2114" t="s">
        <v>6774</v>
      </c>
      <c r="F122" s="2114" t="s">
        <v>84</v>
      </c>
      <c r="G122" s="2114" t="s">
        <v>6786</v>
      </c>
      <c r="H122" s="2114"/>
      <c r="I122" s="2114" t="s">
        <v>19</v>
      </c>
      <c r="J122" s="2114" t="s">
        <v>74</v>
      </c>
      <c r="K122" s="2173" t="s">
        <v>6787</v>
      </c>
      <c r="L122" s="2255">
        <v>700</v>
      </c>
      <c r="M122" s="2152" t="s">
        <v>6096</v>
      </c>
      <c r="N122" s="2103" t="s">
        <v>6097</v>
      </c>
      <c r="O122" s="2168"/>
    </row>
    <row r="123" spans="1:127" s="2167" customFormat="1" ht="66" customHeight="1">
      <c r="A123" s="3738"/>
      <c r="B123" s="2174" t="str">
        <f t="shared" si="4"/>
        <v>2000002636</v>
      </c>
      <c r="C123" s="109" t="s">
        <v>3573</v>
      </c>
      <c r="D123" s="2246"/>
      <c r="E123" s="2114"/>
      <c r="F123" s="102" t="s">
        <v>84</v>
      </c>
      <c r="G123" s="2114"/>
      <c r="H123" s="2114"/>
      <c r="I123" s="2114"/>
      <c r="J123" s="109" t="s">
        <v>74</v>
      </c>
      <c r="K123" s="696" t="s">
        <v>6788</v>
      </c>
      <c r="L123" s="2256">
        <v>145</v>
      </c>
      <c r="M123" s="2152" t="s">
        <v>6096</v>
      </c>
      <c r="N123" s="2103" t="s">
        <v>6130</v>
      </c>
      <c r="O123" s="2168"/>
    </row>
    <row r="124" spans="1:127" s="1777" customFormat="1" ht="66" customHeight="1">
      <c r="A124" s="3738"/>
      <c r="B124" s="2174" t="str">
        <f t="shared" si="4"/>
        <v>2200001861</v>
      </c>
      <c r="C124" s="109" t="s">
        <v>3573</v>
      </c>
      <c r="D124" s="1148"/>
      <c r="E124" s="109"/>
      <c r="F124" s="102" t="s">
        <v>84</v>
      </c>
      <c r="G124" s="109"/>
      <c r="H124" s="109"/>
      <c r="I124" s="2114"/>
      <c r="J124" s="2114" t="s">
        <v>101</v>
      </c>
      <c r="K124" s="696" t="s">
        <v>6789</v>
      </c>
      <c r="L124" s="2177">
        <v>3200</v>
      </c>
      <c r="M124" s="2163" t="s">
        <v>5481</v>
      </c>
      <c r="N124" s="2257"/>
      <c r="O124" s="2104"/>
    </row>
    <row r="125" spans="1:127" s="1777" customFormat="1" ht="66" customHeight="1">
      <c r="A125" s="3728">
        <v>36</v>
      </c>
      <c r="B125" s="2174" t="str">
        <f t="shared" si="4"/>
        <v>2000002655</v>
      </c>
      <c r="C125" s="2114" t="s">
        <v>5741</v>
      </c>
      <c r="D125" s="2246">
        <v>4300</v>
      </c>
      <c r="E125" s="2114" t="s">
        <v>6098</v>
      </c>
      <c r="F125" s="2114" t="s">
        <v>89</v>
      </c>
      <c r="G125" s="2114" t="s">
        <v>6790</v>
      </c>
      <c r="H125" s="2114" t="s">
        <v>6100</v>
      </c>
      <c r="I125" s="2114" t="s">
        <v>19</v>
      </c>
      <c r="J125" s="2114" t="s">
        <v>74</v>
      </c>
      <c r="K125" s="2173" t="s">
        <v>6791</v>
      </c>
      <c r="L125" s="2247">
        <v>1600</v>
      </c>
      <c r="M125" s="2163" t="s">
        <v>6096</v>
      </c>
      <c r="N125" s="1772" t="s">
        <v>6097</v>
      </c>
      <c r="O125" s="2258"/>
    </row>
    <row r="126" spans="1:127" s="1777" customFormat="1" ht="66" customHeight="1">
      <c r="A126" s="3728"/>
      <c r="B126" s="2174" t="str">
        <f t="shared" si="4"/>
        <v>2000002653</v>
      </c>
      <c r="C126" s="2114" t="s">
        <v>5741</v>
      </c>
      <c r="D126" s="2246"/>
      <c r="E126" s="2114"/>
      <c r="F126" s="109" t="s">
        <v>89</v>
      </c>
      <c r="G126" s="109"/>
      <c r="H126" s="109"/>
      <c r="I126" s="109"/>
      <c r="J126" s="109" t="s">
        <v>74</v>
      </c>
      <c r="K126" s="696" t="s">
        <v>6792</v>
      </c>
      <c r="L126" s="2249">
        <v>400</v>
      </c>
      <c r="M126" s="2163" t="s">
        <v>6096</v>
      </c>
      <c r="N126" s="2172" t="s">
        <v>6097</v>
      </c>
      <c r="O126" s="2258"/>
    </row>
    <row r="127" spans="1:127" s="1777" customFormat="1" ht="66" customHeight="1">
      <c r="A127" s="3728"/>
      <c r="B127" s="2174" t="str">
        <f t="shared" si="4"/>
        <v>2000002654</v>
      </c>
      <c r="C127" s="2114" t="s">
        <v>5741</v>
      </c>
      <c r="D127" s="2246"/>
      <c r="E127" s="2114"/>
      <c r="F127" s="109" t="s">
        <v>89</v>
      </c>
      <c r="G127" s="109"/>
      <c r="H127" s="109"/>
      <c r="I127" s="109"/>
      <c r="J127" s="109" t="s">
        <v>74</v>
      </c>
      <c r="K127" s="696" t="s">
        <v>6793</v>
      </c>
      <c r="L127" s="2249">
        <v>1900</v>
      </c>
      <c r="M127" s="2163" t="s">
        <v>6096</v>
      </c>
      <c r="N127" s="1772" t="s">
        <v>6097</v>
      </c>
      <c r="O127" s="2258"/>
    </row>
    <row r="128" spans="1:127" s="1777" customFormat="1" ht="66" customHeight="1">
      <c r="A128" s="3728"/>
      <c r="B128" s="2174" t="str">
        <f t="shared" si="4"/>
        <v>2000002645</v>
      </c>
      <c r="C128" s="2114" t="s">
        <v>5741</v>
      </c>
      <c r="D128" s="2248"/>
      <c r="E128" s="109"/>
      <c r="F128" s="109" t="s">
        <v>89</v>
      </c>
      <c r="G128" s="109"/>
      <c r="H128" s="109"/>
      <c r="I128" s="109"/>
      <c r="J128" s="109" t="s">
        <v>74</v>
      </c>
      <c r="K128" s="696" t="s">
        <v>6794</v>
      </c>
      <c r="L128" s="2249">
        <v>400</v>
      </c>
      <c r="M128" s="2163" t="s">
        <v>6096</v>
      </c>
      <c r="N128" s="1772" t="s">
        <v>6097</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100:A102"/>
    <mergeCell ref="A103:A105"/>
    <mergeCell ref="O35:O36"/>
    <mergeCell ref="A37:A38"/>
    <mergeCell ref="A39:A41"/>
    <mergeCell ref="A43:A45"/>
    <mergeCell ref="A73:A74"/>
    <mergeCell ref="A50:A56"/>
    <mergeCell ref="A84:A98"/>
    <mergeCell ref="A68:A70"/>
    <mergeCell ref="A71:A72"/>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2:A15"/>
    <mergeCell ref="A16:A19"/>
    <mergeCell ref="A20:A21"/>
    <mergeCell ref="A27:A31"/>
    <mergeCell ref="A32:A34"/>
    <mergeCell ref="A2:O2"/>
    <mergeCell ref="A3:C3"/>
    <mergeCell ref="A5:A6"/>
    <mergeCell ref="A7:A8"/>
    <mergeCell ref="A9:A10"/>
  </mergeCells>
  <conditionalFormatting sqref="A1:A3">
    <cfRule type="duplicateValues" dxfId="265" priority="11"/>
  </conditionalFormatting>
  <conditionalFormatting sqref="A4">
    <cfRule type="duplicateValues" dxfId="264" priority="7"/>
  </conditionalFormatting>
  <conditionalFormatting sqref="B138:B1048576 B1:B109 B111:B131">
    <cfRule type="duplicateValues" dxfId="263" priority="5"/>
    <cfRule type="duplicateValues" dxfId="262" priority="6"/>
  </conditionalFormatting>
  <conditionalFormatting sqref="C4">
    <cfRule type="duplicateValues" dxfId="261" priority="8"/>
    <cfRule type="duplicateValues" dxfId="260" priority="9"/>
    <cfRule type="duplicateValues" dxfId="259"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79"/>
      <c r="E1" s="3579"/>
      <c r="F1" s="3579"/>
      <c r="G1" s="3579"/>
      <c r="H1" s="3579"/>
      <c r="I1" s="3579"/>
      <c r="J1" s="3579"/>
      <c r="K1" s="3579"/>
      <c r="L1" s="3579"/>
      <c r="M1" s="3579"/>
      <c r="O1" s="1848"/>
    </row>
    <row r="2" spans="1:129" ht="64.5" customHeight="1">
      <c r="A2" s="3743" t="s">
        <v>6795</v>
      </c>
      <c r="B2" s="3743"/>
      <c r="C2" s="3722"/>
      <c r="D2" s="3722"/>
      <c r="E2" s="3722"/>
      <c r="F2" s="3722"/>
      <c r="G2" s="3722"/>
      <c r="H2" s="3722"/>
      <c r="I2" s="3722"/>
      <c r="J2" s="3722"/>
      <c r="K2" s="3722"/>
      <c r="L2" s="3722"/>
      <c r="M2" s="3744"/>
      <c r="N2" s="2395"/>
      <c r="O2" s="2395"/>
      <c r="P2" s="287"/>
    </row>
    <row r="3" spans="1:129" s="1777" customFormat="1" ht="37.5" customHeight="1">
      <c r="A3" s="3667" t="s">
        <v>3388</v>
      </c>
      <c r="B3" s="3667"/>
      <c r="C3" s="3667"/>
      <c r="D3" s="1960">
        <f>SUBTOTAL(9,D5:D143)</f>
        <v>13920</v>
      </c>
      <c r="E3" s="1815"/>
      <c r="F3" s="1961"/>
      <c r="G3" s="1815"/>
      <c r="H3" s="1815"/>
      <c r="I3" s="1815"/>
      <c r="J3" s="1815"/>
      <c r="K3" s="1816">
        <f ca="1">TODAY()</f>
        <v>45954</v>
      </c>
      <c r="L3" s="1960">
        <f>SUBTOTAL(9,L5:L143)</f>
        <v>7213</v>
      </c>
      <c r="M3" s="143"/>
      <c r="N3" s="1816"/>
      <c r="O3" s="1961"/>
      <c r="P3" s="218"/>
    </row>
    <row r="4" spans="1:129" s="2077" customFormat="1" ht="53.25" customHeight="1">
      <c r="A4" s="2109" t="s">
        <v>1</v>
      </c>
      <c r="B4" s="2109" t="s">
        <v>5190</v>
      </c>
      <c r="C4" s="2396" t="s">
        <v>2</v>
      </c>
      <c r="D4" s="2397" t="s">
        <v>3</v>
      </c>
      <c r="E4" s="2396" t="s">
        <v>3389</v>
      </c>
      <c r="F4" s="2396" t="s">
        <v>5</v>
      </c>
      <c r="G4" s="2111" t="s">
        <v>3390</v>
      </c>
      <c r="H4" s="2396" t="s">
        <v>7</v>
      </c>
      <c r="I4" s="2111" t="s">
        <v>8</v>
      </c>
      <c r="J4" s="2396" t="s">
        <v>9</v>
      </c>
      <c r="K4" s="2396" t="s">
        <v>5310</v>
      </c>
      <c r="L4" s="2404" t="s">
        <v>5648</v>
      </c>
      <c r="M4" s="2396" t="s">
        <v>11</v>
      </c>
      <c r="N4" s="2396" t="s">
        <v>12</v>
      </c>
      <c r="O4" s="2398" t="s">
        <v>13</v>
      </c>
      <c r="P4" s="2399" t="e">
        <f>SUM(#REF!)</f>
        <v>#REF!</v>
      </c>
    </row>
    <row r="5" spans="1:129" s="2122" customFormat="1" ht="56.25" hidden="1" customHeight="1">
      <c r="A5" s="3745">
        <v>1</v>
      </c>
      <c r="B5" s="1909" t="str">
        <f>TEXT(LEFT(K5,10),"0000000000")</f>
        <v>2000002506</v>
      </c>
      <c r="C5" s="2159" t="s">
        <v>3629</v>
      </c>
      <c r="D5" s="2400">
        <v>24000</v>
      </c>
      <c r="E5" s="2118" t="s">
        <v>6796</v>
      </c>
      <c r="F5" s="2401" t="s">
        <v>3416</v>
      </c>
      <c r="G5" s="1921" t="s">
        <v>6797</v>
      </c>
      <c r="H5" s="2159" t="s">
        <v>226</v>
      </c>
      <c r="I5" s="2118" t="s">
        <v>19</v>
      </c>
      <c r="J5" s="2118" t="s">
        <v>20</v>
      </c>
      <c r="K5" s="2161" t="s">
        <v>6798</v>
      </c>
      <c r="L5" s="2413">
        <v>860</v>
      </c>
      <c r="M5" s="2402" t="s">
        <v>6799</v>
      </c>
      <c r="N5" s="2391"/>
      <c r="O5" s="2403"/>
      <c r="DY5" s="2122" t="s">
        <v>4799</v>
      </c>
    </row>
    <row r="6" spans="1:129" s="1883" customFormat="1" ht="50.25" hidden="1" customHeight="1">
      <c r="A6" s="3745"/>
      <c r="B6" s="1748" t="str">
        <f t="shared" ref="B6:B69" si="0">TEXT(LEFT(K6,10),"0000000000")</f>
        <v>2000002493</v>
      </c>
      <c r="C6" s="1947" t="s">
        <v>3629</v>
      </c>
      <c r="D6" s="1915"/>
      <c r="E6" s="1851"/>
      <c r="F6" s="1935" t="s">
        <v>3416</v>
      </c>
      <c r="G6" s="1495"/>
      <c r="H6" s="1947"/>
      <c r="I6" s="1851" t="s">
        <v>19</v>
      </c>
      <c r="J6" s="1851" t="s">
        <v>20</v>
      </c>
      <c r="K6" s="1628" t="s">
        <v>6800</v>
      </c>
      <c r="L6" s="2408">
        <v>13000</v>
      </c>
      <c r="M6" s="1497"/>
      <c r="N6" s="1630"/>
      <c r="O6" s="1882"/>
    </row>
    <row r="7" spans="1:129" s="1883" customFormat="1" ht="50.25" hidden="1" customHeight="1">
      <c r="A7" s="3745"/>
      <c r="B7" s="1748" t="str">
        <f t="shared" si="0"/>
        <v>2200001811</v>
      </c>
      <c r="C7" s="1947" t="s">
        <v>3629</v>
      </c>
      <c r="D7" s="1915"/>
      <c r="E7" s="1851"/>
      <c r="F7" s="1935" t="s">
        <v>3416</v>
      </c>
      <c r="G7" s="1495"/>
      <c r="H7" s="1947"/>
      <c r="I7" s="1851" t="s">
        <v>19</v>
      </c>
      <c r="J7" s="1851" t="s">
        <v>5945</v>
      </c>
      <c r="K7" s="1628" t="s">
        <v>6801</v>
      </c>
      <c r="L7" s="2408">
        <v>4800</v>
      </c>
      <c r="M7" s="1497"/>
      <c r="N7" s="1630"/>
      <c r="O7" s="1882"/>
    </row>
    <row r="8" spans="1:129" s="1883" customFormat="1" ht="50.25" hidden="1" customHeight="1">
      <c r="A8" s="3745"/>
      <c r="B8" s="1748" t="str">
        <f t="shared" si="0"/>
        <v>2200001812</v>
      </c>
      <c r="C8" s="1947" t="s">
        <v>3629</v>
      </c>
      <c r="D8" s="1915"/>
      <c r="E8" s="1851"/>
      <c r="F8" s="1935" t="s">
        <v>3416</v>
      </c>
      <c r="G8" s="1495"/>
      <c r="H8" s="1947"/>
      <c r="I8" s="1851" t="s">
        <v>19</v>
      </c>
      <c r="J8" s="1851" t="s">
        <v>5945</v>
      </c>
      <c r="K8" s="1628" t="s">
        <v>6802</v>
      </c>
      <c r="L8" s="2408">
        <v>5017</v>
      </c>
      <c r="M8" s="1497"/>
      <c r="N8" s="1630"/>
      <c r="O8" s="1882"/>
    </row>
    <row r="9" spans="1:129" s="1883" customFormat="1" ht="50.25" hidden="1" customHeight="1">
      <c r="A9" s="3746"/>
      <c r="B9" s="1748" t="str">
        <f t="shared" si="0"/>
        <v>2200001813</v>
      </c>
      <c r="C9" s="1947" t="s">
        <v>3629</v>
      </c>
      <c r="D9" s="1915"/>
      <c r="E9" s="1851"/>
      <c r="F9" s="1935" t="s">
        <v>3416</v>
      </c>
      <c r="G9" s="1495"/>
      <c r="H9" s="1947"/>
      <c r="I9" s="1851" t="s">
        <v>19</v>
      </c>
      <c r="J9" s="1851" t="s">
        <v>5945</v>
      </c>
      <c r="K9" s="1628" t="s">
        <v>6803</v>
      </c>
      <c r="L9" s="2408">
        <v>645</v>
      </c>
      <c r="M9" s="1497"/>
      <c r="N9" s="1630"/>
      <c r="O9" s="1882"/>
    </row>
    <row r="10" spans="1:129" s="1777" customFormat="1" ht="314.25" hidden="1" customHeight="1">
      <c r="A10" s="1850">
        <v>2</v>
      </c>
      <c r="B10" s="1850"/>
      <c r="C10" s="1851" t="s">
        <v>6804</v>
      </c>
      <c r="D10" s="1915">
        <v>13475</v>
      </c>
      <c r="E10" s="1851" t="s">
        <v>6805</v>
      </c>
      <c r="F10" s="1935" t="s">
        <v>25</v>
      </c>
      <c r="G10" s="1495" t="s">
        <v>6806</v>
      </c>
      <c r="H10" s="1947" t="s">
        <v>226</v>
      </c>
      <c r="I10" s="1851" t="s">
        <v>19</v>
      </c>
      <c r="J10" s="1851" t="s">
        <v>3513</v>
      </c>
      <c r="K10" s="1628" t="s">
        <v>6807</v>
      </c>
      <c r="L10" s="2408">
        <v>13475</v>
      </c>
      <c r="M10" s="1497" t="s">
        <v>6808</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86">
        <v>3</v>
      </c>
      <c r="B11" s="1909" t="str">
        <f t="shared" si="0"/>
        <v>2000002507</v>
      </c>
      <c r="C11" s="2118" t="s">
        <v>3109</v>
      </c>
      <c r="D11" s="2400">
        <v>18000</v>
      </c>
      <c r="E11" s="2118" t="s">
        <v>6809</v>
      </c>
      <c r="F11" s="2401" t="s">
        <v>3401</v>
      </c>
      <c r="G11" s="1921" t="s">
        <v>6810</v>
      </c>
      <c r="H11" s="2159" t="s">
        <v>226</v>
      </c>
      <c r="I11" s="2118" t="s">
        <v>19</v>
      </c>
      <c r="J11" s="2118" t="s">
        <v>63</v>
      </c>
      <c r="K11" s="2161" t="s">
        <v>6811</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87"/>
      <c r="B12" s="1748" t="str">
        <f t="shared" si="0"/>
        <v>2000002508</v>
      </c>
      <c r="C12" s="1851" t="s">
        <v>3109</v>
      </c>
      <c r="D12" s="1915"/>
      <c r="E12" s="1851"/>
      <c r="F12" s="1935" t="s">
        <v>3401</v>
      </c>
      <c r="G12" s="1495"/>
      <c r="H12" s="1947"/>
      <c r="I12" s="1851" t="s">
        <v>19</v>
      </c>
      <c r="J12" s="1851" t="s">
        <v>63</v>
      </c>
      <c r="K12" s="1628" t="s">
        <v>6812</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87"/>
      <c r="B13" s="1748" t="str">
        <f t="shared" si="0"/>
        <v>2000002509</v>
      </c>
      <c r="C13" s="1851" t="s">
        <v>3109</v>
      </c>
      <c r="D13" s="1915"/>
      <c r="E13" s="1851"/>
      <c r="F13" s="1935" t="s">
        <v>3401</v>
      </c>
      <c r="G13" s="1495"/>
      <c r="H13" s="1947"/>
      <c r="I13" s="1851" t="s">
        <v>19</v>
      </c>
      <c r="J13" s="1851" t="s">
        <v>63</v>
      </c>
      <c r="K13" s="1628" t="s">
        <v>6813</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87"/>
      <c r="B14" s="1748" t="str">
        <f t="shared" si="0"/>
        <v>2000002510</v>
      </c>
      <c r="C14" s="1851" t="s">
        <v>3109</v>
      </c>
      <c r="D14" s="1915"/>
      <c r="E14" s="1851"/>
      <c r="F14" s="1935" t="s">
        <v>3401</v>
      </c>
      <c r="G14" s="1495"/>
      <c r="H14" s="1947"/>
      <c r="I14" s="1851" t="s">
        <v>19</v>
      </c>
      <c r="J14" s="1851" t="s">
        <v>63</v>
      </c>
      <c r="K14" s="1628" t="s">
        <v>6814</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87"/>
      <c r="B15" s="1748" t="str">
        <f t="shared" si="0"/>
        <v>2000002511</v>
      </c>
      <c r="C15" s="1851" t="s">
        <v>3109</v>
      </c>
      <c r="D15" s="1915"/>
      <c r="E15" s="1851"/>
      <c r="F15" s="1935" t="s">
        <v>3401</v>
      </c>
      <c r="G15" s="1495"/>
      <c r="H15" s="1947"/>
      <c r="I15" s="1851" t="s">
        <v>19</v>
      </c>
      <c r="J15" s="1851" t="s">
        <v>63</v>
      </c>
      <c r="K15" s="1628" t="s">
        <v>6815</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87"/>
      <c r="B16" s="1748" t="str">
        <f t="shared" si="0"/>
        <v>2000002528</v>
      </c>
      <c r="C16" s="1851" t="s">
        <v>3109</v>
      </c>
      <c r="D16" s="1915"/>
      <c r="E16" s="1851"/>
      <c r="F16" s="1935" t="s">
        <v>3401</v>
      </c>
      <c r="G16" s="1495"/>
      <c r="H16" s="1947"/>
      <c r="I16" s="1851" t="s">
        <v>19</v>
      </c>
      <c r="J16" s="1851" t="s">
        <v>63</v>
      </c>
      <c r="K16" s="1628" t="s">
        <v>6816</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87"/>
      <c r="B17" s="1748" t="str">
        <f t="shared" si="0"/>
        <v>2000002529</v>
      </c>
      <c r="C17" s="1851" t="s">
        <v>3109</v>
      </c>
      <c r="D17" s="1915"/>
      <c r="E17" s="1851"/>
      <c r="F17" s="1935" t="s">
        <v>3401</v>
      </c>
      <c r="G17" s="1495"/>
      <c r="H17" s="1947"/>
      <c r="I17" s="1851" t="s">
        <v>19</v>
      </c>
      <c r="J17" s="1851" t="s">
        <v>63</v>
      </c>
      <c r="K17" s="1628" t="s">
        <v>6817</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87"/>
      <c r="B18" s="1748" t="str">
        <f t="shared" si="0"/>
        <v>2000002530</v>
      </c>
      <c r="C18" s="1851" t="s">
        <v>3109</v>
      </c>
      <c r="D18" s="1915"/>
      <c r="E18" s="1851"/>
      <c r="F18" s="1935" t="s">
        <v>3401</v>
      </c>
      <c r="G18" s="1495"/>
      <c r="H18" s="1947"/>
      <c r="I18" s="1851" t="s">
        <v>19</v>
      </c>
      <c r="J18" s="1851" t="s">
        <v>63</v>
      </c>
      <c r="K18" s="1628" t="s">
        <v>6818</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88"/>
      <c r="B19" s="1748" t="str">
        <f t="shared" si="0"/>
        <v>2000002513</v>
      </c>
      <c r="C19" s="1851" t="s">
        <v>3109</v>
      </c>
      <c r="D19" s="1915"/>
      <c r="E19" s="1851"/>
      <c r="F19" s="1935" t="s">
        <v>3401</v>
      </c>
      <c r="G19" s="1495"/>
      <c r="H19" s="1947"/>
      <c r="I19" s="1851" t="s">
        <v>19</v>
      </c>
      <c r="J19" s="1851" t="s">
        <v>63</v>
      </c>
      <c r="K19" s="1628" t="s">
        <v>6819</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86">
        <v>4</v>
      </c>
      <c r="B20" s="1909" t="str">
        <f t="shared" si="0"/>
        <v>2200001806</v>
      </c>
      <c r="C20" s="2118" t="s">
        <v>3856</v>
      </c>
      <c r="D20" s="2400">
        <v>3900</v>
      </c>
      <c r="E20" s="2118" t="s">
        <v>6820</v>
      </c>
      <c r="F20" s="2401" t="s">
        <v>89</v>
      </c>
      <c r="G20" s="1921" t="s">
        <v>6821</v>
      </c>
      <c r="H20" s="2159" t="s">
        <v>226</v>
      </c>
      <c r="I20" s="2118" t="s">
        <v>19</v>
      </c>
      <c r="J20" s="2118" t="s">
        <v>1138</v>
      </c>
      <c r="K20" s="2161" t="s">
        <v>6822</v>
      </c>
      <c r="L20" s="2413">
        <v>3200</v>
      </c>
      <c r="M20" s="2402" t="s">
        <v>6823</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88"/>
      <c r="B21" s="1748" t="str">
        <f t="shared" si="0"/>
        <v>2000002472</v>
      </c>
      <c r="C21" s="1851" t="s">
        <v>3856</v>
      </c>
      <c r="D21" s="1915"/>
      <c r="E21" s="1851"/>
      <c r="F21" s="1935" t="s">
        <v>89</v>
      </c>
      <c r="G21" s="1495"/>
      <c r="H21" s="1947"/>
      <c r="I21" s="1851" t="s">
        <v>19</v>
      </c>
      <c r="J21" s="1851" t="s">
        <v>1138</v>
      </c>
      <c r="K21" s="1628" t="s">
        <v>6824</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6825</v>
      </c>
      <c r="F22" s="2401" t="s">
        <v>84</v>
      </c>
      <c r="G22" s="1921" t="s">
        <v>6826</v>
      </c>
      <c r="H22" s="2159" t="s">
        <v>226</v>
      </c>
      <c r="I22" s="2118" t="s">
        <v>19</v>
      </c>
      <c r="J22" s="2118" t="s">
        <v>959</v>
      </c>
      <c r="K22" s="2161" t="s">
        <v>6827</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6828</v>
      </c>
      <c r="F23" s="2417" t="s">
        <v>61</v>
      </c>
      <c r="G23" s="1921" t="s">
        <v>6829</v>
      </c>
      <c r="H23" s="2159" t="s">
        <v>226</v>
      </c>
      <c r="I23" s="2184" t="s">
        <v>19</v>
      </c>
      <c r="J23" s="2184" t="s">
        <v>253</v>
      </c>
      <c r="K23" s="2161" t="s">
        <v>6830</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86">
        <v>7</v>
      </c>
      <c r="B24" s="1909" t="str">
        <f t="shared" si="0"/>
        <v xml:space="preserve">
220000179</v>
      </c>
      <c r="C24" s="1921" t="s">
        <v>98</v>
      </c>
      <c r="D24" s="2418">
        <v>4200</v>
      </c>
      <c r="E24" s="1921" t="s">
        <v>6831</v>
      </c>
      <c r="F24" s="1902" t="s">
        <v>61</v>
      </c>
      <c r="G24" s="2419" t="s">
        <v>6829</v>
      </c>
      <c r="H24" s="2424" t="s">
        <v>226</v>
      </c>
      <c r="I24" s="1921" t="s">
        <v>19</v>
      </c>
      <c r="J24" s="1921" t="s">
        <v>959</v>
      </c>
      <c r="K24" s="2702" t="s">
        <v>6832</v>
      </c>
      <c r="L24" s="2421">
        <v>493</v>
      </c>
      <c r="M24" s="2422" t="s">
        <v>6833</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87"/>
      <c r="B25" s="1909" t="str">
        <f t="shared" si="0"/>
        <v>2200001813</v>
      </c>
      <c r="C25" s="1495" t="s">
        <v>98</v>
      </c>
      <c r="D25" s="1901"/>
      <c r="E25" s="1495"/>
      <c r="F25" s="1493" t="s">
        <v>61</v>
      </c>
      <c r="G25" s="1568"/>
      <c r="H25" s="1773"/>
      <c r="I25" s="1495" t="s">
        <v>19</v>
      </c>
      <c r="J25" s="1495" t="s">
        <v>959</v>
      </c>
      <c r="K25" s="1886" t="s">
        <v>6834</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88"/>
      <c r="B26" s="2261" t="str">
        <f t="shared" si="0"/>
        <v>2200001816</v>
      </c>
      <c r="C26" s="1543" t="s">
        <v>98</v>
      </c>
      <c r="D26" s="1913"/>
      <c r="E26" s="1543"/>
      <c r="F26" s="1545" t="s">
        <v>61</v>
      </c>
      <c r="G26" s="1900"/>
      <c r="H26" s="1899"/>
      <c r="I26" s="1543" t="s">
        <v>19</v>
      </c>
      <c r="J26" s="1543" t="s">
        <v>959</v>
      </c>
      <c r="K26" s="2141" t="s">
        <v>6835</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712">
        <v>8</v>
      </c>
      <c r="B27" s="1909" t="str">
        <f t="shared" si="0"/>
        <v>2000002539</v>
      </c>
      <c r="C27" s="1921" t="s">
        <v>3699</v>
      </c>
      <c r="D27" s="2418">
        <v>4300</v>
      </c>
      <c r="E27" s="1921" t="s">
        <v>6836</v>
      </c>
      <c r="F27" s="1902" t="s">
        <v>61</v>
      </c>
      <c r="G27" s="1921" t="s">
        <v>6837</v>
      </c>
      <c r="H27" s="1921" t="s">
        <v>226</v>
      </c>
      <c r="I27" s="1921" t="s">
        <v>19</v>
      </c>
      <c r="J27" s="1921" t="s">
        <v>74</v>
      </c>
      <c r="K27" s="2194" t="s">
        <v>6838</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712"/>
      <c r="B28" s="1909" t="str">
        <f t="shared" si="0"/>
        <v>2000002540</v>
      </c>
      <c r="C28" s="1495" t="s">
        <v>3699</v>
      </c>
      <c r="D28" s="1901"/>
      <c r="E28" s="1495"/>
      <c r="F28" s="1493" t="s">
        <v>61</v>
      </c>
      <c r="G28" s="1495"/>
      <c r="H28" s="1495"/>
      <c r="I28" s="1495" t="s">
        <v>19</v>
      </c>
      <c r="J28" s="1495" t="s">
        <v>74</v>
      </c>
      <c r="K28" s="1496" t="s">
        <v>6839</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712"/>
      <c r="B29" s="1909" t="str">
        <f t="shared" si="0"/>
        <v>2000002525</v>
      </c>
      <c r="C29" s="1495" t="s">
        <v>3699</v>
      </c>
      <c r="D29" s="1901"/>
      <c r="E29" s="1495"/>
      <c r="F29" s="1493" t="s">
        <v>61</v>
      </c>
      <c r="G29" s="1495"/>
      <c r="H29" s="1543"/>
      <c r="I29" s="1495" t="s">
        <v>19</v>
      </c>
      <c r="J29" s="1495" t="s">
        <v>123</v>
      </c>
      <c r="K29" s="1496" t="s">
        <v>6840</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86">
        <v>9</v>
      </c>
      <c r="B30" s="1909" t="str">
        <f t="shared" si="0"/>
        <v>2200001799</v>
      </c>
      <c r="C30" s="2118" t="s">
        <v>3708</v>
      </c>
      <c r="D30" s="2400">
        <v>6000</v>
      </c>
      <c r="E30" s="2118" t="s">
        <v>6841</v>
      </c>
      <c r="F30" s="2401" t="s">
        <v>3401</v>
      </c>
      <c r="G30" s="2120" t="s">
        <v>6842</v>
      </c>
      <c r="H30" s="1921" t="s">
        <v>226</v>
      </c>
      <c r="I30" s="2159" t="s">
        <v>19</v>
      </c>
      <c r="J30" s="2120" t="s">
        <v>1138</v>
      </c>
      <c r="K30" s="2161" t="s">
        <v>6843</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87"/>
      <c r="B31" s="1909" t="str">
        <f t="shared" si="0"/>
        <v>2200001806</v>
      </c>
      <c r="C31" s="1851" t="s">
        <v>3708</v>
      </c>
      <c r="D31" s="1915"/>
      <c r="E31" s="1851"/>
      <c r="F31" s="1935" t="s">
        <v>3401</v>
      </c>
      <c r="G31" s="1872"/>
      <c r="H31" s="1495"/>
      <c r="I31" s="1947" t="s">
        <v>19</v>
      </c>
      <c r="J31" s="1872" t="s">
        <v>1138</v>
      </c>
      <c r="K31" s="1628" t="s">
        <v>6844</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88"/>
      <c r="B32" s="1909" t="str">
        <f t="shared" si="0"/>
        <v>2200001818</v>
      </c>
      <c r="C32" s="1851" t="s">
        <v>3708</v>
      </c>
      <c r="D32" s="1915"/>
      <c r="E32" s="1851"/>
      <c r="F32" s="1935" t="s">
        <v>3401</v>
      </c>
      <c r="G32" s="1872"/>
      <c r="H32" s="1495"/>
      <c r="I32" s="1947" t="s">
        <v>19</v>
      </c>
      <c r="J32" s="1872" t="s">
        <v>1138</v>
      </c>
      <c r="K32" s="1628" t="s">
        <v>6845</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6846</v>
      </c>
      <c r="F33" s="2391" t="s">
        <v>89</v>
      </c>
      <c r="G33" s="2120" t="s">
        <v>6847</v>
      </c>
      <c r="H33" s="2118" t="s">
        <v>226</v>
      </c>
      <c r="I33" s="2279" t="s">
        <v>19</v>
      </c>
      <c r="J33" s="1921" t="s">
        <v>199</v>
      </c>
      <c r="K33" s="2161" t="s">
        <v>6848</v>
      </c>
      <c r="L33" s="2413">
        <v>4300</v>
      </c>
      <c r="M33" s="2161"/>
      <c r="N33" s="2391"/>
      <c r="O33" s="2403"/>
    </row>
    <row r="34" spans="1:129" s="2267" customFormat="1" ht="60.75" hidden="1" customHeight="1">
      <c r="A34" s="3686">
        <v>11</v>
      </c>
      <c r="B34" s="1909" t="str">
        <f t="shared" si="0"/>
        <v>2000002531</v>
      </c>
      <c r="C34" s="2118" t="s">
        <v>211</v>
      </c>
      <c r="D34" s="2400">
        <v>3700</v>
      </c>
      <c r="E34" s="2118" t="s">
        <v>6846</v>
      </c>
      <c r="F34" s="2391" t="s">
        <v>61</v>
      </c>
      <c r="G34" s="2120" t="s">
        <v>6849</v>
      </c>
      <c r="H34" s="1921" t="s">
        <v>226</v>
      </c>
      <c r="I34" s="2279" t="s">
        <v>19</v>
      </c>
      <c r="J34" s="1921" t="s">
        <v>253</v>
      </c>
      <c r="K34" s="2161" t="s">
        <v>6850</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88"/>
      <c r="B35" s="1909" t="str">
        <f t="shared" si="0"/>
        <v>2000002557</v>
      </c>
      <c r="C35" s="1851" t="s">
        <v>211</v>
      </c>
      <c r="D35" s="1915"/>
      <c r="E35" s="1851"/>
      <c r="F35" s="1630" t="s">
        <v>61</v>
      </c>
      <c r="G35" s="1872"/>
      <c r="H35" s="1495"/>
      <c r="I35" s="1568" t="s">
        <v>19</v>
      </c>
      <c r="J35" s="1495" t="s">
        <v>253</v>
      </c>
      <c r="K35" s="1628" t="s">
        <v>6851</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86">
        <v>12</v>
      </c>
      <c r="B36" s="1909" t="str">
        <f t="shared" si="0"/>
        <v>2000002527</v>
      </c>
      <c r="C36" s="2118" t="s">
        <v>3109</v>
      </c>
      <c r="D36" s="2400">
        <v>18500</v>
      </c>
      <c r="E36" s="2118" t="s">
        <v>6852</v>
      </c>
      <c r="F36" s="2391" t="s">
        <v>3401</v>
      </c>
      <c r="G36" s="2120" t="s">
        <v>6853</v>
      </c>
      <c r="H36" s="1921" t="s">
        <v>226</v>
      </c>
      <c r="I36" s="2279" t="s">
        <v>19</v>
      </c>
      <c r="J36" s="1921" t="s">
        <v>4348</v>
      </c>
      <c r="K36" s="2161" t="s">
        <v>6854</v>
      </c>
      <c r="L36" s="2413">
        <v>3000</v>
      </c>
      <c r="M36" s="2161"/>
      <c r="N36" s="2391"/>
      <c r="O36" s="2403"/>
    </row>
    <row r="37" spans="1:129" s="1883" customFormat="1" ht="49.5" hidden="1" customHeight="1">
      <c r="A37" s="3687"/>
      <c r="B37" s="1909" t="str">
        <f t="shared" si="0"/>
        <v>2000002497</v>
      </c>
      <c r="C37" s="1851" t="s">
        <v>3109</v>
      </c>
      <c r="D37" s="2072"/>
      <c r="E37" s="1851"/>
      <c r="F37" s="1630" t="s">
        <v>3401</v>
      </c>
      <c r="G37" s="1872"/>
      <c r="H37" s="1495"/>
      <c r="I37" s="1568" t="s">
        <v>19</v>
      </c>
      <c r="J37" s="1495" t="s">
        <v>4348</v>
      </c>
      <c r="K37" s="1628" t="s">
        <v>6855</v>
      </c>
      <c r="L37" s="2410">
        <v>5000</v>
      </c>
      <c r="M37" s="2153"/>
      <c r="N37" s="1630"/>
      <c r="O37" s="1882"/>
    </row>
    <row r="38" spans="1:129" s="1883" customFormat="1" ht="57.75" hidden="1" customHeight="1">
      <c r="A38" s="3687"/>
      <c r="B38" s="1909" t="str">
        <f t="shared" si="0"/>
        <v>2000002522</v>
      </c>
      <c r="C38" s="1851" t="s">
        <v>3109</v>
      </c>
      <c r="D38" s="2072"/>
      <c r="E38" s="1851"/>
      <c r="F38" s="1630" t="s">
        <v>3401</v>
      </c>
      <c r="G38" s="1872"/>
      <c r="H38" s="1495"/>
      <c r="I38" s="1568" t="s">
        <v>19</v>
      </c>
      <c r="J38" s="1773" t="s">
        <v>123</v>
      </c>
      <c r="K38" s="1628" t="s">
        <v>6856</v>
      </c>
      <c r="L38" s="2410">
        <v>250</v>
      </c>
      <c r="M38" s="2153"/>
      <c r="N38" s="1630"/>
      <c r="O38" s="1882"/>
    </row>
    <row r="39" spans="1:129" s="1883" customFormat="1" ht="65.25" hidden="1" customHeight="1">
      <c r="A39" s="3687"/>
      <c r="B39" s="1909" t="str">
        <f t="shared" si="0"/>
        <v>2000002523</v>
      </c>
      <c r="C39" s="1851" t="s">
        <v>3109</v>
      </c>
      <c r="D39" s="2072"/>
      <c r="E39" s="1851"/>
      <c r="F39" s="1630" t="s">
        <v>3401</v>
      </c>
      <c r="G39" s="1872"/>
      <c r="H39" s="1495"/>
      <c r="I39" s="1568" t="s">
        <v>19</v>
      </c>
      <c r="J39" s="1773" t="s">
        <v>123</v>
      </c>
      <c r="K39" s="1628" t="s">
        <v>6857</v>
      </c>
      <c r="L39" s="2410">
        <v>150</v>
      </c>
      <c r="M39" s="2153"/>
      <c r="N39" s="1630"/>
      <c r="O39" s="1882"/>
    </row>
    <row r="40" spans="1:129" s="1883" customFormat="1" ht="65.25" hidden="1" customHeight="1">
      <c r="A40" s="3687"/>
      <c r="B40" s="1909" t="str">
        <f t="shared" si="0"/>
        <v>2000002537</v>
      </c>
      <c r="C40" s="1851" t="s">
        <v>3109</v>
      </c>
      <c r="D40" s="2072"/>
      <c r="E40" s="1851"/>
      <c r="F40" s="1630" t="s">
        <v>3401</v>
      </c>
      <c r="G40" s="1872"/>
      <c r="H40" s="1495"/>
      <c r="I40" s="1568" t="s">
        <v>19</v>
      </c>
      <c r="J40" s="1773" t="s">
        <v>123</v>
      </c>
      <c r="K40" s="1628" t="s">
        <v>6858</v>
      </c>
      <c r="L40" s="2410">
        <v>100</v>
      </c>
      <c r="M40" s="2153"/>
      <c r="N40" s="1630"/>
      <c r="O40" s="1882"/>
    </row>
    <row r="41" spans="1:129" s="1883" customFormat="1" ht="65.25" hidden="1" customHeight="1">
      <c r="A41" s="3687"/>
      <c r="B41" s="1909" t="str">
        <f t="shared" si="0"/>
        <v>2000002535</v>
      </c>
      <c r="C41" s="1851" t="s">
        <v>3109</v>
      </c>
      <c r="D41" s="2072"/>
      <c r="E41" s="1851"/>
      <c r="F41" s="1630" t="s">
        <v>3401</v>
      </c>
      <c r="G41" s="1872"/>
      <c r="H41" s="1495"/>
      <c r="I41" s="1568" t="s">
        <v>19</v>
      </c>
      <c r="J41" s="1773" t="s">
        <v>123</v>
      </c>
      <c r="K41" s="1628" t="s">
        <v>6859</v>
      </c>
      <c r="L41" s="2410">
        <v>200</v>
      </c>
      <c r="M41" s="2153"/>
      <c r="N41" s="1630"/>
      <c r="O41" s="1882"/>
    </row>
    <row r="42" spans="1:129" s="1883" customFormat="1" ht="81.75" hidden="1" customHeight="1">
      <c r="A42" s="3688"/>
      <c r="B42" s="1909" t="str">
        <f t="shared" si="0"/>
        <v>2000002532</v>
      </c>
      <c r="C42" s="1851" t="s">
        <v>3109</v>
      </c>
      <c r="D42" s="2072"/>
      <c r="E42" s="1851"/>
      <c r="F42" s="1630" t="s">
        <v>3401</v>
      </c>
      <c r="G42" s="1872"/>
      <c r="H42" s="1495"/>
      <c r="I42" s="1568" t="s">
        <v>19</v>
      </c>
      <c r="J42" s="1773" t="s">
        <v>123</v>
      </c>
      <c r="K42" s="1628" t="s">
        <v>6860</v>
      </c>
      <c r="L42" s="2410">
        <v>7750</v>
      </c>
      <c r="M42" s="2153"/>
      <c r="N42" s="1630"/>
      <c r="O42" s="1882"/>
    </row>
    <row r="43" spans="1:129" s="2122" customFormat="1" ht="68.25" hidden="1" customHeight="1">
      <c r="A43" s="3686">
        <v>13</v>
      </c>
      <c r="B43" s="1909" t="str">
        <f t="shared" si="0"/>
        <v>2000002552</v>
      </c>
      <c r="C43" s="1921" t="s">
        <v>3399</v>
      </c>
      <c r="D43" s="2431">
        <v>8700</v>
      </c>
      <c r="E43" s="2118" t="s">
        <v>6852</v>
      </c>
      <c r="F43" s="2391" t="s">
        <v>3401</v>
      </c>
      <c r="G43" s="2120" t="s">
        <v>6861</v>
      </c>
      <c r="H43" s="1921" t="s">
        <v>226</v>
      </c>
      <c r="I43" s="2159" t="s">
        <v>19</v>
      </c>
      <c r="J43" s="1561" t="s">
        <v>123</v>
      </c>
      <c r="K43" s="2194" t="s">
        <v>6862</v>
      </c>
      <c r="L43" s="2426">
        <v>2500</v>
      </c>
      <c r="M43" s="2432"/>
      <c r="N43" s="2391"/>
      <c r="O43" s="2403"/>
    </row>
    <row r="44" spans="1:129" s="1883" customFormat="1" ht="57.75" hidden="1" customHeight="1">
      <c r="A44" s="3687"/>
      <c r="B44" s="1909" t="str">
        <f t="shared" si="0"/>
        <v>2000002553</v>
      </c>
      <c r="C44" s="1495" t="s">
        <v>3399</v>
      </c>
      <c r="D44" s="2072"/>
      <c r="E44" s="1851"/>
      <c r="F44" s="1630" t="s">
        <v>3401</v>
      </c>
      <c r="G44" s="1872"/>
      <c r="H44" s="1495"/>
      <c r="I44" s="1947" t="s">
        <v>19</v>
      </c>
      <c r="J44" s="1872" t="s">
        <v>123</v>
      </c>
      <c r="K44" s="1628" t="s">
        <v>6863</v>
      </c>
      <c r="L44" s="2410">
        <v>2500</v>
      </c>
      <c r="M44" s="2153"/>
      <c r="N44" s="1630"/>
      <c r="O44" s="1882"/>
    </row>
    <row r="45" spans="1:129" s="1883" customFormat="1" ht="57.75" hidden="1" customHeight="1">
      <c r="A45" s="3687"/>
      <c r="B45" s="1909" t="str">
        <f t="shared" si="0"/>
        <v>2200001820</v>
      </c>
      <c r="C45" s="1495" t="s">
        <v>3399</v>
      </c>
      <c r="D45" s="2072"/>
      <c r="E45" s="1851"/>
      <c r="F45" s="1630" t="s">
        <v>3401</v>
      </c>
      <c r="G45" s="1872"/>
      <c r="H45" s="1495"/>
      <c r="I45" s="1947" t="s">
        <v>19</v>
      </c>
      <c r="J45" s="1872" t="s">
        <v>63</v>
      </c>
      <c r="K45" s="1628" t="s">
        <v>6864</v>
      </c>
      <c r="L45" s="2410">
        <v>2000</v>
      </c>
      <c r="M45" s="2153"/>
      <c r="N45" s="1630"/>
      <c r="O45" s="1882"/>
    </row>
    <row r="46" spans="1:129" s="1883" customFormat="1" ht="57.75" hidden="1" customHeight="1">
      <c r="A46" s="3687"/>
      <c r="B46" s="1909" t="str">
        <f t="shared" si="0"/>
        <v>2200001821</v>
      </c>
      <c r="C46" s="1495" t="s">
        <v>3399</v>
      </c>
      <c r="D46" s="2072"/>
      <c r="E46" s="1851"/>
      <c r="F46" s="1630" t="s">
        <v>3401</v>
      </c>
      <c r="G46" s="1872"/>
      <c r="H46" s="1495"/>
      <c r="I46" s="1947" t="s">
        <v>19</v>
      </c>
      <c r="J46" s="1872" t="s">
        <v>63</v>
      </c>
      <c r="K46" s="1628" t="s">
        <v>6865</v>
      </c>
      <c r="L46" s="2410">
        <v>1300</v>
      </c>
      <c r="M46" s="2153"/>
      <c r="N46" s="1630"/>
      <c r="O46" s="1882"/>
    </row>
    <row r="47" spans="1:129" s="1883" customFormat="1" ht="57.75" hidden="1" customHeight="1">
      <c r="A47" s="3688"/>
      <c r="B47" s="1909" t="str">
        <f t="shared" si="0"/>
        <v>2200001817</v>
      </c>
      <c r="C47" s="1495" t="s">
        <v>3399</v>
      </c>
      <c r="D47" s="2072"/>
      <c r="E47" s="1851"/>
      <c r="F47" s="1630" t="s">
        <v>3401</v>
      </c>
      <c r="G47" s="1872"/>
      <c r="H47" s="1495"/>
      <c r="I47" s="1947" t="s">
        <v>19</v>
      </c>
      <c r="J47" s="1872" t="s">
        <v>63</v>
      </c>
      <c r="K47" s="1628" t="s">
        <v>6866</v>
      </c>
      <c r="L47" s="2410">
        <v>400</v>
      </c>
      <c r="M47" s="2153"/>
      <c r="N47" s="1630"/>
      <c r="O47" s="1882"/>
    </row>
    <row r="48" spans="1:129" s="2122" customFormat="1" ht="56.25" hidden="1" customHeight="1">
      <c r="A48" s="3683">
        <v>14</v>
      </c>
      <c r="B48" s="1909" t="str">
        <f>TEXT(LEFT(K48,10),"0000000000")</f>
        <v>2200001818</v>
      </c>
      <c r="C48" s="2118" t="s">
        <v>52</v>
      </c>
      <c r="D48" s="2400">
        <v>4620</v>
      </c>
      <c r="E48" s="2118" t="s">
        <v>6846</v>
      </c>
      <c r="F48" s="2391" t="s">
        <v>16</v>
      </c>
      <c r="G48" s="2120" t="s">
        <v>6867</v>
      </c>
      <c r="H48" s="1921" t="s">
        <v>226</v>
      </c>
      <c r="I48" s="2159" t="s">
        <v>19</v>
      </c>
      <c r="J48" s="2118" t="s">
        <v>1138</v>
      </c>
      <c r="K48" s="2161" t="s">
        <v>6868</v>
      </c>
      <c r="L48" s="2413">
        <v>3370</v>
      </c>
      <c r="M48" s="2161"/>
      <c r="N48" s="2391"/>
      <c r="O48" s="2403"/>
    </row>
    <row r="49" spans="1:15" s="1883" customFormat="1" ht="56.25" hidden="1" customHeight="1">
      <c r="A49" s="3684"/>
      <c r="B49" s="1909" t="str">
        <f t="shared" si="0"/>
        <v>2000002549</v>
      </c>
      <c r="C49" s="1851" t="s">
        <v>52</v>
      </c>
      <c r="D49" s="1915"/>
      <c r="E49" s="1851"/>
      <c r="F49" s="1630" t="s">
        <v>16</v>
      </c>
      <c r="G49" s="1872"/>
      <c r="H49" s="1495"/>
      <c r="I49" s="1947" t="s">
        <v>19</v>
      </c>
      <c r="J49" s="1851" t="s">
        <v>1138</v>
      </c>
      <c r="K49" s="1628" t="s">
        <v>6869</v>
      </c>
      <c r="L49" s="2408">
        <v>1000</v>
      </c>
      <c r="M49" s="1628"/>
      <c r="N49" s="1630"/>
      <c r="O49" s="1882"/>
    </row>
    <row r="50" spans="1:15" s="1883" customFormat="1" ht="56.25" hidden="1" customHeight="1">
      <c r="A50" s="3685"/>
      <c r="B50" s="1909" t="str">
        <f t="shared" si="0"/>
        <v>2000002547</v>
      </c>
      <c r="C50" s="1851" t="s">
        <v>52</v>
      </c>
      <c r="D50" s="1915"/>
      <c r="E50" s="1851"/>
      <c r="F50" s="1630" t="s">
        <v>16</v>
      </c>
      <c r="G50" s="1872"/>
      <c r="H50" s="1495"/>
      <c r="I50" s="1947" t="s">
        <v>19</v>
      </c>
      <c r="J50" s="1851" t="s">
        <v>1138</v>
      </c>
      <c r="K50" s="1628" t="s">
        <v>6870</v>
      </c>
      <c r="L50" s="2408">
        <v>250</v>
      </c>
      <c r="M50" s="1628"/>
      <c r="N50" s="1630"/>
      <c r="O50" s="1882"/>
    </row>
    <row r="51" spans="1:15" s="1883" customFormat="1" ht="87" hidden="1" customHeight="1">
      <c r="A51" s="1850">
        <v>14</v>
      </c>
      <c r="B51" s="1850"/>
      <c r="C51" s="1851" t="s">
        <v>3446</v>
      </c>
      <c r="D51" s="1915">
        <v>4730</v>
      </c>
      <c r="E51" s="1851" t="s">
        <v>6871</v>
      </c>
      <c r="F51" s="1630" t="s">
        <v>3421</v>
      </c>
      <c r="G51" s="1872" t="s">
        <v>6872</v>
      </c>
      <c r="H51" s="1495" t="s">
        <v>226</v>
      </c>
      <c r="I51" s="1947" t="s">
        <v>19</v>
      </c>
      <c r="J51" s="1851" t="s">
        <v>6873</v>
      </c>
      <c r="K51" s="1628" t="s">
        <v>6874</v>
      </c>
      <c r="L51" s="2408">
        <v>4730</v>
      </c>
      <c r="M51" s="1628" t="s">
        <v>6875</v>
      </c>
      <c r="N51" s="1630"/>
      <c r="O51" s="1882"/>
    </row>
    <row r="52" spans="1:15" s="2122" customFormat="1" ht="70.5" hidden="1" customHeight="1">
      <c r="A52" s="2414">
        <v>15</v>
      </c>
      <c r="B52" s="1909" t="str">
        <f t="shared" si="0"/>
        <v>2000002557</v>
      </c>
      <c r="C52" s="2118" t="s">
        <v>3507</v>
      </c>
      <c r="D52" s="2400">
        <v>4200</v>
      </c>
      <c r="E52" s="2118" t="s">
        <v>6876</v>
      </c>
      <c r="F52" s="2391" t="s">
        <v>61</v>
      </c>
      <c r="G52" s="2120" t="s">
        <v>6877</v>
      </c>
      <c r="H52" s="1921" t="s">
        <v>226</v>
      </c>
      <c r="I52" s="2420" t="s">
        <v>19</v>
      </c>
      <c r="J52" s="2118" t="s">
        <v>253</v>
      </c>
      <c r="K52" s="2161" t="s">
        <v>6878</v>
      </c>
      <c r="L52" s="2413">
        <v>4200</v>
      </c>
      <c r="M52" s="2161"/>
      <c r="N52" s="2391"/>
      <c r="O52" s="2403"/>
    </row>
    <row r="53" spans="1:15" s="2122" customFormat="1" ht="66.75" customHeight="1">
      <c r="A53" s="3686">
        <v>16</v>
      </c>
      <c r="B53" s="1909" t="str">
        <f t="shared" si="0"/>
        <v>2200001799</v>
      </c>
      <c r="C53" s="2118" t="s">
        <v>71</v>
      </c>
      <c r="D53" s="2400">
        <v>3720</v>
      </c>
      <c r="E53" s="2118" t="s">
        <v>6879</v>
      </c>
      <c r="F53" s="2391" t="s">
        <v>84</v>
      </c>
      <c r="G53" s="2120" t="s">
        <v>6880</v>
      </c>
      <c r="H53" s="1561" t="s">
        <v>226</v>
      </c>
      <c r="I53" s="1921" t="s">
        <v>19</v>
      </c>
      <c r="J53" s="2159" t="s">
        <v>1138</v>
      </c>
      <c r="K53" s="2161" t="s">
        <v>6881</v>
      </c>
      <c r="L53" s="2413">
        <v>1720</v>
      </c>
      <c r="M53" s="2161"/>
      <c r="N53" s="2391"/>
      <c r="O53" s="2403"/>
    </row>
    <row r="54" spans="1:15" s="1883" customFormat="1" ht="53.25" hidden="1" customHeight="1">
      <c r="A54" s="3688"/>
      <c r="B54" s="1909" t="str">
        <f t="shared" si="0"/>
        <v>2000002536</v>
      </c>
      <c r="C54" s="1851" t="s">
        <v>71</v>
      </c>
      <c r="D54" s="1915"/>
      <c r="E54" s="1851"/>
      <c r="F54" s="1630" t="s">
        <v>84</v>
      </c>
      <c r="G54" s="1872"/>
      <c r="H54" s="1773"/>
      <c r="I54" s="1495" t="s">
        <v>19</v>
      </c>
      <c r="J54" s="1947" t="s">
        <v>1138</v>
      </c>
      <c r="K54" s="1628" t="s">
        <v>6882</v>
      </c>
      <c r="L54" s="2408">
        <v>2000</v>
      </c>
      <c r="M54" s="1628"/>
      <c r="N54" s="1630"/>
      <c r="O54" s="1882"/>
    </row>
    <row r="55" spans="1:15" s="2122" customFormat="1" ht="68.25" hidden="1" customHeight="1">
      <c r="A55" s="3686">
        <v>17</v>
      </c>
      <c r="B55" s="1909" t="str">
        <f t="shared" si="0"/>
        <v>2000002539</v>
      </c>
      <c r="C55" s="2118" t="s">
        <v>3425</v>
      </c>
      <c r="D55" s="2400">
        <v>3700</v>
      </c>
      <c r="E55" s="2118" t="s">
        <v>6883</v>
      </c>
      <c r="F55" s="2391" t="s">
        <v>61</v>
      </c>
      <c r="G55" s="2120" t="s">
        <v>6884</v>
      </c>
      <c r="H55" s="1561" t="s">
        <v>226</v>
      </c>
      <c r="I55" s="1921" t="s">
        <v>19</v>
      </c>
      <c r="J55" s="2279" t="s">
        <v>74</v>
      </c>
      <c r="K55" s="2161" t="s">
        <v>6885</v>
      </c>
      <c r="L55" s="2413">
        <v>2700</v>
      </c>
      <c r="M55" s="2161" t="s">
        <v>6886</v>
      </c>
      <c r="N55" s="2391"/>
      <c r="O55" s="2403"/>
    </row>
    <row r="56" spans="1:15" s="1883" customFormat="1" ht="84.75" hidden="1" customHeight="1">
      <c r="A56" s="3688"/>
      <c r="B56" s="1909" t="str">
        <f t="shared" si="0"/>
        <v>2000002534</v>
      </c>
      <c r="C56" s="1851" t="s">
        <v>3425</v>
      </c>
      <c r="D56" s="1915"/>
      <c r="E56" s="1851"/>
      <c r="F56" s="1630" t="s">
        <v>61</v>
      </c>
      <c r="G56" s="1872"/>
      <c r="H56" s="1773"/>
      <c r="I56" s="1495" t="s">
        <v>19</v>
      </c>
      <c r="J56" s="1568" t="s">
        <v>74</v>
      </c>
      <c r="K56" s="1628" t="s">
        <v>6887</v>
      </c>
      <c r="L56" s="2408">
        <v>1100</v>
      </c>
      <c r="M56" s="1628"/>
      <c r="N56" s="1630"/>
      <c r="O56" s="1882"/>
    </row>
    <row r="57" spans="1:15" s="2122" customFormat="1" ht="69.75" hidden="1" customHeight="1">
      <c r="A57" s="3686">
        <v>18</v>
      </c>
      <c r="B57" s="1909" t="str">
        <f t="shared" si="0"/>
        <v>2000002546</v>
      </c>
      <c r="C57" s="2118" t="s">
        <v>219</v>
      </c>
      <c r="D57" s="2400">
        <v>3000</v>
      </c>
      <c r="E57" s="2118" t="s">
        <v>6888</v>
      </c>
      <c r="F57" s="2391" t="s">
        <v>84</v>
      </c>
      <c r="G57" s="1561" t="s">
        <v>6889</v>
      </c>
      <c r="H57" s="1561" t="s">
        <v>226</v>
      </c>
      <c r="I57" s="1921" t="s">
        <v>19</v>
      </c>
      <c r="J57" s="2279" t="s">
        <v>199</v>
      </c>
      <c r="K57" s="2161" t="s">
        <v>6890</v>
      </c>
      <c r="L57" s="2413">
        <v>1700</v>
      </c>
      <c r="M57" s="2161" t="s">
        <v>6891</v>
      </c>
      <c r="N57" s="2391"/>
      <c r="O57" s="2403"/>
    </row>
    <row r="58" spans="1:15" s="1883" customFormat="1" ht="69.75" hidden="1" customHeight="1">
      <c r="A58" s="3688"/>
      <c r="B58" s="1909" t="str">
        <f t="shared" si="0"/>
        <v>2200001817</v>
      </c>
      <c r="C58" s="1851" t="s">
        <v>219</v>
      </c>
      <c r="D58" s="1915"/>
      <c r="E58" s="1851"/>
      <c r="F58" s="1630" t="s">
        <v>84</v>
      </c>
      <c r="G58" s="1872"/>
      <c r="H58" s="1773"/>
      <c r="I58" s="1495" t="s">
        <v>19</v>
      </c>
      <c r="J58" s="1947" t="s">
        <v>101</v>
      </c>
      <c r="K58" s="1628" t="s">
        <v>6892</v>
      </c>
      <c r="L58" s="2408">
        <v>1300</v>
      </c>
      <c r="M58" s="1628"/>
      <c r="N58" s="1630"/>
      <c r="O58" s="1882"/>
    </row>
    <row r="59" spans="1:15" s="2122" customFormat="1" ht="48.75" hidden="1" customHeight="1">
      <c r="A59" s="3683">
        <v>19</v>
      </c>
      <c r="B59" s="1909" t="str">
        <f t="shared" si="0"/>
        <v>2000002541</v>
      </c>
      <c r="C59" s="2118" t="s">
        <v>42</v>
      </c>
      <c r="D59" s="2400">
        <v>5950</v>
      </c>
      <c r="E59" s="2118" t="s">
        <v>6893</v>
      </c>
      <c r="F59" s="2391" t="s">
        <v>3401</v>
      </c>
      <c r="G59" s="2120" t="s">
        <v>6894</v>
      </c>
      <c r="H59" s="1561" t="s">
        <v>226</v>
      </c>
      <c r="I59" s="1921" t="s">
        <v>19</v>
      </c>
      <c r="J59" s="2159" t="s">
        <v>1138</v>
      </c>
      <c r="K59" s="2161" t="s">
        <v>6895</v>
      </c>
      <c r="L59" s="2413">
        <v>540</v>
      </c>
      <c r="M59" s="2161"/>
      <c r="N59" s="2391"/>
      <c r="O59" s="2403"/>
    </row>
    <row r="60" spans="1:15" s="1883" customFormat="1" ht="64.5" hidden="1" customHeight="1">
      <c r="A60" s="3684"/>
      <c r="B60" s="1909" t="str">
        <f t="shared" si="0"/>
        <v>2200001816</v>
      </c>
      <c r="C60" s="1851" t="s">
        <v>42</v>
      </c>
      <c r="D60" s="2072"/>
      <c r="E60" s="1947"/>
      <c r="F60" s="1630" t="s">
        <v>3401</v>
      </c>
      <c r="G60" s="2025"/>
      <c r="H60" s="1773"/>
      <c r="I60" s="1495" t="s">
        <v>19</v>
      </c>
      <c r="J60" s="1947" t="s">
        <v>1138</v>
      </c>
      <c r="K60" s="1628" t="s">
        <v>6896</v>
      </c>
      <c r="L60" s="2408">
        <v>1600</v>
      </c>
      <c r="M60" s="1628"/>
      <c r="N60" s="1630"/>
      <c r="O60" s="1882"/>
    </row>
    <row r="61" spans="1:15" s="1883" customFormat="1" ht="64.5" hidden="1" customHeight="1">
      <c r="A61" s="3684"/>
      <c r="B61" s="1909" t="str">
        <f t="shared" si="0"/>
        <v>2200001823</v>
      </c>
      <c r="C61" s="1851" t="s">
        <v>42</v>
      </c>
      <c r="D61" s="2072"/>
      <c r="E61" s="1947"/>
      <c r="F61" s="1630" t="s">
        <v>3401</v>
      </c>
      <c r="G61" s="2025"/>
      <c r="H61" s="1773"/>
      <c r="I61" s="1495" t="s">
        <v>19</v>
      </c>
      <c r="J61" s="1947" t="s">
        <v>1138</v>
      </c>
      <c r="K61" s="1628" t="s">
        <v>6897</v>
      </c>
      <c r="L61" s="2408">
        <v>600</v>
      </c>
      <c r="M61" s="1628"/>
      <c r="N61" s="1630"/>
      <c r="O61" s="1882"/>
    </row>
    <row r="62" spans="1:15" s="1883" customFormat="1" ht="64.5" customHeight="1">
      <c r="A62" s="3684"/>
      <c r="B62" s="1909" t="str">
        <f t="shared" si="0"/>
        <v>2200001799</v>
      </c>
      <c r="C62" s="1851" t="s">
        <v>42</v>
      </c>
      <c r="D62" s="2072"/>
      <c r="E62" s="1947"/>
      <c r="F62" s="1630" t="s">
        <v>3401</v>
      </c>
      <c r="G62" s="2025"/>
      <c r="H62" s="1773"/>
      <c r="I62" s="1495" t="s">
        <v>19</v>
      </c>
      <c r="J62" s="1947" t="s">
        <v>1138</v>
      </c>
      <c r="K62" s="1628" t="s">
        <v>6898</v>
      </c>
      <c r="L62" s="2408">
        <v>2000</v>
      </c>
      <c r="M62" s="1628"/>
      <c r="N62" s="1630"/>
      <c r="O62" s="1882"/>
    </row>
    <row r="63" spans="1:15" s="1883" customFormat="1" ht="64.5" hidden="1" customHeight="1">
      <c r="A63" s="3685"/>
      <c r="B63" s="1909" t="str">
        <f t="shared" si="0"/>
        <v>2200001818</v>
      </c>
      <c r="C63" s="1851" t="s">
        <v>42</v>
      </c>
      <c r="D63" s="2072"/>
      <c r="E63" s="1947"/>
      <c r="F63" s="1630" t="s">
        <v>3401</v>
      </c>
      <c r="G63" s="2025"/>
      <c r="H63" s="1773"/>
      <c r="I63" s="1495" t="s">
        <v>19</v>
      </c>
      <c r="J63" s="1947" t="s">
        <v>1138</v>
      </c>
      <c r="K63" s="1628" t="s">
        <v>6899</v>
      </c>
      <c r="L63" s="2408">
        <v>1500</v>
      </c>
      <c r="M63" s="1628"/>
      <c r="N63" s="1630"/>
      <c r="O63" s="1882"/>
    </row>
    <row r="64" spans="1:15" s="2122" customFormat="1" ht="65.25" hidden="1" customHeight="1">
      <c r="A64" s="3683">
        <v>20</v>
      </c>
      <c r="B64" s="1909" t="str">
        <f t="shared" si="0"/>
        <v>2000002561</v>
      </c>
      <c r="C64" s="2391" t="s">
        <v>3464</v>
      </c>
      <c r="D64" s="2435">
        <v>3200</v>
      </c>
      <c r="E64" s="2159" t="s">
        <v>6900</v>
      </c>
      <c r="F64" s="2433" t="s">
        <v>84</v>
      </c>
      <c r="G64" s="2298" t="s">
        <v>6901</v>
      </c>
      <c r="H64" s="1561" t="s">
        <v>226</v>
      </c>
      <c r="I64" s="1921" t="s">
        <v>19</v>
      </c>
      <c r="J64" s="2159" t="s">
        <v>1138</v>
      </c>
      <c r="K64" s="2369" t="s">
        <v>6902</v>
      </c>
      <c r="L64" s="2434">
        <v>1300</v>
      </c>
      <c r="M64" s="2161"/>
      <c r="N64" s="2391"/>
      <c r="O64" s="2403"/>
    </row>
    <row r="65" spans="1:15" s="1883" customFormat="1" ht="65.25" hidden="1" customHeight="1">
      <c r="A65" s="3685"/>
      <c r="B65" s="1909" t="str">
        <f t="shared" si="0"/>
        <v>2000002560</v>
      </c>
      <c r="C65" s="1935" t="s">
        <v>3464</v>
      </c>
      <c r="D65" s="1901"/>
      <c r="E65" s="1947"/>
      <c r="F65" s="1941" t="s">
        <v>84</v>
      </c>
      <c r="G65" s="2025"/>
      <c r="H65" s="1773"/>
      <c r="I65" s="1495" t="s">
        <v>19</v>
      </c>
      <c r="J65" s="1947" t="s">
        <v>1138</v>
      </c>
      <c r="K65" s="1962" t="s">
        <v>6903</v>
      </c>
      <c r="L65" s="2411">
        <v>2000</v>
      </c>
      <c r="M65" s="1628"/>
      <c r="N65" s="1630"/>
      <c r="O65" s="1882"/>
    </row>
    <row r="66" spans="1:15" s="2122" customFormat="1" ht="74.25" hidden="1" customHeight="1">
      <c r="A66" s="3686">
        <v>21</v>
      </c>
      <c r="B66" s="1909" t="str">
        <f t="shared" si="0"/>
        <v>2200001824</v>
      </c>
      <c r="C66" s="2118" t="s">
        <v>4786</v>
      </c>
      <c r="D66" s="2416">
        <v>5850</v>
      </c>
      <c r="E66" s="2118" t="s">
        <v>6904</v>
      </c>
      <c r="F66" s="2391" t="s">
        <v>16</v>
      </c>
      <c r="G66" s="2120" t="s">
        <v>6905</v>
      </c>
      <c r="H66" s="1561" t="s">
        <v>226</v>
      </c>
      <c r="I66" s="1921" t="s">
        <v>19</v>
      </c>
      <c r="J66" s="2159" t="s">
        <v>1138</v>
      </c>
      <c r="K66" s="2161" t="s">
        <v>6906</v>
      </c>
      <c r="L66" s="2413">
        <v>1000</v>
      </c>
      <c r="M66" s="2161"/>
      <c r="N66" s="2391"/>
      <c r="O66" s="2403"/>
    </row>
    <row r="67" spans="1:15" s="1945" customFormat="1" ht="74.25" hidden="1" customHeight="1">
      <c r="A67" s="3688"/>
      <c r="B67" s="2261" t="str">
        <f t="shared" si="0"/>
        <v>2200001818</v>
      </c>
      <c r="C67" s="1875" t="s">
        <v>4786</v>
      </c>
      <c r="D67" s="1918"/>
      <c r="E67" s="1946"/>
      <c r="F67" s="1869" t="s">
        <v>16</v>
      </c>
      <c r="G67" s="2028"/>
      <c r="H67" s="1899"/>
      <c r="I67" s="1543" t="s">
        <v>19</v>
      </c>
      <c r="J67" s="1946" t="s">
        <v>1138</v>
      </c>
      <c r="K67" s="1988" t="s">
        <v>6907</v>
      </c>
      <c r="L67" s="2409">
        <v>4850</v>
      </c>
      <c r="M67" s="1988"/>
      <c r="N67" s="1869"/>
      <c r="O67" s="1867"/>
    </row>
    <row r="68" spans="1:15" s="2150" customFormat="1" ht="71.25" hidden="1" customHeight="1">
      <c r="A68" s="3683">
        <v>22</v>
      </c>
      <c r="B68" s="2261" t="str">
        <f t="shared" si="0"/>
        <v>2000002501</v>
      </c>
      <c r="C68" s="1921" t="s">
        <v>211</v>
      </c>
      <c r="D68" s="2418">
        <v>4000</v>
      </c>
      <c r="E68" s="1921" t="s">
        <v>6908</v>
      </c>
      <c r="F68" s="1902" t="s">
        <v>61</v>
      </c>
      <c r="G68" s="1921" t="s">
        <v>6909</v>
      </c>
      <c r="H68" s="1921" t="s">
        <v>226</v>
      </c>
      <c r="I68" s="1921" t="s">
        <v>19</v>
      </c>
      <c r="J68" s="1921" t="s">
        <v>1138</v>
      </c>
      <c r="K68" s="2194" t="s">
        <v>6910</v>
      </c>
      <c r="L68" s="2428">
        <v>700</v>
      </c>
      <c r="M68" s="2194"/>
      <c r="N68" s="1902"/>
      <c r="O68" s="2429"/>
    </row>
    <row r="69" spans="1:15" s="1548" customFormat="1" ht="62.25" hidden="1" customHeight="1">
      <c r="A69" s="3684"/>
      <c r="B69" s="2261" t="str">
        <f t="shared" si="0"/>
        <v>2000002551</v>
      </c>
      <c r="C69" s="1495" t="s">
        <v>211</v>
      </c>
      <c r="D69" s="1901"/>
      <c r="E69" s="1495"/>
      <c r="F69" s="1493" t="s">
        <v>61</v>
      </c>
      <c r="G69" s="1495"/>
      <c r="H69" s="1495"/>
      <c r="I69" s="1495" t="s">
        <v>19</v>
      </c>
      <c r="J69" s="1495" t="s">
        <v>1138</v>
      </c>
      <c r="K69" s="1496" t="s">
        <v>6911</v>
      </c>
      <c r="L69" s="2415">
        <v>3000</v>
      </c>
      <c r="M69" s="1496"/>
      <c r="N69" s="1493"/>
      <c r="O69" s="1790"/>
    </row>
    <row r="70" spans="1:15" s="1548" customFormat="1" ht="62.25" hidden="1" customHeight="1">
      <c r="A70" s="3690"/>
      <c r="B70" s="1909" t="str">
        <f t="shared" ref="B70:B107" si="1">TEXT(LEFT(K70,10),"0000000000")</f>
        <v>2200001814</v>
      </c>
      <c r="C70" s="1568" t="s">
        <v>211</v>
      </c>
      <c r="D70" s="1901"/>
      <c r="E70" s="1495"/>
      <c r="F70" s="1493" t="s">
        <v>61</v>
      </c>
      <c r="G70" s="1495"/>
      <c r="H70" s="1495"/>
      <c r="I70" s="1495" t="s">
        <v>19</v>
      </c>
      <c r="J70" s="1495" t="s">
        <v>1138</v>
      </c>
      <c r="K70" s="1496" t="s">
        <v>6912</v>
      </c>
      <c r="L70" s="2415">
        <v>400</v>
      </c>
      <c r="M70" s="1496"/>
      <c r="N70" s="1493"/>
      <c r="O70" s="1790"/>
    </row>
    <row r="71" spans="1:15" s="2129" customFormat="1" ht="79.5" hidden="1" customHeight="1">
      <c r="A71" s="2437">
        <v>23</v>
      </c>
      <c r="B71" s="2261" t="str">
        <f t="shared" si="1"/>
        <v>2200001818</v>
      </c>
      <c r="C71" s="2184" t="s">
        <v>2915</v>
      </c>
      <c r="D71" s="2435">
        <v>3240</v>
      </c>
      <c r="E71" s="2184" t="s">
        <v>6913</v>
      </c>
      <c r="F71" s="2198" t="s">
        <v>61</v>
      </c>
      <c r="G71" s="2186" t="s">
        <v>6914</v>
      </c>
      <c r="H71" s="2186" t="s">
        <v>226</v>
      </c>
      <c r="I71" s="2184" t="s">
        <v>19</v>
      </c>
      <c r="J71" s="2420" t="s">
        <v>1138</v>
      </c>
      <c r="K71" s="2188" t="s">
        <v>6915</v>
      </c>
      <c r="L71" s="2438">
        <v>3240</v>
      </c>
      <c r="M71" s="2422"/>
      <c r="N71" s="2198"/>
      <c r="O71" s="2198"/>
    </row>
    <row r="72" spans="1:15" s="2150" customFormat="1" ht="70.5" hidden="1" customHeight="1">
      <c r="A72" s="3683">
        <v>24</v>
      </c>
      <c r="B72" s="2261" t="str">
        <f t="shared" si="1"/>
        <v>2200001826</v>
      </c>
      <c r="C72" s="1921" t="s">
        <v>5367</v>
      </c>
      <c r="D72" s="2418">
        <v>4400</v>
      </c>
      <c r="E72" s="1921" t="s">
        <v>6916</v>
      </c>
      <c r="F72" s="1902" t="s">
        <v>61</v>
      </c>
      <c r="G72" s="1921" t="s">
        <v>6917</v>
      </c>
      <c r="H72" s="1921" t="s">
        <v>226</v>
      </c>
      <c r="I72" s="1921" t="s">
        <v>19</v>
      </c>
      <c r="J72" s="1921" t="s">
        <v>1138</v>
      </c>
      <c r="K72" s="2194" t="s">
        <v>6918</v>
      </c>
      <c r="L72" s="2428">
        <v>1322</v>
      </c>
      <c r="M72" s="2194" t="s">
        <v>6919</v>
      </c>
      <c r="N72" s="1902"/>
      <c r="O72" s="2429"/>
    </row>
    <row r="73" spans="1:15" s="1548" customFormat="1" ht="60.75" hidden="1" customHeight="1">
      <c r="A73" s="3684"/>
      <c r="B73" s="2261" t="str">
        <f t="shared" si="1"/>
        <v>2200001827</v>
      </c>
      <c r="C73" s="1495" t="s">
        <v>5367</v>
      </c>
      <c r="D73" s="1901"/>
      <c r="E73" s="1495"/>
      <c r="F73" s="1493" t="s">
        <v>61</v>
      </c>
      <c r="G73" s="1495"/>
      <c r="H73" s="1495"/>
      <c r="I73" s="1495" t="s">
        <v>19</v>
      </c>
      <c r="J73" s="1495" t="s">
        <v>1138</v>
      </c>
      <c r="K73" s="1496" t="s">
        <v>6920</v>
      </c>
      <c r="L73" s="2415">
        <v>859</v>
      </c>
      <c r="M73" s="1496"/>
      <c r="N73" s="1493"/>
      <c r="O73" s="1790"/>
    </row>
    <row r="74" spans="1:15" s="1548" customFormat="1" ht="60.75" hidden="1" customHeight="1">
      <c r="A74" s="3684"/>
      <c r="B74" s="2261" t="str">
        <f t="shared" si="1"/>
        <v>2200001818</v>
      </c>
      <c r="C74" s="1495" t="s">
        <v>5367</v>
      </c>
      <c r="D74" s="1901"/>
      <c r="E74" s="1495"/>
      <c r="F74" s="1493" t="s">
        <v>61</v>
      </c>
      <c r="G74" s="1495"/>
      <c r="H74" s="1495"/>
      <c r="I74" s="1495" t="s">
        <v>19</v>
      </c>
      <c r="J74" s="1495" t="s">
        <v>1138</v>
      </c>
      <c r="K74" s="1496" t="s">
        <v>6921</v>
      </c>
      <c r="L74" s="2415">
        <v>1500</v>
      </c>
      <c r="M74" s="1496"/>
      <c r="N74" s="1493"/>
      <c r="O74" s="1790"/>
    </row>
    <row r="75" spans="1:15" s="1559" customFormat="1" ht="60.75" hidden="1" customHeight="1">
      <c r="A75" s="3685"/>
      <c r="B75" s="2261" t="str">
        <f t="shared" si="1"/>
        <v>2000002561</v>
      </c>
      <c r="C75" s="1543" t="s">
        <v>5367</v>
      </c>
      <c r="D75" s="1913"/>
      <c r="E75" s="1543"/>
      <c r="F75" s="1545" t="s">
        <v>61</v>
      </c>
      <c r="G75" s="1543"/>
      <c r="H75" s="1543"/>
      <c r="I75" s="1543" t="s">
        <v>19</v>
      </c>
      <c r="J75" s="1543" t="s">
        <v>1138</v>
      </c>
      <c r="K75" s="1546" t="s">
        <v>6922</v>
      </c>
      <c r="L75" s="2425">
        <v>700</v>
      </c>
      <c r="M75" s="1546"/>
      <c r="N75" s="1545"/>
      <c r="O75" s="1852"/>
    </row>
    <row r="76" spans="1:15" s="2150" customFormat="1" ht="60" hidden="1" customHeight="1">
      <c r="A76" s="2436">
        <v>25</v>
      </c>
      <c r="B76" s="1909" t="str">
        <f t="shared" si="1"/>
        <v>2000002569</v>
      </c>
      <c r="C76" s="1902" t="s">
        <v>93</v>
      </c>
      <c r="D76" s="2418">
        <v>2950</v>
      </c>
      <c r="E76" s="1921" t="s">
        <v>6923</v>
      </c>
      <c r="F76" s="1902" t="s">
        <v>84</v>
      </c>
      <c r="G76" s="1921"/>
      <c r="H76" s="1921" t="s">
        <v>6924</v>
      </c>
      <c r="I76" s="1921" t="s">
        <v>19</v>
      </c>
      <c r="J76" s="1921" t="s">
        <v>63</v>
      </c>
      <c r="K76" s="2194" t="s">
        <v>6925</v>
      </c>
      <c r="L76" s="2428">
        <v>3000</v>
      </c>
      <c r="M76" s="2194"/>
      <c r="N76" s="1902"/>
      <c r="O76" s="2429"/>
    </row>
    <row r="77" spans="1:15" s="2122" customFormat="1" ht="60.75" hidden="1" customHeight="1">
      <c r="A77" s="3686">
        <v>26</v>
      </c>
      <c r="B77" s="1909" t="str">
        <f t="shared" si="1"/>
        <v>2000002526</v>
      </c>
      <c r="C77" s="2391" t="s">
        <v>82</v>
      </c>
      <c r="D77" s="2400">
        <v>4230</v>
      </c>
      <c r="E77" s="2118" t="s">
        <v>6923</v>
      </c>
      <c r="F77" s="2439" t="s">
        <v>84</v>
      </c>
      <c r="G77" s="2118"/>
      <c r="H77" s="2298" t="s">
        <v>6924</v>
      </c>
      <c r="I77" s="2118" t="s">
        <v>19</v>
      </c>
      <c r="J77" s="2159" t="s">
        <v>63</v>
      </c>
      <c r="K77" s="2161" t="s">
        <v>6926</v>
      </c>
      <c r="L77" s="2413">
        <v>700</v>
      </c>
      <c r="M77" s="2154"/>
      <c r="N77" s="2391"/>
      <c r="O77" s="2403"/>
    </row>
    <row r="78" spans="1:15" s="1883" customFormat="1" ht="57" hidden="1" customHeight="1">
      <c r="A78" s="3687"/>
      <c r="B78" s="1909" t="str">
        <f t="shared" si="1"/>
        <v>2000002566</v>
      </c>
      <c r="C78" s="1630" t="s">
        <v>82</v>
      </c>
      <c r="D78" s="1915"/>
      <c r="E78" s="1495"/>
      <c r="F78" s="2073" t="s">
        <v>84</v>
      </c>
      <c r="G78" s="1495"/>
      <c r="H78" s="2025"/>
      <c r="I78" s="1851" t="s">
        <v>19</v>
      </c>
      <c r="J78" s="1947" t="s">
        <v>63</v>
      </c>
      <c r="K78" s="1628" t="s">
        <v>6927</v>
      </c>
      <c r="L78" s="2408">
        <v>1000</v>
      </c>
      <c r="M78" s="2154"/>
      <c r="N78" s="1630"/>
      <c r="O78" s="1882"/>
    </row>
    <row r="79" spans="1:15" s="1883" customFormat="1" ht="57" hidden="1" customHeight="1">
      <c r="A79" s="3687"/>
      <c r="B79" s="1909" t="str">
        <f t="shared" si="1"/>
        <v>2000002564</v>
      </c>
      <c r="C79" s="1630" t="s">
        <v>82</v>
      </c>
      <c r="D79" s="1915"/>
      <c r="E79" s="1495"/>
      <c r="F79" s="2073" t="s">
        <v>84</v>
      </c>
      <c r="G79" s="1495"/>
      <c r="H79" s="2025"/>
      <c r="I79" s="1851" t="s">
        <v>19</v>
      </c>
      <c r="J79" s="1947" t="s">
        <v>63</v>
      </c>
      <c r="K79" s="1628" t="s">
        <v>6928</v>
      </c>
      <c r="L79" s="2408">
        <v>500</v>
      </c>
      <c r="M79" s="2154"/>
      <c r="N79" s="1630"/>
      <c r="O79" s="1882"/>
    </row>
    <row r="80" spans="1:15" s="1883" customFormat="1" ht="57" hidden="1" customHeight="1">
      <c r="A80" s="3687"/>
      <c r="B80" s="1909" t="str">
        <f t="shared" si="1"/>
        <v>2000002562</v>
      </c>
      <c r="C80" s="1630" t="s">
        <v>82</v>
      </c>
      <c r="D80" s="1915"/>
      <c r="E80" s="1495"/>
      <c r="F80" s="2073" t="s">
        <v>84</v>
      </c>
      <c r="G80" s="1495"/>
      <c r="H80" s="2025"/>
      <c r="I80" s="1851" t="s">
        <v>19</v>
      </c>
      <c r="J80" s="1947" t="s">
        <v>63</v>
      </c>
      <c r="K80" s="1628" t="s">
        <v>6929</v>
      </c>
      <c r="L80" s="2408">
        <v>500</v>
      </c>
      <c r="M80" s="2154"/>
      <c r="N80" s="1630"/>
      <c r="O80" s="1882"/>
    </row>
    <row r="81" spans="1:15" s="1883" customFormat="1" ht="57" hidden="1" customHeight="1">
      <c r="A81" s="3687"/>
      <c r="B81" s="1909" t="str">
        <f t="shared" si="1"/>
        <v>2000002558</v>
      </c>
      <c r="C81" s="1630" t="s">
        <v>82</v>
      </c>
      <c r="D81" s="1915"/>
      <c r="E81" s="1495"/>
      <c r="F81" s="2073" t="s">
        <v>84</v>
      </c>
      <c r="G81" s="1495"/>
      <c r="H81" s="2025"/>
      <c r="I81" s="1851" t="s">
        <v>19</v>
      </c>
      <c r="J81" s="1947" t="s">
        <v>63</v>
      </c>
      <c r="K81" s="1628" t="s">
        <v>6930</v>
      </c>
      <c r="L81" s="2408">
        <v>100</v>
      </c>
      <c r="M81" s="2154"/>
      <c r="N81" s="1630"/>
      <c r="O81" s="1882"/>
    </row>
    <row r="82" spans="1:15" s="1883" customFormat="1" ht="57" hidden="1" customHeight="1">
      <c r="A82" s="3687"/>
      <c r="B82" s="1909" t="str">
        <f t="shared" si="1"/>
        <v>2000002513</v>
      </c>
      <c r="C82" s="1630" t="s">
        <v>82</v>
      </c>
      <c r="D82" s="1915"/>
      <c r="E82" s="1495"/>
      <c r="F82" s="2073" t="s">
        <v>84</v>
      </c>
      <c r="G82" s="1495"/>
      <c r="H82" s="2025"/>
      <c r="I82" s="1851" t="s">
        <v>19</v>
      </c>
      <c r="J82" s="1947" t="s">
        <v>63</v>
      </c>
      <c r="K82" s="1628" t="s">
        <v>6931</v>
      </c>
      <c r="L82" s="2408">
        <v>1000</v>
      </c>
      <c r="M82" s="2154"/>
      <c r="N82" s="1630"/>
      <c r="O82" s="1882"/>
    </row>
    <row r="83" spans="1:15" s="1883" customFormat="1" ht="57" hidden="1" customHeight="1">
      <c r="A83" s="3688"/>
      <c r="B83" s="1909" t="str">
        <f t="shared" si="1"/>
        <v>2000002554</v>
      </c>
      <c r="C83" s="1630" t="s">
        <v>82</v>
      </c>
      <c r="D83" s="1915"/>
      <c r="E83" s="1495"/>
      <c r="F83" s="2073" t="s">
        <v>84</v>
      </c>
      <c r="G83" s="1495"/>
      <c r="H83" s="2025"/>
      <c r="I83" s="1851" t="s">
        <v>19</v>
      </c>
      <c r="J83" s="1947" t="s">
        <v>63</v>
      </c>
      <c r="K83" s="1628" t="s">
        <v>6932</v>
      </c>
      <c r="L83" s="2408">
        <v>500</v>
      </c>
      <c r="M83" s="2154"/>
      <c r="N83" s="1630"/>
      <c r="O83" s="1882"/>
    </row>
    <row r="84" spans="1:15" s="2122" customFormat="1" ht="72.75" hidden="1" customHeight="1">
      <c r="A84" s="3683">
        <v>27</v>
      </c>
      <c r="B84" s="1909" t="str">
        <f t="shared" si="1"/>
        <v>2000002507</v>
      </c>
      <c r="C84" s="1902" t="s">
        <v>3399</v>
      </c>
      <c r="D84" s="2400">
        <v>8500</v>
      </c>
      <c r="E84" s="1921" t="s">
        <v>6933</v>
      </c>
      <c r="F84" s="2439" t="s">
        <v>3401</v>
      </c>
      <c r="G84" s="1921"/>
      <c r="H84" s="2298" t="s">
        <v>6924</v>
      </c>
      <c r="I84" s="1921" t="s">
        <v>19</v>
      </c>
      <c r="J84" s="2279" t="s">
        <v>63</v>
      </c>
      <c r="K84" s="2161" t="s">
        <v>6934</v>
      </c>
      <c r="L84" s="2413">
        <v>7400</v>
      </c>
      <c r="M84" s="2161"/>
      <c r="N84" s="2391"/>
      <c r="O84" s="2403"/>
    </row>
    <row r="85" spans="1:15" s="2122" customFormat="1" ht="72.75" hidden="1" customHeight="1">
      <c r="A85" s="3684"/>
      <c r="B85" s="1909" t="str">
        <f t="shared" si="1"/>
        <v>2000002508</v>
      </c>
      <c r="C85" s="1493" t="s">
        <v>3399</v>
      </c>
      <c r="D85" s="2431"/>
      <c r="E85" s="2159"/>
      <c r="F85" s="2073" t="s">
        <v>3401</v>
      </c>
      <c r="G85" s="1921"/>
      <c r="H85" s="2298"/>
      <c r="I85" s="1495" t="s">
        <v>19</v>
      </c>
      <c r="J85" s="1568" t="s">
        <v>63</v>
      </c>
      <c r="K85" s="2161" t="s">
        <v>6935</v>
      </c>
      <c r="L85" s="2413"/>
      <c r="M85" s="2161"/>
      <c r="N85" s="2391"/>
      <c r="O85" s="2403"/>
    </row>
    <row r="86" spans="1:15" s="2122" customFormat="1" ht="72.75" hidden="1" customHeight="1">
      <c r="A86" s="3684"/>
      <c r="B86" s="1909" t="str">
        <f t="shared" si="1"/>
        <v>2000002511</v>
      </c>
      <c r="C86" s="1493" t="s">
        <v>3399</v>
      </c>
      <c r="D86" s="2431"/>
      <c r="E86" s="2159"/>
      <c r="F86" s="2073" t="s">
        <v>3401</v>
      </c>
      <c r="G86" s="1921"/>
      <c r="H86" s="2298"/>
      <c r="I86" s="1495" t="s">
        <v>19</v>
      </c>
      <c r="J86" s="1568" t="s">
        <v>63</v>
      </c>
      <c r="K86" s="2161" t="s">
        <v>6936</v>
      </c>
      <c r="L86" s="2413"/>
      <c r="M86" s="2161"/>
      <c r="N86" s="2391"/>
      <c r="O86" s="2403"/>
    </row>
    <row r="87" spans="1:15" s="1883" customFormat="1" ht="72.75" hidden="1" customHeight="1">
      <c r="A87" s="3685"/>
      <c r="B87" s="1909" t="str">
        <f t="shared" si="1"/>
        <v>2000002513</v>
      </c>
      <c r="C87" s="1493" t="s">
        <v>3399</v>
      </c>
      <c r="D87" s="2072"/>
      <c r="E87" s="1947"/>
      <c r="F87" s="2073" t="s">
        <v>3401</v>
      </c>
      <c r="G87" s="1495"/>
      <c r="H87" s="2025"/>
      <c r="I87" s="1495" t="s">
        <v>19</v>
      </c>
      <c r="J87" s="1568" t="s">
        <v>63</v>
      </c>
      <c r="K87" s="1628" t="s">
        <v>6937</v>
      </c>
      <c r="L87" s="2408">
        <v>1000</v>
      </c>
      <c r="M87" s="1628"/>
      <c r="N87" s="1630"/>
      <c r="O87" s="1882"/>
    </row>
    <row r="88" spans="1:15" s="1883" customFormat="1" ht="68.25" hidden="1" customHeight="1">
      <c r="A88" s="3686">
        <v>28</v>
      </c>
      <c r="B88" s="1909" t="str">
        <f t="shared" si="1"/>
        <v>2000002563</v>
      </c>
      <c r="C88" s="1851" t="s">
        <v>6938</v>
      </c>
      <c r="D88" s="2072">
        <v>7400</v>
      </c>
      <c r="E88" s="1947" t="s">
        <v>6939</v>
      </c>
      <c r="F88" s="1941" t="s">
        <v>3401</v>
      </c>
      <c r="G88" s="1495" t="s">
        <v>6940</v>
      </c>
      <c r="H88" s="1899"/>
      <c r="I88" s="1495" t="s">
        <v>19</v>
      </c>
      <c r="J88" s="1947" t="s">
        <v>1138</v>
      </c>
      <c r="K88" s="1628" t="s">
        <v>6941</v>
      </c>
      <c r="L88" s="2408">
        <v>3000</v>
      </c>
      <c r="N88" s="2076"/>
      <c r="O88" s="1630"/>
    </row>
    <row r="89" spans="1:15" s="1883" customFormat="1" ht="68.25" hidden="1" customHeight="1">
      <c r="A89" s="3687"/>
      <c r="B89" s="1909" t="str">
        <f t="shared" si="1"/>
        <v>2000002578</v>
      </c>
      <c r="C89" s="1851" t="s">
        <v>6938</v>
      </c>
      <c r="D89" s="2072"/>
      <c r="E89" s="1947"/>
      <c r="F89" s="1941" t="s">
        <v>3401</v>
      </c>
      <c r="G89" s="1773"/>
      <c r="H89" s="1495"/>
      <c r="I89" s="1568" t="s">
        <v>19</v>
      </c>
      <c r="J89" s="1947" t="s">
        <v>1138</v>
      </c>
      <c r="K89" s="1628" t="s">
        <v>6942</v>
      </c>
      <c r="L89" s="2408">
        <v>2500</v>
      </c>
      <c r="M89" s="2440" t="s">
        <v>6943</v>
      </c>
      <c r="N89" s="2076"/>
      <c r="O89" s="1630"/>
    </row>
    <row r="90" spans="1:15" s="1883" customFormat="1" ht="68.25" hidden="1" customHeight="1">
      <c r="A90" s="3688"/>
      <c r="B90" s="1909" t="str">
        <f t="shared" si="1"/>
        <v>2000002579</v>
      </c>
      <c r="C90" s="1851" t="s">
        <v>6938</v>
      </c>
      <c r="D90" s="2072"/>
      <c r="E90" s="1947"/>
      <c r="F90" s="1941" t="s">
        <v>3401</v>
      </c>
      <c r="G90" s="1773"/>
      <c r="H90" s="1495"/>
      <c r="I90" s="1568" t="s">
        <v>19</v>
      </c>
      <c r="J90" s="1947" t="s">
        <v>1138</v>
      </c>
      <c r="K90" s="1628" t="s">
        <v>6944</v>
      </c>
      <c r="L90" s="2408">
        <v>1930</v>
      </c>
      <c r="M90" s="2075"/>
      <c r="N90" s="2076"/>
      <c r="O90" s="1630"/>
    </row>
    <row r="91" spans="1:15" s="1883" customFormat="1" ht="68.25" hidden="1" customHeight="1">
      <c r="A91" s="2071">
        <v>29</v>
      </c>
      <c r="B91" s="1909" t="str">
        <f t="shared" si="1"/>
        <v>2200001828</v>
      </c>
      <c r="C91" s="1851" t="s">
        <v>6938</v>
      </c>
      <c r="D91" s="2072"/>
      <c r="E91" s="1947"/>
      <c r="F91" s="1941" t="s">
        <v>3401</v>
      </c>
      <c r="G91" s="1773"/>
      <c r="H91" s="1495"/>
      <c r="I91" s="1568" t="s">
        <v>19</v>
      </c>
      <c r="J91" s="1947" t="s">
        <v>1138</v>
      </c>
      <c r="K91" s="1628" t="s">
        <v>6945</v>
      </c>
      <c r="L91" s="2408">
        <v>234</v>
      </c>
      <c r="M91" s="2075"/>
      <c r="N91" s="2076"/>
      <c r="O91" s="1630"/>
    </row>
    <row r="92" spans="1:15" s="1945" customFormat="1" ht="65.25" hidden="1" customHeight="1">
      <c r="A92" s="2394">
        <v>30</v>
      </c>
      <c r="B92" s="2261" t="str">
        <f t="shared" si="1"/>
        <v>2000002554</v>
      </c>
      <c r="C92" s="1545" t="s">
        <v>3109</v>
      </c>
      <c r="D92" s="1918">
        <v>18000</v>
      </c>
      <c r="E92" s="1543" t="s">
        <v>6946</v>
      </c>
      <c r="F92" s="1474" t="s">
        <v>3401</v>
      </c>
      <c r="G92" s="1543" t="s">
        <v>6947</v>
      </c>
      <c r="H92" s="2024" t="s">
        <v>6924</v>
      </c>
      <c r="I92" s="1543" t="s">
        <v>19</v>
      </c>
      <c r="J92" s="1900" t="s">
        <v>63</v>
      </c>
      <c r="K92" s="1988" t="s">
        <v>6948</v>
      </c>
      <c r="L92" s="2409">
        <v>18000</v>
      </c>
      <c r="M92" s="2078"/>
      <c r="N92" s="2078"/>
      <c r="O92" s="1867"/>
    </row>
    <row r="93" spans="1:15" s="1548" customFormat="1" ht="89.25" hidden="1" customHeight="1">
      <c r="A93" s="3686">
        <v>31</v>
      </c>
      <c r="B93" s="2261" t="str">
        <f t="shared" si="1"/>
        <v xml:space="preserve">
200000258</v>
      </c>
      <c r="C93" s="1493" t="s">
        <v>5328</v>
      </c>
      <c r="D93" s="1901">
        <v>4000</v>
      </c>
      <c r="E93" s="1495" t="s">
        <v>6949</v>
      </c>
      <c r="F93" s="1493" t="s">
        <v>84</v>
      </c>
      <c r="G93" s="1495" t="s">
        <v>6950</v>
      </c>
      <c r="H93" s="1495" t="s">
        <v>6924</v>
      </c>
      <c r="I93" s="1495" t="s">
        <v>19</v>
      </c>
      <c r="J93" s="1495" t="s">
        <v>63</v>
      </c>
      <c r="K93" s="1496" t="s">
        <v>6951</v>
      </c>
      <c r="L93" s="2415">
        <v>2000</v>
      </c>
      <c r="M93" s="1496"/>
      <c r="N93" s="2441"/>
      <c r="O93" s="1790"/>
    </row>
    <row r="94" spans="1:15" s="1559" customFormat="1" ht="89.25" hidden="1" customHeight="1">
      <c r="A94" s="3688"/>
      <c r="B94" s="2261" t="str">
        <f t="shared" si="1"/>
        <v>2000002584</v>
      </c>
      <c r="C94" s="1545" t="s">
        <v>5328</v>
      </c>
      <c r="D94" s="1913"/>
      <c r="E94" s="1543"/>
      <c r="F94" s="1545" t="s">
        <v>84</v>
      </c>
      <c r="G94" s="1543"/>
      <c r="H94" s="1543"/>
      <c r="I94" s="1543" t="s">
        <v>19</v>
      </c>
      <c r="J94" s="1543" t="s">
        <v>63</v>
      </c>
      <c r="K94" s="1546" t="s">
        <v>6952</v>
      </c>
      <c r="L94" s="2425">
        <v>2000</v>
      </c>
      <c r="M94" s="1546"/>
      <c r="N94" s="2442"/>
      <c r="O94" s="1852"/>
    </row>
    <row r="95" spans="1:15" s="2150" customFormat="1" ht="84.75" hidden="1" customHeight="1">
      <c r="A95" s="3686">
        <v>32</v>
      </c>
      <c r="B95" s="1909" t="str">
        <f t="shared" si="1"/>
        <v>2000002554</v>
      </c>
      <c r="C95" s="1902" t="s">
        <v>112</v>
      </c>
      <c r="D95" s="2418">
        <v>11700</v>
      </c>
      <c r="E95" s="1921" t="s">
        <v>6946</v>
      </c>
      <c r="F95" s="1902" t="s">
        <v>84</v>
      </c>
      <c r="G95" s="1921" t="s">
        <v>6953</v>
      </c>
      <c r="H95" s="1921" t="s">
        <v>6954</v>
      </c>
      <c r="I95" s="1921" t="s">
        <v>19</v>
      </c>
      <c r="J95" s="1921" t="s">
        <v>63</v>
      </c>
      <c r="K95" s="2194" t="s">
        <v>6955</v>
      </c>
      <c r="L95" s="2428">
        <v>1500</v>
      </c>
      <c r="M95" s="2441"/>
      <c r="N95" s="2441"/>
      <c r="O95" s="2429"/>
    </row>
    <row r="96" spans="1:15" s="1548" customFormat="1" ht="63.75" hidden="1" customHeight="1">
      <c r="A96" s="3687"/>
      <c r="B96" s="1909" t="str">
        <f t="shared" si="1"/>
        <v>2000002538</v>
      </c>
      <c r="C96" s="1493" t="s">
        <v>112</v>
      </c>
      <c r="D96" s="1901"/>
      <c r="E96" s="1495"/>
      <c r="F96" s="1493" t="s">
        <v>84</v>
      </c>
      <c r="G96" s="1495"/>
      <c r="H96" s="1495"/>
      <c r="I96" s="1495" t="s">
        <v>19</v>
      </c>
      <c r="J96" s="1495" t="s">
        <v>63</v>
      </c>
      <c r="K96" s="1496" t="s">
        <v>6956</v>
      </c>
      <c r="L96" s="2415">
        <v>5000</v>
      </c>
      <c r="M96" s="2441"/>
      <c r="N96" s="2441"/>
      <c r="O96" s="1790"/>
    </row>
    <row r="97" spans="1:15" s="1548" customFormat="1" ht="69" hidden="1" customHeight="1">
      <c r="A97" s="3687"/>
      <c r="B97" s="1909" t="str">
        <f t="shared" si="1"/>
        <v>2000002581</v>
      </c>
      <c r="C97" s="1493" t="s">
        <v>112</v>
      </c>
      <c r="D97" s="1901"/>
      <c r="E97" s="1495"/>
      <c r="F97" s="1493" t="s">
        <v>84</v>
      </c>
      <c r="G97" s="1495"/>
      <c r="H97" s="1495"/>
      <c r="I97" s="1495" t="s">
        <v>19</v>
      </c>
      <c r="J97" s="1495" t="s">
        <v>123</v>
      </c>
      <c r="K97" s="1496" t="s">
        <v>6957</v>
      </c>
      <c r="L97" s="2415">
        <v>4200</v>
      </c>
      <c r="M97" s="2441"/>
      <c r="N97" s="2441"/>
      <c r="O97" s="1790"/>
    </row>
    <row r="98" spans="1:15" s="1548" customFormat="1" ht="69" hidden="1" customHeight="1">
      <c r="A98" s="3688"/>
      <c r="B98" s="1909" t="str">
        <f t="shared" si="1"/>
        <v>2000002582</v>
      </c>
      <c r="C98" s="1493" t="s">
        <v>112</v>
      </c>
      <c r="D98" s="1901"/>
      <c r="E98" s="1495"/>
      <c r="F98" s="1493" t="s">
        <v>84</v>
      </c>
      <c r="G98" s="1495"/>
      <c r="H98" s="1495"/>
      <c r="I98" s="1495" t="s">
        <v>19</v>
      </c>
      <c r="J98" s="1495" t="s">
        <v>123</v>
      </c>
      <c r="K98" s="1496" t="s">
        <v>6958</v>
      </c>
      <c r="L98" s="2415">
        <v>1000</v>
      </c>
      <c r="M98" s="2441"/>
      <c r="N98" s="2441"/>
      <c r="O98" s="1790"/>
    </row>
    <row r="99" spans="1:15" s="2122" customFormat="1" ht="60.75" hidden="1" customHeight="1">
      <c r="A99" s="3686">
        <v>33</v>
      </c>
      <c r="B99" s="1909" t="str">
        <f t="shared" si="1"/>
        <v>2000002533</v>
      </c>
      <c r="C99" s="2118" t="s">
        <v>6200</v>
      </c>
      <c r="D99" s="2400">
        <v>29000</v>
      </c>
      <c r="E99" s="2118" t="s">
        <v>6959</v>
      </c>
      <c r="F99" s="2439" t="s">
        <v>3401</v>
      </c>
      <c r="G99" s="2118" t="s">
        <v>6960</v>
      </c>
      <c r="H99" s="2159" t="s">
        <v>6924</v>
      </c>
      <c r="I99" s="2118" t="s">
        <v>19</v>
      </c>
      <c r="J99" s="2118" t="s">
        <v>123</v>
      </c>
      <c r="K99" s="2161" t="s">
        <v>6961</v>
      </c>
      <c r="L99" s="2413">
        <v>8770</v>
      </c>
      <c r="M99" s="2161"/>
      <c r="N99" s="2074"/>
      <c r="O99" s="2403"/>
    </row>
    <row r="100" spans="1:15" s="1883" customFormat="1" ht="63" hidden="1" customHeight="1">
      <c r="A100" s="3687"/>
      <c r="B100" s="1909" t="str">
        <f t="shared" si="1"/>
        <v>2000002372</v>
      </c>
      <c r="C100" s="1851" t="s">
        <v>6200</v>
      </c>
      <c r="D100" s="1915"/>
      <c r="E100" s="1851"/>
      <c r="F100" s="2073" t="s">
        <v>3401</v>
      </c>
      <c r="G100" s="1851"/>
      <c r="H100" s="2025"/>
      <c r="I100" s="1851" t="s">
        <v>19</v>
      </c>
      <c r="J100" s="1851" t="s">
        <v>123</v>
      </c>
      <c r="K100" s="1628" t="s">
        <v>6962</v>
      </c>
      <c r="L100" s="2408">
        <v>6000</v>
      </c>
      <c r="M100" s="1628"/>
      <c r="N100" s="2074"/>
      <c r="O100" s="1882"/>
    </row>
    <row r="101" spans="1:15" s="1883" customFormat="1" ht="63" hidden="1" customHeight="1">
      <c r="A101" s="3687"/>
      <c r="B101" s="1909" t="str">
        <f t="shared" si="1"/>
        <v>2000002576</v>
      </c>
      <c r="C101" s="1851" t="s">
        <v>6200</v>
      </c>
      <c r="D101" s="1915"/>
      <c r="E101" s="1851"/>
      <c r="F101" s="2073" t="s">
        <v>3401</v>
      </c>
      <c r="G101" s="1851"/>
      <c r="H101" s="2025"/>
      <c r="I101" s="1851" t="s">
        <v>19</v>
      </c>
      <c r="J101" s="1851" t="s">
        <v>123</v>
      </c>
      <c r="K101" s="1628" t="s">
        <v>6963</v>
      </c>
      <c r="L101" s="2408">
        <v>1400</v>
      </c>
      <c r="M101" s="1628"/>
      <c r="N101" s="2074"/>
      <c r="O101" s="1882"/>
    </row>
    <row r="102" spans="1:15" s="1883" customFormat="1" ht="63" hidden="1" customHeight="1">
      <c r="A102" s="3687"/>
      <c r="B102" s="1909" t="str">
        <f t="shared" si="1"/>
        <v>2000002577</v>
      </c>
      <c r="C102" s="1851" t="s">
        <v>6200</v>
      </c>
      <c r="D102" s="1915"/>
      <c r="E102" s="1851"/>
      <c r="F102" s="2073" t="s">
        <v>3401</v>
      </c>
      <c r="G102" s="1851"/>
      <c r="H102" s="2025"/>
      <c r="I102" s="1851" t="s">
        <v>19</v>
      </c>
      <c r="J102" s="1851" t="s">
        <v>123</v>
      </c>
      <c r="K102" s="1628" t="s">
        <v>6964</v>
      </c>
      <c r="L102" s="2408">
        <v>1300</v>
      </c>
      <c r="M102" s="1628"/>
      <c r="N102" s="2074"/>
      <c r="O102" s="1882"/>
    </row>
    <row r="103" spans="1:15" s="1883" customFormat="1" ht="63" hidden="1" customHeight="1">
      <c r="A103" s="3687"/>
      <c r="B103" s="1909" t="str">
        <f t="shared" si="1"/>
        <v>2000002575</v>
      </c>
      <c r="C103" s="1851" t="s">
        <v>6200</v>
      </c>
      <c r="D103" s="1915"/>
      <c r="E103" s="1851"/>
      <c r="F103" s="2073" t="s">
        <v>3401</v>
      </c>
      <c r="G103" s="1851"/>
      <c r="H103" s="2025"/>
      <c r="I103" s="1851" t="s">
        <v>19</v>
      </c>
      <c r="J103" s="1851" t="s">
        <v>123</v>
      </c>
      <c r="K103" s="1628" t="s">
        <v>6965</v>
      </c>
      <c r="L103" s="2408">
        <v>2000</v>
      </c>
      <c r="M103" s="1628"/>
      <c r="N103" s="2074"/>
      <c r="O103" s="1882"/>
    </row>
    <row r="104" spans="1:15" s="1883" customFormat="1" ht="63" hidden="1" customHeight="1">
      <c r="A104" s="3687"/>
      <c r="B104" s="1909" t="str">
        <f t="shared" si="1"/>
        <v>2000002580</v>
      </c>
      <c r="C104" s="1851" t="s">
        <v>6200</v>
      </c>
      <c r="D104" s="1915"/>
      <c r="E104" s="1851"/>
      <c r="F104" s="2073" t="s">
        <v>3401</v>
      </c>
      <c r="G104" s="1851"/>
      <c r="H104" s="2025"/>
      <c r="I104" s="1851" t="s">
        <v>19</v>
      </c>
      <c r="J104" s="1851" t="s">
        <v>123</v>
      </c>
      <c r="K104" s="1628" t="s">
        <v>6966</v>
      </c>
      <c r="L104" s="2408">
        <v>7500</v>
      </c>
      <c r="M104" s="1628"/>
      <c r="N104" s="2074"/>
      <c r="O104" s="1882"/>
    </row>
    <row r="105" spans="1:15" s="1883" customFormat="1" ht="63" hidden="1" customHeight="1">
      <c r="A105" s="3688"/>
      <c r="B105" s="1909" t="str">
        <f t="shared" si="1"/>
        <v>2000002582</v>
      </c>
      <c r="C105" s="1851" t="s">
        <v>6200</v>
      </c>
      <c r="D105" s="1915"/>
      <c r="E105" s="1851"/>
      <c r="F105" s="2073" t="s">
        <v>3401</v>
      </c>
      <c r="G105" s="1851"/>
      <c r="H105" s="2025"/>
      <c r="I105" s="1851" t="s">
        <v>19</v>
      </c>
      <c r="J105" s="1851" t="s">
        <v>123</v>
      </c>
      <c r="K105" s="1628" t="s">
        <v>6967</v>
      </c>
      <c r="L105" s="2408">
        <v>2000</v>
      </c>
      <c r="M105" s="1628"/>
      <c r="N105" s="2074"/>
      <c r="O105" s="1882"/>
    </row>
    <row r="106" spans="1:15" s="2122" customFormat="1" ht="96.75" hidden="1" customHeight="1">
      <c r="A106" s="3686">
        <v>34</v>
      </c>
      <c r="B106" s="1909" t="str">
        <f t="shared" si="1"/>
        <v>2000002513</v>
      </c>
      <c r="C106" s="1902" t="s">
        <v>3399</v>
      </c>
      <c r="D106" s="2400">
        <v>8000</v>
      </c>
      <c r="E106" s="1921" t="s">
        <v>6968</v>
      </c>
      <c r="F106" s="2439" t="s">
        <v>3401</v>
      </c>
      <c r="G106" s="1921" t="s">
        <v>6969</v>
      </c>
      <c r="H106" s="2298" t="s">
        <v>6924</v>
      </c>
      <c r="I106" s="1921" t="s">
        <v>19</v>
      </c>
      <c r="J106" s="2279" t="s">
        <v>63</v>
      </c>
      <c r="K106" s="2161" t="s">
        <v>6970</v>
      </c>
      <c r="L106" s="2421">
        <v>3000</v>
      </c>
      <c r="M106" s="2161"/>
      <c r="N106" s="2074"/>
      <c r="O106" s="2403"/>
    </row>
    <row r="107" spans="1:15" s="1548" customFormat="1" ht="70.5" hidden="1" customHeight="1">
      <c r="A107" s="3688"/>
      <c r="B107" s="1909" t="str">
        <f t="shared" si="1"/>
        <v>2000002565</v>
      </c>
      <c r="C107" s="1493" t="s">
        <v>3399</v>
      </c>
      <c r="D107" s="1631"/>
      <c r="E107" s="1851"/>
      <c r="F107" s="2073" t="s">
        <v>3401</v>
      </c>
      <c r="G107" s="1495"/>
      <c r="H107" s="1568"/>
      <c r="I107" s="1495" t="s">
        <v>19</v>
      </c>
      <c r="J107" s="1495" t="s">
        <v>4348</v>
      </c>
      <c r="K107" s="2443" t="s">
        <v>6971</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106:A107"/>
    <mergeCell ref="A88:A90"/>
    <mergeCell ref="A93:A94"/>
    <mergeCell ref="A99:A105"/>
    <mergeCell ref="A95:A98"/>
    <mergeCell ref="A68:A70"/>
    <mergeCell ref="A72:A75"/>
    <mergeCell ref="A77:A83"/>
    <mergeCell ref="A84:A87"/>
    <mergeCell ref="A55:A56"/>
    <mergeCell ref="A57:A58"/>
    <mergeCell ref="A59:A63"/>
    <mergeCell ref="A64:A65"/>
    <mergeCell ref="A66:A67"/>
    <mergeCell ref="A34:A35"/>
    <mergeCell ref="A36:A42"/>
    <mergeCell ref="A43:A47"/>
    <mergeCell ref="A48:A50"/>
    <mergeCell ref="A53:A54"/>
    <mergeCell ref="A20:A21"/>
    <mergeCell ref="A24:A26"/>
    <mergeCell ref="A27:A29"/>
    <mergeCell ref="A30:A32"/>
    <mergeCell ref="D1:M1"/>
    <mergeCell ref="A2:M2"/>
    <mergeCell ref="A3:C3"/>
    <mergeCell ref="A5:A9"/>
    <mergeCell ref="A11:A19"/>
  </mergeCells>
  <conditionalFormatting sqref="A1:B3">
    <cfRule type="duplicateValues" dxfId="258" priority="11"/>
  </conditionalFormatting>
  <conditionalFormatting sqref="A4:B4">
    <cfRule type="duplicateValues" dxfId="257" priority="7"/>
  </conditionalFormatting>
  <conditionalFormatting sqref="B5:B9">
    <cfRule type="duplicateValues" dxfId="256" priority="5"/>
    <cfRule type="duplicateValues" dxfId="255" priority="6"/>
  </conditionalFormatting>
  <conditionalFormatting sqref="B11:B50">
    <cfRule type="duplicateValues" dxfId="254" priority="3"/>
    <cfRule type="duplicateValues" dxfId="253" priority="4"/>
  </conditionalFormatting>
  <conditionalFormatting sqref="B52:B107">
    <cfRule type="duplicateValues" dxfId="252" priority="1"/>
    <cfRule type="duplicateValues" dxfId="251" priority="2"/>
  </conditionalFormatting>
  <conditionalFormatting sqref="C4">
    <cfRule type="duplicateValues" dxfId="250" priority="8"/>
    <cfRule type="duplicateValues" dxfId="249" priority="9"/>
    <cfRule type="duplicateValues" dxfId="248"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692" t="s">
        <v>6972</v>
      </c>
      <c r="B1" s="3692"/>
      <c r="C1" s="3692"/>
      <c r="D1" s="3692"/>
      <c r="E1" s="3692"/>
      <c r="F1" s="3692"/>
      <c r="G1" s="3692"/>
      <c r="H1" s="3692"/>
      <c r="I1" s="3692"/>
      <c r="J1" s="3692"/>
      <c r="K1" s="3692"/>
      <c r="L1" s="3692"/>
      <c r="M1" s="3692"/>
      <c r="N1" s="3692"/>
      <c r="O1" s="3692"/>
      <c r="P1" s="3692"/>
      <c r="Q1" s="2620"/>
    </row>
    <row r="2" spans="1:56" ht="39.75" customHeight="1">
      <c r="A2" s="3693" t="s">
        <v>5186</v>
      </c>
      <c r="B2" s="3693"/>
      <c r="C2" s="3693"/>
      <c r="D2" s="2215">
        <f>SUBTOTAL(9,D3:D447)</f>
        <v>391027</v>
      </c>
      <c r="E2" s="1932"/>
      <c r="F2" s="2092"/>
      <c r="G2" s="2269" t="s">
        <v>5187</v>
      </c>
      <c r="H2" s="1932"/>
      <c r="I2" s="1932"/>
      <c r="J2" s="1932"/>
      <c r="K2" s="2093">
        <f ca="1">TODAY()</f>
        <v>45954</v>
      </c>
      <c r="L2" s="2272">
        <f>SUBTOTAL(9,L4:L630)</f>
        <v>390002</v>
      </c>
      <c r="M2" s="2339" t="s">
        <v>5305</v>
      </c>
      <c r="N2" s="2099" t="s">
        <v>5306</v>
      </c>
      <c r="O2" s="3694" t="s">
        <v>5170</v>
      </c>
      <c r="P2" s="3694"/>
      <c r="Q2" s="3694" t="s">
        <v>6973</v>
      </c>
      <c r="R2" s="3694"/>
      <c r="S2" s="3695"/>
      <c r="T2" s="3695"/>
    </row>
    <row r="3" spans="1:56" s="2709" customFormat="1" ht="58.5" customHeight="1">
      <c r="A3" s="2703" t="s">
        <v>1</v>
      </c>
      <c r="B3" s="2704" t="s">
        <v>5190</v>
      </c>
      <c r="C3" s="2705" t="s">
        <v>5191</v>
      </c>
      <c r="D3" s="2706" t="s">
        <v>5308</v>
      </c>
      <c r="E3" s="2707" t="s">
        <v>3389</v>
      </c>
      <c r="F3" s="2705" t="s">
        <v>5</v>
      </c>
      <c r="G3" s="2707" t="s">
        <v>3390</v>
      </c>
      <c r="H3" s="2707" t="s">
        <v>5309</v>
      </c>
      <c r="I3" s="2707" t="s">
        <v>8</v>
      </c>
      <c r="J3" s="2707" t="s">
        <v>9</v>
      </c>
      <c r="K3" s="2707" t="s">
        <v>5310</v>
      </c>
      <c r="L3" s="2711" t="s">
        <v>5648</v>
      </c>
      <c r="M3" s="2710" t="s">
        <v>5311</v>
      </c>
      <c r="N3" s="2704" t="s">
        <v>11</v>
      </c>
      <c r="O3" s="2704" t="s">
        <v>5200</v>
      </c>
      <c r="P3" s="2705" t="s">
        <v>5312</v>
      </c>
      <c r="Q3" s="2705" t="s">
        <v>5202</v>
      </c>
      <c r="R3" s="2705" t="s">
        <v>5313</v>
      </c>
      <c r="S3" s="2708" t="s">
        <v>5314</v>
      </c>
      <c r="T3" s="2657" t="s">
        <v>5315</v>
      </c>
      <c r="X3" s="2708"/>
      <c r="Y3" s="2708"/>
      <c r="Z3" s="2708"/>
    </row>
    <row r="4" spans="1:56" s="2150" customFormat="1" ht="58.5" customHeight="1">
      <c r="A4" s="3685">
        <v>1</v>
      </c>
      <c r="B4" s="2159" t="str">
        <f t="shared" ref="B4:B13" si="0">TEXT(LEFT(K4,10),"0000000000")</f>
        <v>2200001953</v>
      </c>
      <c r="C4" s="2391" t="s">
        <v>3957</v>
      </c>
      <c r="D4" s="2656">
        <v>12900</v>
      </c>
      <c r="E4" s="2118" t="s">
        <v>6974</v>
      </c>
      <c r="F4" s="2391" t="s">
        <v>3401</v>
      </c>
      <c r="G4" s="2118" t="s">
        <v>6975</v>
      </c>
      <c r="H4" s="2118" t="s">
        <v>6976</v>
      </c>
      <c r="I4" s="2118" t="s">
        <v>19</v>
      </c>
      <c r="J4" s="2118" t="s">
        <v>1138</v>
      </c>
      <c r="K4" s="2402" t="s">
        <v>6977</v>
      </c>
      <c r="L4" s="2508">
        <v>4650</v>
      </c>
      <c r="M4" s="2160" t="s">
        <v>5319</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83"/>
      <c r="B5" s="2279" t="str">
        <f t="shared" si="0"/>
        <v>2200001954</v>
      </c>
      <c r="C5" s="1493" t="s">
        <v>3957</v>
      </c>
      <c r="D5" s="1826"/>
      <c r="E5" s="1495"/>
      <c r="F5" s="1493" t="s">
        <v>3401</v>
      </c>
      <c r="G5" s="1495"/>
      <c r="H5" s="1495"/>
      <c r="I5" s="1495" t="s">
        <v>19</v>
      </c>
      <c r="J5" s="1495" t="s">
        <v>1138</v>
      </c>
      <c r="K5" s="1600" t="s">
        <v>6978</v>
      </c>
      <c r="L5" s="2357">
        <v>9150</v>
      </c>
      <c r="M5" s="2196" t="s">
        <v>5319</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83">
        <v>2</v>
      </c>
      <c r="B6" s="2279" t="str">
        <f t="shared" si="0"/>
        <v>2000002836</v>
      </c>
      <c r="C6" s="1902" t="s">
        <v>6979</v>
      </c>
      <c r="D6" s="2607">
        <v>4500</v>
      </c>
      <c r="E6" s="1921" t="s">
        <v>6980</v>
      </c>
      <c r="F6" s="1902" t="s">
        <v>89</v>
      </c>
      <c r="G6" s="1921" t="s">
        <v>6981</v>
      </c>
      <c r="H6" s="1921" t="s">
        <v>6976</v>
      </c>
      <c r="I6" s="1921" t="s">
        <v>19</v>
      </c>
      <c r="J6" s="1921" t="s">
        <v>1138</v>
      </c>
      <c r="K6" s="1845" t="s">
        <v>6982</v>
      </c>
      <c r="L6" s="2630">
        <v>2000</v>
      </c>
      <c r="M6" s="1902" t="s">
        <v>5344</v>
      </c>
      <c r="N6" s="1775" t="s">
        <v>6983</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84"/>
      <c r="B7" s="2279" t="str">
        <f t="shared" si="0"/>
        <v>2200001957</v>
      </c>
      <c r="C7" s="1493" t="s">
        <v>6979</v>
      </c>
      <c r="D7" s="1494"/>
      <c r="E7" s="1495"/>
      <c r="F7" s="1493" t="s">
        <v>89</v>
      </c>
      <c r="G7" s="1921"/>
      <c r="H7" s="1921"/>
      <c r="I7" s="1495" t="s">
        <v>19</v>
      </c>
      <c r="J7" s="1495" t="s">
        <v>1138</v>
      </c>
      <c r="K7" s="1548" t="s">
        <v>6984</v>
      </c>
      <c r="L7" s="2560">
        <v>1580</v>
      </c>
      <c r="M7" s="2196" t="s">
        <v>5336</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84"/>
      <c r="B8" s="2279" t="str">
        <f t="shared" si="0"/>
        <v>2200001960</v>
      </c>
      <c r="C8" s="1493" t="s">
        <v>6979</v>
      </c>
      <c r="D8" s="1494"/>
      <c r="E8" s="1495"/>
      <c r="F8" s="1493" t="s">
        <v>89</v>
      </c>
      <c r="G8" s="1921"/>
      <c r="H8" s="1921"/>
      <c r="I8" s="1495" t="s">
        <v>19</v>
      </c>
      <c r="J8" s="1495" t="s">
        <v>1138</v>
      </c>
      <c r="K8" s="1559" t="s">
        <v>6985</v>
      </c>
      <c r="L8" s="2631">
        <v>221</v>
      </c>
      <c r="M8" s="2196" t="s">
        <v>5336</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85"/>
      <c r="B9" s="2279" t="str">
        <f t="shared" si="0"/>
        <v>2200001961</v>
      </c>
      <c r="C9" s="1493" t="s">
        <v>6979</v>
      </c>
      <c r="D9" s="1494"/>
      <c r="E9" s="1495"/>
      <c r="F9" s="1493" t="s">
        <v>89</v>
      </c>
      <c r="G9" s="1921"/>
      <c r="H9" s="1921"/>
      <c r="I9" s="1495" t="s">
        <v>19</v>
      </c>
      <c r="J9" s="1495" t="s">
        <v>1138</v>
      </c>
      <c r="K9" s="1559" t="s">
        <v>6986</v>
      </c>
      <c r="L9" s="2631">
        <v>485</v>
      </c>
      <c r="M9" s="1493" t="s">
        <v>6987</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47">
        <v>3</v>
      </c>
      <c r="B10" s="2638" t="str">
        <f t="shared" si="0"/>
        <v>2000002868</v>
      </c>
      <c r="C10" s="2638" t="s">
        <v>3699</v>
      </c>
      <c r="D10" s="2607">
        <v>4300</v>
      </c>
      <c r="E10" s="2479" t="s">
        <v>6988</v>
      </c>
      <c r="F10" s="2638" t="s">
        <v>61</v>
      </c>
      <c r="G10" s="2638" t="s">
        <v>6989</v>
      </c>
      <c r="H10" s="2479" t="s">
        <v>6990</v>
      </c>
      <c r="I10" s="2638" t="s">
        <v>19</v>
      </c>
      <c r="J10" s="2638" t="s">
        <v>74</v>
      </c>
      <c r="K10" s="2641" t="s">
        <v>6991</v>
      </c>
      <c r="L10" s="2642">
        <v>600</v>
      </c>
      <c r="M10" s="2638" t="s">
        <v>5344</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48"/>
      <c r="B11" s="1808" t="str">
        <f t="shared" si="0"/>
        <v>2000002864</v>
      </c>
      <c r="C11" s="1808" t="s">
        <v>3699</v>
      </c>
      <c r="D11" s="1808"/>
      <c r="E11" s="1808"/>
      <c r="F11" s="1808" t="s">
        <v>61</v>
      </c>
      <c r="G11" s="1808"/>
      <c r="H11" s="1808"/>
      <c r="I11" s="1808" t="s">
        <v>19</v>
      </c>
      <c r="J11" s="1808" t="s">
        <v>74</v>
      </c>
      <c r="K11" s="2632" t="s">
        <v>6992</v>
      </c>
      <c r="L11" s="1903">
        <v>1800</v>
      </c>
      <c r="M11" s="2633" t="s">
        <v>5319</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49"/>
      <c r="B12" s="1808" t="str">
        <f t="shared" si="0"/>
        <v>2000002889</v>
      </c>
      <c r="C12" s="1808" t="s">
        <v>3699</v>
      </c>
      <c r="D12" s="1808"/>
      <c r="E12" s="1808"/>
      <c r="F12" s="1808" t="s">
        <v>61</v>
      </c>
      <c r="G12" s="1808"/>
      <c r="H12" s="1808"/>
      <c r="I12" s="1808" t="s">
        <v>19</v>
      </c>
      <c r="J12" s="1808" t="s">
        <v>74</v>
      </c>
      <c r="K12" s="2632" t="s">
        <v>6993</v>
      </c>
      <c r="L12" s="1903">
        <v>1900</v>
      </c>
      <c r="M12" s="2633" t="s">
        <v>5319</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5657</v>
      </c>
      <c r="D13" s="2607">
        <v>4300</v>
      </c>
      <c r="E13" s="1921" t="s">
        <v>6994</v>
      </c>
      <c r="F13" s="1902" t="s">
        <v>89</v>
      </c>
      <c r="G13" s="1921" t="s">
        <v>6995</v>
      </c>
      <c r="H13" s="1921" t="s">
        <v>6976</v>
      </c>
      <c r="I13" s="1921" t="s">
        <v>19</v>
      </c>
      <c r="J13" s="1921" t="s">
        <v>1138</v>
      </c>
      <c r="K13" s="1845" t="s">
        <v>6996</v>
      </c>
      <c r="L13" s="2583">
        <v>4300</v>
      </c>
      <c r="M13" s="1493" t="s">
        <v>5344</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86">
        <v>5</v>
      </c>
      <c r="B14" s="2279" t="str">
        <f t="shared" ref="B14" si="1">TEXT(LEFT(K14,10),"0000000000")</f>
        <v>2000002904</v>
      </c>
      <c r="C14" s="2263" t="s">
        <v>42</v>
      </c>
      <c r="D14" s="2607">
        <v>6000</v>
      </c>
      <c r="E14" s="1921" t="s">
        <v>6997</v>
      </c>
      <c r="F14" s="1902" t="s">
        <v>3401</v>
      </c>
      <c r="G14" s="2187" t="s">
        <v>6998</v>
      </c>
      <c r="H14" s="1909" t="s">
        <v>6999</v>
      </c>
      <c r="I14" s="1921" t="s">
        <v>19</v>
      </c>
      <c r="J14" s="1921" t="s">
        <v>123</v>
      </c>
      <c r="K14" s="1548" t="s">
        <v>7000</v>
      </c>
      <c r="L14" s="2183">
        <v>4300</v>
      </c>
      <c r="M14" s="2196" t="s">
        <v>5344</v>
      </c>
      <c r="N14" s="1775"/>
      <c r="O14" s="1852">
        <v>1</v>
      </c>
      <c r="P14" s="2150"/>
      <c r="Q14" s="2150"/>
      <c r="R14" s="2150"/>
      <c r="S14" s="2150"/>
      <c r="T14" s="2150"/>
      <c r="U14" s="2150"/>
      <c r="X14" s="1559">
        <v>2000002919</v>
      </c>
      <c r="Y14" s="1559">
        <v>434</v>
      </c>
      <c r="Z14" s="1559">
        <v>0</v>
      </c>
    </row>
    <row r="15" spans="1:56" s="1559" customFormat="1" ht="58.5" customHeight="1">
      <c r="A15" s="3687"/>
      <c r="B15" s="1568" t="str">
        <f t="shared" ref="B15:B22" si="2">TEXT(LEFT(K15,10),"0000000000")</f>
        <v>2000002905</v>
      </c>
      <c r="C15" s="1545" t="s">
        <v>42</v>
      </c>
      <c r="D15" s="2613"/>
      <c r="E15" s="1543"/>
      <c r="F15" s="1493" t="s">
        <v>3401</v>
      </c>
      <c r="G15" s="1774"/>
      <c r="H15" s="2051"/>
      <c r="I15" s="1495" t="s">
        <v>19</v>
      </c>
      <c r="J15" s="1495" t="s">
        <v>123</v>
      </c>
      <c r="K15" s="1547" t="s">
        <v>7001</v>
      </c>
      <c r="L15" s="1826">
        <v>700</v>
      </c>
      <c r="M15" s="2196" t="s">
        <v>5344</v>
      </c>
      <c r="N15" s="2565"/>
      <c r="O15" s="1852">
        <v>1</v>
      </c>
      <c r="P15" s="2127"/>
      <c r="Q15" s="2127"/>
      <c r="R15" s="2127"/>
      <c r="S15" s="2127"/>
      <c r="T15" s="2127"/>
      <c r="U15" s="2127"/>
      <c r="X15" s="1559">
        <v>2000002925</v>
      </c>
      <c r="Y15" s="1559">
        <v>2706</v>
      </c>
      <c r="Z15" s="1559">
        <v>0</v>
      </c>
    </row>
    <row r="16" spans="1:56" s="1559" customFormat="1" ht="58.5" customHeight="1">
      <c r="A16" s="3687"/>
      <c r="B16" s="1568" t="str">
        <f t="shared" si="2"/>
        <v>2000002898</v>
      </c>
      <c r="C16" s="1545" t="s">
        <v>42</v>
      </c>
      <c r="D16" s="2613"/>
      <c r="E16" s="1543"/>
      <c r="F16" s="1493" t="s">
        <v>3401</v>
      </c>
      <c r="G16" s="1543"/>
      <c r="H16" s="1543"/>
      <c r="I16" s="1495" t="s">
        <v>19</v>
      </c>
      <c r="J16" s="1495" t="s">
        <v>123</v>
      </c>
      <c r="K16" s="1546" t="s">
        <v>7002</v>
      </c>
      <c r="L16" s="2543">
        <v>1000</v>
      </c>
      <c r="M16" s="1495" t="s">
        <v>5344</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7003</v>
      </c>
      <c r="F17" s="1902" t="s">
        <v>3401</v>
      </c>
      <c r="G17" s="1921" t="s">
        <v>7004</v>
      </c>
      <c r="H17" s="1909" t="s">
        <v>7005</v>
      </c>
      <c r="I17" s="1921" t="s">
        <v>19</v>
      </c>
      <c r="J17" s="1921" t="s">
        <v>253</v>
      </c>
      <c r="K17" s="1845" t="s">
        <v>7006</v>
      </c>
      <c r="L17" s="2583">
        <v>8000</v>
      </c>
      <c r="M17" s="2196" t="s">
        <v>5319</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7007</v>
      </c>
      <c r="F18" s="2638" t="s">
        <v>61</v>
      </c>
      <c r="G18" s="2638" t="s">
        <v>7008</v>
      </c>
      <c r="H18" s="2479" t="s">
        <v>7009</v>
      </c>
      <c r="I18" s="2638" t="s">
        <v>19</v>
      </c>
      <c r="J18" s="2638" t="s">
        <v>123</v>
      </c>
      <c r="K18" s="2639" t="s">
        <v>7010</v>
      </c>
      <c r="L18" s="2607">
        <v>3900</v>
      </c>
      <c r="M18" s="2638" t="s">
        <v>5319</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83">
        <v>8</v>
      </c>
      <c r="B19" s="2279" t="str">
        <f t="shared" si="2"/>
        <v>2000002826</v>
      </c>
      <c r="C19" s="1902" t="s">
        <v>71</v>
      </c>
      <c r="D19" s="2607">
        <v>3720</v>
      </c>
      <c r="E19" s="1921" t="s">
        <v>7011</v>
      </c>
      <c r="F19" s="1902" t="s">
        <v>84</v>
      </c>
      <c r="G19" s="1921" t="s">
        <v>7012</v>
      </c>
      <c r="H19" s="1921" t="s">
        <v>7013</v>
      </c>
      <c r="I19" s="1921" t="s">
        <v>19</v>
      </c>
      <c r="J19" s="1921" t="s">
        <v>959</v>
      </c>
      <c r="K19" s="1845" t="s">
        <v>7014</v>
      </c>
      <c r="L19" s="2583">
        <v>700</v>
      </c>
      <c r="M19" s="1493" t="s">
        <v>5344</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84"/>
      <c r="B20" s="2279" t="str">
        <f t="shared" si="2"/>
        <v>2000002838</v>
      </c>
      <c r="C20" s="1493" t="s">
        <v>71</v>
      </c>
      <c r="D20" s="1494"/>
      <c r="E20" s="1495"/>
      <c r="F20" s="1493" t="s">
        <v>84</v>
      </c>
      <c r="G20" s="1543"/>
      <c r="H20" s="1543"/>
      <c r="I20" s="1495" t="s">
        <v>19</v>
      </c>
      <c r="J20" s="1495" t="s">
        <v>959</v>
      </c>
      <c r="K20" s="1828" t="s">
        <v>7015</v>
      </c>
      <c r="L20" s="2543">
        <v>1000</v>
      </c>
      <c r="M20" s="2196" t="s">
        <v>5319</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84"/>
      <c r="B21" s="2279" t="str">
        <f t="shared" si="2"/>
        <v>2000002831</v>
      </c>
      <c r="C21" s="1493" t="s">
        <v>71</v>
      </c>
      <c r="D21" s="1494"/>
      <c r="E21" s="1495"/>
      <c r="F21" s="1493" t="s">
        <v>84</v>
      </c>
      <c r="G21" s="1543"/>
      <c r="H21" s="1543"/>
      <c r="I21" s="1495" t="s">
        <v>19</v>
      </c>
      <c r="J21" s="1495" t="s">
        <v>959</v>
      </c>
      <c r="K21" s="1600" t="s">
        <v>7016</v>
      </c>
      <c r="L21" s="2357">
        <v>1000</v>
      </c>
      <c r="M21" s="1748" t="s">
        <v>5344</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85"/>
      <c r="B22" s="2279" t="str">
        <f t="shared" si="2"/>
        <v>2200001962</v>
      </c>
      <c r="C22" s="1493" t="s">
        <v>71</v>
      </c>
      <c r="D22" s="1494"/>
      <c r="E22" s="1495"/>
      <c r="F22" s="1493" t="s">
        <v>84</v>
      </c>
      <c r="G22" s="1543"/>
      <c r="H22" s="1543"/>
      <c r="I22" s="1495" t="s">
        <v>19</v>
      </c>
      <c r="J22" s="1495" t="s">
        <v>959</v>
      </c>
      <c r="K22" s="1828" t="s">
        <v>7017</v>
      </c>
      <c r="L22" s="2543">
        <v>1000</v>
      </c>
      <c r="M22" s="1493" t="s">
        <v>6987</v>
      </c>
      <c r="N22" s="2544"/>
      <c r="O22" s="1852">
        <v>1</v>
      </c>
      <c r="R22" s="1545"/>
      <c r="S22" s="1545"/>
      <c r="T22" s="1545"/>
      <c r="U22" s="1467"/>
      <c r="X22" s="1559">
        <v>2000002953</v>
      </c>
      <c r="Y22" s="1559">
        <v>2497</v>
      </c>
      <c r="Z22" s="1559">
        <v>0</v>
      </c>
    </row>
    <row r="23" spans="1:56" s="1559" customFormat="1" ht="58.5" customHeight="1">
      <c r="A23" s="3683">
        <v>0</v>
      </c>
      <c r="B23" s="2279" t="str">
        <f t="shared" ref="B23:B31" si="3">TEXT(LEFT(K23,10),"0000000000")</f>
        <v>2000002881</v>
      </c>
      <c r="C23" s="2187" t="s">
        <v>7018</v>
      </c>
      <c r="D23" s="2456">
        <v>24000</v>
      </c>
      <c r="E23" s="2187" t="s">
        <v>7019</v>
      </c>
      <c r="F23" s="2263" t="s">
        <v>3416</v>
      </c>
      <c r="G23" s="2187" t="s">
        <v>7020</v>
      </c>
      <c r="H23" s="2261" t="s">
        <v>7021</v>
      </c>
      <c r="I23" s="1921" t="s">
        <v>19</v>
      </c>
      <c r="J23" s="1921" t="s">
        <v>20</v>
      </c>
      <c r="K23" s="1845" t="s">
        <v>7022</v>
      </c>
      <c r="L23" s="2583">
        <v>6000</v>
      </c>
      <c r="M23" s="2196" t="s">
        <v>5319</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84"/>
      <c r="B24" s="2279" t="str">
        <f t="shared" si="3"/>
        <v>2000002882</v>
      </c>
      <c r="C24" s="1545" t="s">
        <v>3629</v>
      </c>
      <c r="D24" s="2613"/>
      <c r="E24" s="1543"/>
      <c r="F24" s="1545" t="s">
        <v>3416</v>
      </c>
      <c r="G24" s="1543"/>
      <c r="H24" s="1543"/>
      <c r="I24" s="1495" t="s">
        <v>19</v>
      </c>
      <c r="J24" s="1495" t="s">
        <v>20</v>
      </c>
      <c r="K24" s="1605" t="s">
        <v>7023</v>
      </c>
      <c r="L24" s="2543">
        <v>5866</v>
      </c>
      <c r="M24" s="2196" t="s">
        <v>5319</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84"/>
      <c r="B25" s="2279" t="str">
        <f t="shared" si="3"/>
        <v>2200001958</v>
      </c>
      <c r="C25" s="1545" t="s">
        <v>3629</v>
      </c>
      <c r="D25" s="2613"/>
      <c r="E25" s="1543"/>
      <c r="F25" s="1545" t="s">
        <v>3416</v>
      </c>
      <c r="G25" s="1543"/>
      <c r="H25" s="1543"/>
      <c r="I25" s="1495" t="s">
        <v>19</v>
      </c>
      <c r="J25" s="1495" t="s">
        <v>959</v>
      </c>
      <c r="K25" s="1605" t="s">
        <v>7024</v>
      </c>
      <c r="L25" s="2543">
        <v>2766</v>
      </c>
      <c r="M25" s="2196" t="s">
        <v>6689</v>
      </c>
      <c r="N25" s="2544" t="s">
        <v>7025</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84"/>
      <c r="B26" s="2279" t="str">
        <f t="shared" si="3"/>
        <v>2200001964</v>
      </c>
      <c r="C26" s="1545" t="s">
        <v>3629</v>
      </c>
      <c r="D26" s="2613"/>
      <c r="E26" s="1543"/>
      <c r="F26" s="1545" t="s">
        <v>3416</v>
      </c>
      <c r="G26" s="1543"/>
      <c r="H26" s="1543"/>
      <c r="I26" s="1495" t="s">
        <v>19</v>
      </c>
      <c r="J26" s="1495" t="s">
        <v>959</v>
      </c>
      <c r="K26" s="1605" t="s">
        <v>7026</v>
      </c>
      <c r="L26" s="2543">
        <v>2762</v>
      </c>
      <c r="M26" s="1495" t="s">
        <v>7027</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84"/>
      <c r="B27" s="2279" t="str">
        <f t="shared" si="3"/>
        <v>2200001960</v>
      </c>
      <c r="C27" s="1545" t="s">
        <v>3629</v>
      </c>
      <c r="D27" s="2613"/>
      <c r="E27" s="1543"/>
      <c r="F27" s="1545" t="s">
        <v>3416</v>
      </c>
      <c r="G27" s="1543"/>
      <c r="H27" s="1543"/>
      <c r="I27" s="1495" t="s">
        <v>19</v>
      </c>
      <c r="J27" s="1495" t="s">
        <v>959</v>
      </c>
      <c r="K27" s="1774" t="s">
        <v>7028</v>
      </c>
      <c r="L27" s="2631">
        <v>313</v>
      </c>
      <c r="M27" s="2196" t="s">
        <v>5336</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84"/>
      <c r="B28" s="2279" t="str">
        <f t="shared" si="3"/>
        <v>2200001920</v>
      </c>
      <c r="C28" s="1545" t="s">
        <v>3629</v>
      </c>
      <c r="D28" s="2613"/>
      <c r="E28" s="1543"/>
      <c r="F28" s="1545" t="s">
        <v>3416</v>
      </c>
      <c r="G28" s="1543"/>
      <c r="H28" s="1543"/>
      <c r="I28" s="1495" t="s">
        <v>19</v>
      </c>
      <c r="J28" s="1495" t="s">
        <v>959</v>
      </c>
      <c r="K28" s="1774" t="s">
        <v>7029</v>
      </c>
      <c r="L28" s="2631">
        <v>1600</v>
      </c>
      <c r="M28" s="2196" t="s">
        <v>5319</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84"/>
      <c r="B29" s="2279" t="str">
        <f t="shared" si="3"/>
        <v>2200001954</v>
      </c>
      <c r="C29" s="1545" t="s">
        <v>3629</v>
      </c>
      <c r="D29" s="2613"/>
      <c r="E29" s="1543"/>
      <c r="F29" s="1545" t="s">
        <v>3416</v>
      </c>
      <c r="G29" s="1543"/>
      <c r="H29" s="1543"/>
      <c r="I29" s="1495" t="s">
        <v>19</v>
      </c>
      <c r="J29" s="1495" t="s">
        <v>959</v>
      </c>
      <c r="K29" s="1774" t="s">
        <v>7030</v>
      </c>
      <c r="L29" s="2631">
        <v>860</v>
      </c>
      <c r="M29" s="2196" t="s">
        <v>5319</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84"/>
      <c r="B30" s="2279" t="str">
        <f t="shared" si="3"/>
        <v>2200001965</v>
      </c>
      <c r="C30" s="1545" t="s">
        <v>3629</v>
      </c>
      <c r="D30" s="2613"/>
      <c r="E30" s="1543"/>
      <c r="F30" s="1545" t="s">
        <v>3416</v>
      </c>
      <c r="G30" s="1543"/>
      <c r="H30" s="1543"/>
      <c r="I30" s="1495" t="s">
        <v>19</v>
      </c>
      <c r="J30" s="1495" t="s">
        <v>959</v>
      </c>
      <c r="K30" s="1774" t="s">
        <v>7031</v>
      </c>
      <c r="L30" s="2631">
        <v>1602</v>
      </c>
      <c r="M30" s="2196" t="s">
        <v>5336</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85"/>
      <c r="B31" s="2279" t="str">
        <f t="shared" si="3"/>
        <v>2200001968</v>
      </c>
      <c r="C31" s="1545" t="s">
        <v>3629</v>
      </c>
      <c r="D31" s="2613"/>
      <c r="E31" s="1543"/>
      <c r="F31" s="1545" t="s">
        <v>3416</v>
      </c>
      <c r="G31" s="1543"/>
      <c r="H31" s="1543"/>
      <c r="I31" s="1495" t="s">
        <v>19</v>
      </c>
      <c r="J31" s="1495" t="s">
        <v>959</v>
      </c>
      <c r="K31" s="1600" t="s">
        <v>7032</v>
      </c>
      <c r="L31" s="2357">
        <v>1734</v>
      </c>
      <c r="M31" s="2196" t="s">
        <v>5336</v>
      </c>
      <c r="N31" s="1860" t="s">
        <v>7033</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7034</v>
      </c>
      <c r="F32" s="2263" t="s">
        <v>16</v>
      </c>
      <c r="G32" s="2187" t="s">
        <v>7035</v>
      </c>
      <c r="H32" s="2187" t="s">
        <v>7036</v>
      </c>
      <c r="I32" s="1921" t="s">
        <v>19</v>
      </c>
      <c r="J32" s="2187" t="s">
        <v>63</v>
      </c>
      <c r="K32" s="2682" t="s">
        <v>7037</v>
      </c>
      <c r="L32" s="2564">
        <v>4620</v>
      </c>
      <c r="M32" s="1909" t="s">
        <v>7038</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83">
        <v>11</v>
      </c>
      <c r="B33" s="2279" t="str">
        <f>TEXT(LEFT(K33,10),"0000000000")</f>
        <v>2400001161</v>
      </c>
      <c r="C33" s="2263" t="s">
        <v>7039</v>
      </c>
      <c r="D33" s="2456">
        <v>1619</v>
      </c>
      <c r="E33" s="2187" t="s">
        <v>7040</v>
      </c>
      <c r="F33" s="2263" t="s">
        <v>6152</v>
      </c>
      <c r="G33" s="2187" t="s">
        <v>7041</v>
      </c>
      <c r="H33" s="2261" t="s">
        <v>7042</v>
      </c>
      <c r="I33" s="1921" t="s">
        <v>19</v>
      </c>
      <c r="J33" s="1561" t="s">
        <v>7043</v>
      </c>
      <c r="K33" s="1911" t="s">
        <v>7044</v>
      </c>
      <c r="L33" s="2635">
        <v>25</v>
      </c>
      <c r="M33" s="2196" t="s">
        <v>5344</v>
      </c>
      <c r="N33" s="2565"/>
      <c r="O33" s="1852">
        <v>1</v>
      </c>
      <c r="R33" s="2263"/>
      <c r="S33" s="2263"/>
      <c r="T33" s="2263"/>
    </row>
    <row r="34" spans="1:56" s="1559" customFormat="1" ht="58.5" customHeight="1">
      <c r="A34" s="3684"/>
      <c r="B34" s="2279" t="str">
        <f t="shared" si="4"/>
        <v>2400001162</v>
      </c>
      <c r="C34" s="2263" t="s">
        <v>7039</v>
      </c>
      <c r="D34" s="2613"/>
      <c r="E34" s="1543"/>
      <c r="F34" s="1545"/>
      <c r="G34" s="1543"/>
      <c r="H34" s="1543"/>
      <c r="I34" s="1495" t="s">
        <v>19</v>
      </c>
      <c r="J34" s="1899" t="s">
        <v>7043</v>
      </c>
      <c r="K34" s="1547" t="s">
        <v>7045</v>
      </c>
      <c r="L34" s="2636">
        <v>25</v>
      </c>
      <c r="M34" s="2196" t="s">
        <v>5344</v>
      </c>
      <c r="N34" s="2544"/>
      <c r="O34" s="1852">
        <v>1</v>
      </c>
      <c r="R34" s="1545"/>
      <c r="S34" s="1545"/>
      <c r="T34" s="1545"/>
    </row>
    <row r="35" spans="1:56" s="1559" customFormat="1" ht="58.5" customHeight="1">
      <c r="A35" s="3684"/>
      <c r="B35" s="2279" t="str">
        <f t="shared" si="4"/>
        <v>2400001163</v>
      </c>
      <c r="C35" s="2263" t="s">
        <v>7039</v>
      </c>
      <c r="D35" s="2613"/>
      <c r="E35" s="1543"/>
      <c r="F35" s="1545"/>
      <c r="G35" s="1543"/>
      <c r="H35" s="1543"/>
      <c r="I35" s="1773" t="s">
        <v>19</v>
      </c>
      <c r="J35" s="1495" t="s">
        <v>7043</v>
      </c>
      <c r="K35" s="1771" t="s">
        <v>7046</v>
      </c>
      <c r="L35" s="2636">
        <v>900</v>
      </c>
      <c r="M35" s="1493" t="s">
        <v>5344</v>
      </c>
      <c r="N35" s="2544" t="s">
        <v>7047</v>
      </c>
      <c r="O35" s="1852">
        <v>1</v>
      </c>
      <c r="R35" s="1545"/>
      <c r="S35" s="1545"/>
      <c r="T35" s="1545"/>
    </row>
    <row r="36" spans="1:56" s="1559" customFormat="1" ht="58.5" customHeight="1">
      <c r="A36" s="3684"/>
      <c r="B36" s="2279" t="str">
        <f t="shared" si="4"/>
        <v>2400001160</v>
      </c>
      <c r="C36" s="2263" t="s">
        <v>7039</v>
      </c>
      <c r="D36" s="2613"/>
      <c r="E36" s="1543"/>
      <c r="F36" s="1545"/>
      <c r="G36" s="1543"/>
      <c r="H36" s="1543"/>
      <c r="I36" s="1495" t="s">
        <v>19</v>
      </c>
      <c r="J36" s="1872" t="s">
        <v>7043</v>
      </c>
      <c r="K36" s="1547" t="s">
        <v>7048</v>
      </c>
      <c r="L36" s="2636">
        <v>200</v>
      </c>
      <c r="M36" s="1493" t="s">
        <v>5344</v>
      </c>
      <c r="N36" s="2544"/>
      <c r="O36" s="1852">
        <v>1</v>
      </c>
      <c r="R36" s="1545"/>
      <c r="S36" s="1545"/>
      <c r="T36" s="1545"/>
    </row>
    <row r="37" spans="1:56" s="1548" customFormat="1" ht="58.5" customHeight="1">
      <c r="A37" s="3684"/>
      <c r="B37" s="2279" t="str">
        <f t="shared" si="4"/>
        <v>2400001183</v>
      </c>
      <c r="C37" s="2263" t="s">
        <v>7039</v>
      </c>
      <c r="D37" s="1494"/>
      <c r="E37" s="1770"/>
      <c r="G37" s="1770"/>
      <c r="H37" s="1770"/>
      <c r="I37" s="1495" t="s">
        <v>19</v>
      </c>
      <c r="J37" s="1495" t="s">
        <v>7043</v>
      </c>
      <c r="K37" s="2683" t="s">
        <v>7049</v>
      </c>
      <c r="L37" s="2637">
        <v>100</v>
      </c>
      <c r="M37" s="1748" t="s">
        <v>7050</v>
      </c>
      <c r="N37" s="2590" t="s">
        <v>7051</v>
      </c>
      <c r="O37" s="1790">
        <v>1</v>
      </c>
    </row>
    <row r="38" spans="1:56" s="1548" customFormat="1" ht="58.5" customHeight="1">
      <c r="A38" s="3684"/>
      <c r="B38" s="2279" t="str">
        <f t="shared" si="4"/>
        <v>2400001165</v>
      </c>
      <c r="C38" s="2263" t="s">
        <v>7039</v>
      </c>
      <c r="D38" s="1494"/>
      <c r="E38" s="1770"/>
      <c r="G38" s="1770"/>
      <c r="H38" s="1770"/>
      <c r="I38" s="1495" t="s">
        <v>19</v>
      </c>
      <c r="J38" s="1495" t="s">
        <v>7043</v>
      </c>
      <c r="K38" s="2683" t="s">
        <v>7052</v>
      </c>
      <c r="L38" s="2637">
        <v>300</v>
      </c>
      <c r="M38" s="1493" t="s">
        <v>5344</v>
      </c>
      <c r="N38" s="2590"/>
      <c r="O38" s="1790">
        <v>1</v>
      </c>
    </row>
    <row r="39" spans="1:56" s="1548" customFormat="1" ht="58.5" customHeight="1">
      <c r="A39" s="3684"/>
      <c r="B39" s="2279" t="str">
        <f t="shared" si="4"/>
        <v>2400001184</v>
      </c>
      <c r="C39" s="2263" t="s">
        <v>7039</v>
      </c>
      <c r="D39" s="1494"/>
      <c r="E39" s="1770"/>
      <c r="G39" s="1770"/>
      <c r="H39" s="1770"/>
      <c r="I39" s="1495" t="s">
        <v>19</v>
      </c>
      <c r="J39" s="1495" t="s">
        <v>7043</v>
      </c>
      <c r="K39" s="2683" t="s">
        <v>7053</v>
      </c>
      <c r="L39" s="2637">
        <v>69</v>
      </c>
      <c r="M39" s="1493" t="s">
        <v>5344</v>
      </c>
      <c r="N39" s="2590" t="s">
        <v>7051</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5983</v>
      </c>
      <c r="D40" s="2607">
        <v>11900</v>
      </c>
      <c r="E40" s="1921" t="s">
        <v>7054</v>
      </c>
      <c r="F40" s="1902" t="s">
        <v>3416</v>
      </c>
      <c r="G40" s="1921" t="s">
        <v>7055</v>
      </c>
      <c r="H40" s="1909" t="s">
        <v>7021</v>
      </c>
      <c r="I40" s="1921" t="s">
        <v>19</v>
      </c>
      <c r="J40" s="1921" t="s">
        <v>253</v>
      </c>
      <c r="K40" s="2617" t="s">
        <v>7056</v>
      </c>
      <c r="L40" s="2564">
        <v>12000</v>
      </c>
      <c r="M40" s="2196" t="s">
        <v>5319</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7057</v>
      </c>
      <c r="F41" s="1902" t="s">
        <v>3416</v>
      </c>
      <c r="G41" s="1921" t="s">
        <v>4140</v>
      </c>
      <c r="H41" s="1921"/>
      <c r="I41" s="1921" t="s">
        <v>19</v>
      </c>
      <c r="J41" s="1921" t="s">
        <v>20</v>
      </c>
      <c r="K41" s="1845" t="s">
        <v>7022</v>
      </c>
      <c r="L41" s="2583">
        <v>6000</v>
      </c>
      <c r="M41" s="2196" t="s">
        <v>5319</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83">
        <v>14</v>
      </c>
      <c r="B42" s="2279" t="str">
        <f t="shared" ref="B42:B66" si="5">TEXT(LEFT(K42,10),"0000000000")</f>
        <v>2000002864</v>
      </c>
      <c r="C42" s="2263" t="s">
        <v>3425</v>
      </c>
      <c r="D42" s="2456">
        <v>3140</v>
      </c>
      <c r="E42" s="1921" t="s">
        <v>7058</v>
      </c>
      <c r="F42" s="2263" t="s">
        <v>61</v>
      </c>
      <c r="G42" s="2187" t="s">
        <v>7059</v>
      </c>
      <c r="H42" s="2187" t="s">
        <v>7060</v>
      </c>
      <c r="I42" s="1921" t="s">
        <v>19</v>
      </c>
      <c r="J42" s="2187" t="s">
        <v>74</v>
      </c>
      <c r="K42" s="2617" t="s">
        <v>7061</v>
      </c>
      <c r="L42" s="2564">
        <v>200</v>
      </c>
      <c r="M42" s="2196" t="s">
        <v>5319</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84"/>
      <c r="B43" s="2279" t="str">
        <f t="shared" si="5"/>
        <v>2000002879</v>
      </c>
      <c r="C43" s="1545" t="s">
        <v>3425</v>
      </c>
      <c r="D43" s="2613"/>
      <c r="E43" s="1543" t="s">
        <v>125</v>
      </c>
      <c r="F43" s="1545" t="s">
        <v>61</v>
      </c>
      <c r="G43" s="1543"/>
      <c r="H43" s="1543"/>
      <c r="I43" s="1495" t="s">
        <v>19</v>
      </c>
      <c r="J43" s="1543" t="s">
        <v>123</v>
      </c>
      <c r="K43" s="1828" t="s">
        <v>7062</v>
      </c>
      <c r="L43" s="2543">
        <v>2200</v>
      </c>
      <c r="M43" s="1495" t="s">
        <v>5344</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84"/>
      <c r="B44" s="2279" t="str">
        <f t="shared" si="5"/>
        <v>2000002813</v>
      </c>
      <c r="C44" s="1545" t="s">
        <v>3425</v>
      </c>
      <c r="D44" s="1494"/>
      <c r="E44" s="1495"/>
      <c r="F44" s="1545" t="s">
        <v>61</v>
      </c>
      <c r="G44" s="1495"/>
      <c r="H44" s="1495"/>
      <c r="I44" s="1495" t="s">
        <v>19</v>
      </c>
      <c r="J44" s="1495" t="s">
        <v>1230</v>
      </c>
      <c r="K44" s="1600" t="s">
        <v>7063</v>
      </c>
      <c r="L44" s="2357">
        <v>500</v>
      </c>
      <c r="M44" s="2196" t="s">
        <v>5344</v>
      </c>
      <c r="N44" s="1859" t="s">
        <v>7064</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85"/>
      <c r="B45" s="2279" t="str">
        <f t="shared" si="5"/>
        <v>2000002792</v>
      </c>
      <c r="C45" s="1545" t="s">
        <v>3425</v>
      </c>
      <c r="D45" s="2613"/>
      <c r="E45" s="1543"/>
      <c r="F45" s="1545" t="s">
        <v>61</v>
      </c>
      <c r="G45" s="1543"/>
      <c r="H45" s="1543"/>
      <c r="I45" s="1495" t="s">
        <v>19</v>
      </c>
      <c r="J45" s="1495" t="s">
        <v>123</v>
      </c>
      <c r="K45" s="1600" t="s">
        <v>7065</v>
      </c>
      <c r="L45" s="2357">
        <v>240</v>
      </c>
      <c r="M45" s="2196" t="s">
        <v>7066</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83">
        <v>15</v>
      </c>
      <c r="B46" s="2279" t="str">
        <f t="shared" si="5"/>
        <v>2000002824</v>
      </c>
      <c r="C46" s="1902" t="s">
        <v>3733</v>
      </c>
      <c r="D46" s="2607">
        <v>8500</v>
      </c>
      <c r="E46" s="1921" t="s">
        <v>7067</v>
      </c>
      <c r="F46" s="1902" t="s">
        <v>3401</v>
      </c>
      <c r="G46" s="1921" t="s">
        <v>7068</v>
      </c>
      <c r="H46" s="1909" t="s">
        <v>7021</v>
      </c>
      <c r="I46" s="1921" t="s">
        <v>19</v>
      </c>
      <c r="J46" s="1921" t="s">
        <v>1138</v>
      </c>
      <c r="K46" s="1845" t="s">
        <v>7069</v>
      </c>
      <c r="L46" s="2337">
        <v>4500</v>
      </c>
      <c r="M46" s="1493" t="s">
        <v>5344</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85"/>
      <c r="B47" s="2279" t="str">
        <f t="shared" si="5"/>
        <v>2000002825</v>
      </c>
      <c r="C47" s="1493" t="s">
        <v>3733</v>
      </c>
      <c r="D47" s="1494"/>
      <c r="E47" s="1495"/>
      <c r="F47" s="1493" t="s">
        <v>3401</v>
      </c>
      <c r="G47" s="1495"/>
      <c r="H47" s="1495"/>
      <c r="I47" s="1495" t="s">
        <v>19</v>
      </c>
      <c r="J47" s="1495" t="s">
        <v>1138</v>
      </c>
      <c r="K47" s="1496" t="s">
        <v>7070</v>
      </c>
      <c r="L47" s="2357">
        <v>4000</v>
      </c>
      <c r="M47" s="1493" t="s">
        <v>5344</v>
      </c>
      <c r="N47" s="1859"/>
      <c r="O47" s="1790">
        <v>1</v>
      </c>
      <c r="R47" s="1493"/>
      <c r="S47" s="1493"/>
      <c r="T47" s="1493"/>
    </row>
    <row r="48" spans="1:56" s="2150" customFormat="1" ht="58.5" customHeight="1">
      <c r="A48" s="3686">
        <v>16</v>
      </c>
      <c r="B48" s="2279" t="str">
        <f t="shared" si="5"/>
        <v>2000002892</v>
      </c>
      <c r="C48" s="2263" t="s">
        <v>7071</v>
      </c>
      <c r="D48" s="2456">
        <v>4300</v>
      </c>
      <c r="E48" s="2187" t="s">
        <v>7072</v>
      </c>
      <c r="F48" s="2263" t="s">
        <v>84</v>
      </c>
      <c r="G48" s="2187" t="s">
        <v>7073</v>
      </c>
      <c r="H48" s="2187"/>
      <c r="I48" s="1921" t="s">
        <v>19</v>
      </c>
      <c r="J48" s="1921" t="s">
        <v>63</v>
      </c>
      <c r="K48" s="1845" t="s">
        <v>7074</v>
      </c>
      <c r="L48" s="2583">
        <v>1000</v>
      </c>
      <c r="M48" s="1921" t="s">
        <v>7075</v>
      </c>
      <c r="N48" s="2565"/>
      <c r="O48" s="1852">
        <v>1</v>
      </c>
      <c r="P48" s="2127"/>
      <c r="Q48" s="2127"/>
      <c r="R48" s="2263"/>
      <c r="S48" s="2263"/>
      <c r="T48" s="2263"/>
      <c r="U48" s="2127"/>
    </row>
    <row r="49" spans="1:56" s="2150" customFormat="1" ht="58.5" customHeight="1">
      <c r="A49" s="3687"/>
      <c r="B49" s="2279" t="str">
        <f t="shared" si="5"/>
        <v>2000002911</v>
      </c>
      <c r="C49" s="1545" t="s">
        <v>7071</v>
      </c>
      <c r="D49" s="1494"/>
      <c r="E49" s="1770"/>
      <c r="F49" s="1545" t="s">
        <v>84</v>
      </c>
      <c r="G49" s="2187"/>
      <c r="H49" s="2187"/>
      <c r="I49" s="1495" t="s">
        <v>19</v>
      </c>
      <c r="J49" s="1495" t="s">
        <v>63</v>
      </c>
      <c r="K49" s="1600" t="s">
        <v>7076</v>
      </c>
      <c r="L49" s="2357">
        <v>500</v>
      </c>
      <c r="M49" s="1493" t="s">
        <v>5344</v>
      </c>
      <c r="N49" s="2565"/>
      <c r="O49" s="1852">
        <v>1</v>
      </c>
      <c r="P49" s="2127"/>
      <c r="Q49" s="2127"/>
      <c r="R49" s="2263"/>
      <c r="S49" s="2263"/>
      <c r="T49" s="2263"/>
      <c r="U49" s="2643"/>
    </row>
    <row r="50" spans="1:56" s="2150" customFormat="1" ht="58.5" customHeight="1">
      <c r="A50" s="3688"/>
      <c r="B50" s="2279" t="str">
        <f t="shared" si="5"/>
        <v>2000002898</v>
      </c>
      <c r="C50" s="1545" t="s">
        <v>7071</v>
      </c>
      <c r="D50" s="1494"/>
      <c r="E50" s="1770"/>
      <c r="F50" s="1545" t="s">
        <v>84</v>
      </c>
      <c r="G50" s="1770"/>
      <c r="H50" s="1770"/>
      <c r="I50" s="1495" t="s">
        <v>19</v>
      </c>
      <c r="J50" s="1495" t="s">
        <v>5359</v>
      </c>
      <c r="K50" s="1547" t="s">
        <v>7077</v>
      </c>
      <c r="L50" s="2357">
        <v>2800</v>
      </c>
      <c r="M50" s="1495" t="s">
        <v>5344</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83">
        <v>17</v>
      </c>
      <c r="B51" s="2279" t="str">
        <f t="shared" si="5"/>
        <v>2000002857</v>
      </c>
      <c r="C51" s="2263" t="s">
        <v>5983</v>
      </c>
      <c r="D51" s="2607">
        <v>11900</v>
      </c>
      <c r="E51" s="1921" t="s">
        <v>7078</v>
      </c>
      <c r="F51" s="2263" t="s">
        <v>3416</v>
      </c>
      <c r="G51" s="1921" t="s">
        <v>7079</v>
      </c>
      <c r="H51" s="1921"/>
      <c r="I51" s="1921" t="s">
        <v>19</v>
      </c>
      <c r="J51" s="1921" t="s">
        <v>123</v>
      </c>
      <c r="K51" s="2194" t="s">
        <v>7080</v>
      </c>
      <c r="L51" s="2645">
        <v>3000</v>
      </c>
      <c r="M51" s="2196" t="s">
        <v>7081</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84"/>
      <c r="B52" s="2279" t="str">
        <f t="shared" si="5"/>
        <v>2000002854</v>
      </c>
      <c r="C52" s="1545" t="s">
        <v>5983</v>
      </c>
      <c r="D52" s="1808"/>
      <c r="E52" s="1495"/>
      <c r="F52" s="1545" t="s">
        <v>3416</v>
      </c>
      <c r="G52" s="1495"/>
      <c r="H52" s="1495"/>
      <c r="I52" s="1495" t="s">
        <v>19</v>
      </c>
      <c r="J52" s="1495" t="s">
        <v>123</v>
      </c>
      <c r="K52" s="1496" t="s">
        <v>7082</v>
      </c>
      <c r="L52" s="2357">
        <v>2000</v>
      </c>
      <c r="M52" s="1495" t="s">
        <v>7083</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84"/>
      <c r="B53" s="2279" t="str">
        <f t="shared" si="5"/>
        <v>2000002914</v>
      </c>
      <c r="C53" s="1545" t="s">
        <v>5983</v>
      </c>
      <c r="D53" s="1808"/>
      <c r="E53" s="1495"/>
      <c r="F53" s="1545" t="s">
        <v>3416</v>
      </c>
      <c r="G53" s="1495"/>
      <c r="H53" s="1495"/>
      <c r="I53" s="1495" t="s">
        <v>19</v>
      </c>
      <c r="J53" s="1495" t="s">
        <v>123</v>
      </c>
      <c r="K53" s="1496" t="s">
        <v>7084</v>
      </c>
      <c r="L53" s="2357">
        <v>2000</v>
      </c>
      <c r="M53" s="2196" t="s">
        <v>7081</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84"/>
      <c r="B54" s="2279" t="str">
        <f t="shared" si="5"/>
        <v>2000002885</v>
      </c>
      <c r="C54" s="1545" t="s">
        <v>5983</v>
      </c>
      <c r="D54" s="1494"/>
      <c r="E54" s="1495"/>
      <c r="F54" s="1545" t="s">
        <v>3416</v>
      </c>
      <c r="G54" s="1495"/>
      <c r="H54" s="1495"/>
      <c r="I54" s="1495" t="s">
        <v>19</v>
      </c>
      <c r="J54" s="1495" t="s">
        <v>1230</v>
      </c>
      <c r="K54" s="1547" t="s">
        <v>7085</v>
      </c>
      <c r="L54" s="2357">
        <v>5000</v>
      </c>
      <c r="M54" s="2196" t="s">
        <v>7086</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83">
        <v>18</v>
      </c>
      <c r="B55" s="1568" t="str">
        <f t="shared" si="5"/>
        <v>2200001970</v>
      </c>
      <c r="C55" s="2263" t="s">
        <v>7087</v>
      </c>
      <c r="D55" s="2607">
        <v>3800</v>
      </c>
      <c r="E55" s="1921" t="s">
        <v>7088</v>
      </c>
      <c r="F55" s="2263" t="s">
        <v>3416</v>
      </c>
      <c r="G55" s="2187" t="s">
        <v>7089</v>
      </c>
      <c r="H55" s="1916"/>
      <c r="I55" s="1921" t="s">
        <v>19</v>
      </c>
      <c r="J55" s="1921" t="s">
        <v>101</v>
      </c>
      <c r="K55" s="1496" t="s">
        <v>7090</v>
      </c>
      <c r="L55" s="2646">
        <v>1300</v>
      </c>
      <c r="M55" s="2196" t="s">
        <v>7027</v>
      </c>
      <c r="N55" s="1862" t="s">
        <v>7091</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85"/>
      <c r="B56" s="1568" t="str">
        <f t="shared" si="5"/>
        <v>2000002876</v>
      </c>
      <c r="C56" s="1545" t="s">
        <v>7087</v>
      </c>
      <c r="D56" s="1808"/>
      <c r="E56" s="1495"/>
      <c r="F56" s="1545" t="s">
        <v>3416</v>
      </c>
      <c r="G56" s="1495"/>
      <c r="H56" s="1495"/>
      <c r="I56" s="1495" t="s">
        <v>19</v>
      </c>
      <c r="J56" s="1495" t="s">
        <v>101</v>
      </c>
      <c r="K56" s="1600" t="s">
        <v>7092</v>
      </c>
      <c r="L56" s="2357">
        <v>2500</v>
      </c>
      <c r="M56" s="1495" t="s">
        <v>5344</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91">
        <v>19</v>
      </c>
      <c r="B57" s="2279" t="str">
        <f t="shared" si="5"/>
        <v>2000002885</v>
      </c>
      <c r="C57" s="2263" t="s">
        <v>3109</v>
      </c>
      <c r="D57" s="2607">
        <v>18500</v>
      </c>
      <c r="E57" s="1921" t="s">
        <v>7093</v>
      </c>
      <c r="F57" s="2263" t="s">
        <v>3401</v>
      </c>
      <c r="G57" s="1921" t="s">
        <v>7094</v>
      </c>
      <c r="H57" s="1921"/>
      <c r="I57" s="1921" t="s">
        <v>19</v>
      </c>
      <c r="J57" s="1921" t="s">
        <v>1230</v>
      </c>
      <c r="K57" s="1911" t="s">
        <v>7085</v>
      </c>
      <c r="L57" s="2583">
        <v>7600</v>
      </c>
      <c r="M57" s="2196" t="s">
        <v>5319</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91"/>
      <c r="B58" s="1568" t="str">
        <f t="shared" si="5"/>
        <v>2000002907</v>
      </c>
      <c r="C58" s="1545" t="s">
        <v>3109</v>
      </c>
      <c r="D58" s="1808"/>
      <c r="E58" s="1495"/>
      <c r="F58" s="1545" t="s">
        <v>3401</v>
      </c>
      <c r="G58" s="1495"/>
      <c r="H58" s="1495"/>
      <c r="I58" s="1495" t="s">
        <v>19</v>
      </c>
      <c r="J58" s="1495" t="s">
        <v>63</v>
      </c>
      <c r="K58" s="1496" t="s">
        <v>7095</v>
      </c>
      <c r="L58" s="2357">
        <v>4100</v>
      </c>
      <c r="M58" s="1748" t="s">
        <v>5344</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91"/>
      <c r="B59" s="1568" t="str">
        <f t="shared" si="5"/>
        <v>2000002929</v>
      </c>
      <c r="C59" s="1545" t="s">
        <v>3109</v>
      </c>
      <c r="D59" s="1808"/>
      <c r="E59" s="1495"/>
      <c r="F59" s="1545" t="s">
        <v>3401</v>
      </c>
      <c r="G59" s="1495"/>
      <c r="H59" s="1495"/>
      <c r="I59" s="1495" t="s">
        <v>19</v>
      </c>
      <c r="J59" s="1495" t="s">
        <v>63</v>
      </c>
      <c r="K59" s="1496" t="s">
        <v>7096</v>
      </c>
      <c r="L59" s="2543">
        <v>1200</v>
      </c>
      <c r="M59" s="1748" t="s">
        <v>5344</v>
      </c>
      <c r="N59" s="1775"/>
      <c r="O59" s="2626">
        <v>2</v>
      </c>
      <c r="R59" s="1902"/>
      <c r="S59" s="1902"/>
      <c r="T59" s="1902"/>
      <c r="U59" s="2643"/>
    </row>
    <row r="60" spans="1:56" s="2150" customFormat="1" ht="44.25" customHeight="1">
      <c r="A60" s="3691"/>
      <c r="B60" s="1568" t="str">
        <f t="shared" si="5"/>
        <v>2000002912</v>
      </c>
      <c r="C60" s="1545" t="s">
        <v>3109</v>
      </c>
      <c r="D60" s="1494"/>
      <c r="E60" s="1770"/>
      <c r="F60" s="1545" t="s">
        <v>3401</v>
      </c>
      <c r="G60" s="1774"/>
      <c r="H60" s="1770"/>
      <c r="I60" s="1495" t="s">
        <v>19</v>
      </c>
      <c r="J60" s="1495" t="s">
        <v>63</v>
      </c>
      <c r="K60" s="1828" t="s">
        <v>7097</v>
      </c>
      <c r="L60" s="2543">
        <v>2608</v>
      </c>
      <c r="M60" s="1748" t="s">
        <v>7098</v>
      </c>
      <c r="N60" s="1775"/>
      <c r="O60" s="2626">
        <v>2</v>
      </c>
      <c r="U60" s="2643"/>
    </row>
    <row r="61" spans="1:56" s="2150" customFormat="1" ht="66.75" customHeight="1">
      <c r="A61" s="3691"/>
      <c r="B61" s="1568" t="str">
        <f t="shared" si="5"/>
        <v>2000002910</v>
      </c>
      <c r="C61" s="1545" t="s">
        <v>3109</v>
      </c>
      <c r="D61" s="1808"/>
      <c r="E61" s="1495"/>
      <c r="F61" s="1545" t="s">
        <v>3401</v>
      </c>
      <c r="G61" s="1495"/>
      <c r="H61" s="1495"/>
      <c r="I61" s="1495" t="s">
        <v>19</v>
      </c>
      <c r="J61" s="1495" t="s">
        <v>63</v>
      </c>
      <c r="K61" s="1600" t="s">
        <v>7099</v>
      </c>
      <c r="L61" s="2357">
        <v>3000</v>
      </c>
      <c r="M61" s="1748" t="s">
        <v>5344</v>
      </c>
      <c r="N61" s="1775"/>
      <c r="O61" s="2429">
        <v>2</v>
      </c>
      <c r="R61" s="1902"/>
      <c r="S61" s="1902"/>
      <c r="T61" s="1902"/>
      <c r="U61" s="2643"/>
    </row>
    <row r="62" spans="1:56" s="2150" customFormat="1" ht="50.25" customHeight="1">
      <c r="A62" s="3683">
        <v>20</v>
      </c>
      <c r="B62" s="2279" t="str">
        <f>TEXT(LEFT(K62,10),"0000000000")</f>
        <v>2000002906</v>
      </c>
      <c r="C62" s="1902" t="s">
        <v>193</v>
      </c>
      <c r="D62" s="2607">
        <v>11700</v>
      </c>
      <c r="E62" s="1921" t="s">
        <v>7100</v>
      </c>
      <c r="F62" s="1902" t="s">
        <v>3401</v>
      </c>
      <c r="G62" s="1921" t="s">
        <v>7101</v>
      </c>
      <c r="H62" s="1921"/>
      <c r="I62" s="1921" t="s">
        <v>19</v>
      </c>
      <c r="J62" s="1921" t="s">
        <v>1138</v>
      </c>
      <c r="K62" s="1911" t="s">
        <v>7102</v>
      </c>
      <c r="L62" s="2583">
        <v>500</v>
      </c>
      <c r="M62" s="1748" t="s">
        <v>7103</v>
      </c>
      <c r="N62" s="1775"/>
      <c r="O62" s="2429">
        <v>2</v>
      </c>
      <c r="R62" s="1902"/>
      <c r="S62" s="1902"/>
      <c r="T62" s="1902"/>
      <c r="U62" s="2643"/>
    </row>
    <row r="63" spans="1:56" s="2150" customFormat="1" ht="53.25" customHeight="1">
      <c r="A63" s="3684"/>
      <c r="B63" s="1568" t="str">
        <f>TEXT(LEFT(K63,10),"0000000000")</f>
        <v>2000002909</v>
      </c>
      <c r="C63" s="1493" t="s">
        <v>193</v>
      </c>
      <c r="D63" s="1808"/>
      <c r="E63" s="1495"/>
      <c r="F63" s="1493" t="s">
        <v>3401</v>
      </c>
      <c r="G63" s="1495"/>
      <c r="H63" s="1495"/>
      <c r="I63" s="1495" t="s">
        <v>19</v>
      </c>
      <c r="J63" s="1495" t="s">
        <v>1138</v>
      </c>
      <c r="K63" s="1600" t="s">
        <v>7104</v>
      </c>
      <c r="L63" s="2357">
        <v>5000</v>
      </c>
      <c r="M63" s="1495" t="s">
        <v>5344</v>
      </c>
      <c r="N63" s="1775"/>
      <c r="O63" s="2429">
        <v>2</v>
      </c>
      <c r="R63" s="1902"/>
      <c r="S63" s="1902"/>
      <c r="T63" s="1902"/>
      <c r="U63" s="2643"/>
    </row>
    <row r="64" spans="1:56" s="2150" customFormat="1" ht="58.5" customHeight="1">
      <c r="A64" s="3684"/>
      <c r="B64" s="1568" t="str">
        <f>TEXT(LEFT(K64,10),"0000000000")</f>
        <v>2000002931</v>
      </c>
      <c r="C64" s="1493" t="s">
        <v>193</v>
      </c>
      <c r="D64" s="1808"/>
      <c r="E64" s="1495"/>
      <c r="F64" s="1493" t="s">
        <v>3401</v>
      </c>
      <c r="G64" s="1495"/>
      <c r="H64" s="1495"/>
      <c r="I64" s="1495" t="s">
        <v>19</v>
      </c>
      <c r="J64" s="1495" t="s">
        <v>1138</v>
      </c>
      <c r="K64" s="1600" t="s">
        <v>7105</v>
      </c>
      <c r="L64" s="2357">
        <v>400</v>
      </c>
      <c r="M64" s="1495" t="s">
        <v>5344</v>
      </c>
      <c r="N64" s="1775" t="s">
        <v>7106</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84"/>
      <c r="B65" s="1568" t="str">
        <f>TEXT(LEFT(K65,10),"0000000000")</f>
        <v>2200001954</v>
      </c>
      <c r="C65" s="1493" t="s">
        <v>193</v>
      </c>
      <c r="D65" s="2325"/>
      <c r="E65" s="1495"/>
      <c r="F65" s="1493" t="s">
        <v>3401</v>
      </c>
      <c r="G65" s="1495"/>
      <c r="H65" s="1495"/>
      <c r="I65" s="1495" t="s">
        <v>19</v>
      </c>
      <c r="J65" s="1495" t="s">
        <v>1138</v>
      </c>
      <c r="K65" s="1600" t="s">
        <v>7107</v>
      </c>
      <c r="L65" s="2357">
        <v>6000</v>
      </c>
      <c r="M65" s="2196" t="s">
        <v>7108</v>
      </c>
      <c r="N65" s="1862" t="s">
        <v>7109</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7110</v>
      </c>
      <c r="F66" s="1902" t="s">
        <v>61</v>
      </c>
      <c r="G66" s="1921" t="s">
        <v>7111</v>
      </c>
      <c r="H66" s="1921"/>
      <c r="I66" s="1921" t="s">
        <v>19</v>
      </c>
      <c r="J66" s="1921" t="s">
        <v>199</v>
      </c>
      <c r="K66" s="2194" t="s">
        <v>7112</v>
      </c>
      <c r="L66" s="2645">
        <v>4000</v>
      </c>
      <c r="M66" s="2196" t="s">
        <v>5319</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86">
        <v>22</v>
      </c>
      <c r="B67" s="2647" t="str">
        <f t="shared" ref="B67:B92" si="6">TEXT(LEFT(K67,10),"0000000000")</f>
        <v>2400001158</v>
      </c>
      <c r="C67" s="1902" t="s">
        <v>7113</v>
      </c>
      <c r="D67" s="2607">
        <f>SUM(L67:L78)</f>
        <v>8200</v>
      </c>
      <c r="E67" s="1921" t="s">
        <v>7114</v>
      </c>
      <c r="F67" s="1902" t="s">
        <v>25</v>
      </c>
      <c r="G67" s="1921" t="s">
        <v>7115</v>
      </c>
      <c r="H67" s="1921"/>
      <c r="I67" s="1921" t="s">
        <v>19</v>
      </c>
      <c r="J67" s="1921" t="s">
        <v>267</v>
      </c>
      <c r="K67" s="1862" t="s">
        <v>7116</v>
      </c>
      <c r="L67" s="2583">
        <v>650</v>
      </c>
      <c r="M67" s="2196" t="s">
        <v>5319</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87"/>
      <c r="B68" s="2279" t="str">
        <f t="shared" si="6"/>
        <v>2400001159</v>
      </c>
      <c r="C68" s="1493" t="s">
        <v>7113</v>
      </c>
      <c r="D68" s="1808"/>
      <c r="E68" s="1495"/>
      <c r="F68" s="1493"/>
      <c r="G68" s="1495"/>
      <c r="H68" s="1495"/>
      <c r="I68" s="1495" t="s">
        <v>19</v>
      </c>
      <c r="J68" s="1495" t="s">
        <v>267</v>
      </c>
      <c r="K68" s="1843" t="s">
        <v>7117</v>
      </c>
      <c r="L68" s="2357">
        <v>775</v>
      </c>
      <c r="M68" s="2196" t="s">
        <v>5319</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87"/>
      <c r="B69" s="2647" t="str">
        <f t="shared" si="6"/>
        <v>2400001173</v>
      </c>
      <c r="C69" s="1493" t="s">
        <v>7113</v>
      </c>
      <c r="D69" s="1808"/>
      <c r="E69" s="1495"/>
      <c r="F69" s="1493"/>
      <c r="G69" s="1495"/>
      <c r="H69" s="1495"/>
      <c r="I69" s="1495" t="s">
        <v>19</v>
      </c>
      <c r="J69" s="1495" t="s">
        <v>267</v>
      </c>
      <c r="K69" s="1843" t="s">
        <v>7118</v>
      </c>
      <c r="L69" s="2357">
        <v>225</v>
      </c>
      <c r="M69" s="2051" t="s">
        <v>7119</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87"/>
      <c r="B70" s="2279" t="str">
        <f t="shared" si="6"/>
        <v>2400001174</v>
      </c>
      <c r="C70" s="1493" t="s">
        <v>7113</v>
      </c>
      <c r="D70" s="1808"/>
      <c r="E70" s="1495"/>
      <c r="F70" s="1493"/>
      <c r="G70" s="1495"/>
      <c r="H70" s="1495"/>
      <c r="I70" s="1495" t="s">
        <v>19</v>
      </c>
      <c r="J70" s="1495" t="s">
        <v>267</v>
      </c>
      <c r="K70" s="1843" t="s">
        <v>7120</v>
      </c>
      <c r="L70" s="2357">
        <v>50</v>
      </c>
      <c r="M70" s="1543" t="s">
        <v>5344</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87"/>
      <c r="B71" s="2279" t="str">
        <f t="shared" si="6"/>
        <v>2400001169</v>
      </c>
      <c r="C71" s="1493" t="s">
        <v>7113</v>
      </c>
      <c r="D71" s="1808"/>
      <c r="E71" s="1495"/>
      <c r="F71" s="1493"/>
      <c r="G71" s="1495"/>
      <c r="H71" s="1495"/>
      <c r="I71" s="1495" t="s">
        <v>19</v>
      </c>
      <c r="J71" s="1495" t="s">
        <v>267</v>
      </c>
      <c r="K71" s="1843" t="s">
        <v>7121</v>
      </c>
      <c r="L71" s="2357">
        <v>2900</v>
      </c>
      <c r="M71" s="2196" t="s">
        <v>5319</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87"/>
      <c r="B72" s="2279" t="str">
        <f t="shared" si="6"/>
        <v>2400001170</v>
      </c>
      <c r="C72" s="1493" t="s">
        <v>7113</v>
      </c>
      <c r="D72" s="1808"/>
      <c r="E72" s="1495"/>
      <c r="F72" s="1493"/>
      <c r="G72" s="1495"/>
      <c r="H72" s="1495"/>
      <c r="I72" s="1495" t="s">
        <v>19</v>
      </c>
      <c r="J72" s="1495" t="s">
        <v>267</v>
      </c>
      <c r="K72" s="1843" t="s">
        <v>7122</v>
      </c>
      <c r="L72" s="2357">
        <v>2025</v>
      </c>
      <c r="M72" s="2506" t="s">
        <v>5319</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87"/>
      <c r="B73" s="2647" t="str">
        <f t="shared" si="6"/>
        <v>2400001171</v>
      </c>
      <c r="C73" s="1493" t="s">
        <v>7113</v>
      </c>
      <c r="D73" s="1808"/>
      <c r="E73" s="1495"/>
      <c r="F73" s="1493"/>
      <c r="G73" s="1495"/>
      <c r="H73" s="1495"/>
      <c r="I73" s="1495" t="s">
        <v>19</v>
      </c>
      <c r="J73" s="1495" t="s">
        <v>267</v>
      </c>
      <c r="K73" s="1843" t="s">
        <v>7123</v>
      </c>
      <c r="L73" s="2357">
        <v>800</v>
      </c>
      <c r="M73" s="2506" t="s">
        <v>5319</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87"/>
      <c r="B74" s="2647" t="str">
        <f t="shared" si="6"/>
        <v>2400001172</v>
      </c>
      <c r="C74" s="1493" t="s">
        <v>7113</v>
      </c>
      <c r="D74" s="1808"/>
      <c r="E74" s="1495"/>
      <c r="F74" s="1493"/>
      <c r="G74" s="1495"/>
      <c r="H74" s="1495"/>
      <c r="I74" s="1495" t="s">
        <v>19</v>
      </c>
      <c r="J74" s="1495" t="s">
        <v>267</v>
      </c>
      <c r="K74" s="1843" t="s">
        <v>7124</v>
      </c>
      <c r="L74" s="2357">
        <v>100</v>
      </c>
      <c r="M74" s="2506" t="s">
        <v>5319</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87"/>
      <c r="B75" s="2279" t="str">
        <f t="shared" si="6"/>
        <v>2400001168</v>
      </c>
      <c r="C75" s="1493" t="s">
        <v>7113</v>
      </c>
      <c r="D75" s="1808"/>
      <c r="E75" s="1495"/>
      <c r="F75" s="1493"/>
      <c r="G75" s="1495"/>
      <c r="H75" s="1495"/>
      <c r="I75" s="1495" t="s">
        <v>19</v>
      </c>
      <c r="J75" s="1495" t="s">
        <v>267</v>
      </c>
      <c r="K75" s="1843" t="s">
        <v>7125</v>
      </c>
      <c r="L75" s="2357">
        <v>175</v>
      </c>
      <c r="M75" s="1543" t="s">
        <v>5344</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87"/>
      <c r="B76" s="2279" t="str">
        <f t="shared" si="6"/>
        <v>2400001175</v>
      </c>
      <c r="C76" s="1493" t="s">
        <v>7113</v>
      </c>
      <c r="D76" s="1808"/>
      <c r="E76" s="1495"/>
      <c r="F76" s="1493"/>
      <c r="G76" s="1495"/>
      <c r="H76" s="1495"/>
      <c r="I76" s="1495" t="s">
        <v>19</v>
      </c>
      <c r="J76" s="1495" t="s">
        <v>267</v>
      </c>
      <c r="K76" s="1547" t="s">
        <v>7126</v>
      </c>
      <c r="L76" s="2357">
        <v>325</v>
      </c>
      <c r="M76" s="2506" t="s">
        <v>5319</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87"/>
      <c r="B77" s="2279" t="str">
        <f t="shared" si="6"/>
        <v>2400001180</v>
      </c>
      <c r="C77" s="1493" t="s">
        <v>7113</v>
      </c>
      <c r="D77" s="1808"/>
      <c r="E77" s="1495"/>
      <c r="F77" s="1493"/>
      <c r="G77" s="1495"/>
      <c r="H77" s="1495"/>
      <c r="I77" s="1495" t="s">
        <v>19</v>
      </c>
      <c r="J77" s="1495" t="s">
        <v>267</v>
      </c>
      <c r="K77" s="1547" t="s">
        <v>7127</v>
      </c>
      <c r="L77" s="2357">
        <v>100</v>
      </c>
      <c r="M77" s="1543" t="s">
        <v>5344</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88"/>
      <c r="B78" s="2279" t="str">
        <f t="shared" si="6"/>
        <v>2400001181</v>
      </c>
      <c r="C78" s="1493" t="s">
        <v>7113</v>
      </c>
      <c r="D78" s="1808"/>
      <c r="E78" s="1495"/>
      <c r="F78" s="1493"/>
      <c r="G78" s="1495"/>
      <c r="H78" s="1495"/>
      <c r="I78" s="1495" t="s">
        <v>19</v>
      </c>
      <c r="J78" s="1495" t="s">
        <v>267</v>
      </c>
      <c r="K78" s="1547" t="s">
        <v>7128</v>
      </c>
      <c r="L78" s="2357">
        <v>75</v>
      </c>
      <c r="M78" s="1543" t="s">
        <v>5344</v>
      </c>
      <c r="N78" s="1859"/>
      <c r="O78" s="1790">
        <v>2</v>
      </c>
      <c r="P78" s="1548"/>
      <c r="Q78" s="1493"/>
      <c r="R78" s="2628"/>
      <c r="S78" s="2628"/>
      <c r="T78" s="2629"/>
      <c r="U78" s="1467"/>
    </row>
    <row r="79" spans="1:56" s="1548" customFormat="1" ht="58.5" customHeight="1">
      <c r="A79" s="3683">
        <v>23</v>
      </c>
      <c r="B79" s="1568" t="str">
        <f t="shared" si="6"/>
        <v>2200001970</v>
      </c>
      <c r="C79" s="2263" t="s">
        <v>211</v>
      </c>
      <c r="D79" s="2607">
        <v>3950</v>
      </c>
      <c r="E79" s="1921" t="s">
        <v>7129</v>
      </c>
      <c r="F79" s="2263" t="s">
        <v>61</v>
      </c>
      <c r="G79" s="2187" t="s">
        <v>7130</v>
      </c>
      <c r="H79" s="1916"/>
      <c r="I79" s="1921" t="s">
        <v>19</v>
      </c>
      <c r="J79" s="1495" t="s">
        <v>101</v>
      </c>
      <c r="K79" s="1496" t="s">
        <v>7131</v>
      </c>
      <c r="L79" s="2646">
        <v>2700</v>
      </c>
      <c r="M79" s="2385" t="s">
        <v>7027</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85"/>
      <c r="B80" s="1568" t="str">
        <f t="shared" si="6"/>
        <v>2200001967</v>
      </c>
      <c r="C80" s="1545" t="s">
        <v>211</v>
      </c>
      <c r="D80" s="1494"/>
      <c r="E80" s="1495"/>
      <c r="F80" s="1545" t="s">
        <v>61</v>
      </c>
      <c r="G80" s="1543"/>
      <c r="H80" s="1770"/>
      <c r="I80" s="1495" t="s">
        <v>19</v>
      </c>
      <c r="J80" s="1495" t="s">
        <v>101</v>
      </c>
      <c r="K80" s="1547" t="s">
        <v>7132</v>
      </c>
      <c r="L80" s="2357">
        <v>1239</v>
      </c>
      <c r="M80" s="2196" t="s">
        <v>5336</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83">
        <v>24</v>
      </c>
      <c r="B81" s="1568" t="str">
        <f t="shared" si="6"/>
        <v>2000002900</v>
      </c>
      <c r="C81" s="2263" t="s">
        <v>3469</v>
      </c>
      <c r="D81" s="2607">
        <v>4280</v>
      </c>
      <c r="E81" s="1921" t="s">
        <v>7133</v>
      </c>
      <c r="F81" s="2263" t="s">
        <v>61</v>
      </c>
      <c r="G81" s="2187" t="s">
        <v>7134</v>
      </c>
      <c r="H81" s="1916"/>
      <c r="I81" s="1921" t="s">
        <v>19</v>
      </c>
      <c r="J81" s="1921" t="s">
        <v>5359</v>
      </c>
      <c r="K81" s="1845" t="s">
        <v>7135</v>
      </c>
      <c r="L81" s="2583">
        <v>3580</v>
      </c>
      <c r="M81" s="1780" t="s">
        <v>5344</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85"/>
      <c r="B82" s="1568" t="str">
        <f t="shared" si="6"/>
        <v>2000002898</v>
      </c>
      <c r="C82" s="1545" t="s">
        <v>3469</v>
      </c>
      <c r="D82" s="1808"/>
      <c r="E82" s="1495"/>
      <c r="F82" s="1545" t="s">
        <v>61</v>
      </c>
      <c r="G82" s="1495"/>
      <c r="H82" s="1495"/>
      <c r="I82" s="1495" t="s">
        <v>19</v>
      </c>
      <c r="J82" s="1495" t="s">
        <v>7136</v>
      </c>
      <c r="K82" s="1600" t="s">
        <v>5360</v>
      </c>
      <c r="L82" s="2357">
        <v>700</v>
      </c>
      <c r="M82" s="1780" t="s">
        <v>5344</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83">
        <v>25</v>
      </c>
      <c r="B83" s="1568" t="str">
        <f t="shared" si="6"/>
        <v>2200001973</v>
      </c>
      <c r="C83" s="1902" t="s">
        <v>4786</v>
      </c>
      <c r="D83" s="2607">
        <v>5850</v>
      </c>
      <c r="E83" s="1921" t="s">
        <v>7137</v>
      </c>
      <c r="F83" s="1902" t="s">
        <v>16</v>
      </c>
      <c r="G83" s="1921" t="s">
        <v>7138</v>
      </c>
      <c r="H83" s="1921"/>
      <c r="I83" s="1921" t="s">
        <v>19</v>
      </c>
      <c r="J83" s="1921" t="s">
        <v>1138</v>
      </c>
      <c r="K83" s="2194" t="s">
        <v>7139</v>
      </c>
      <c r="L83" s="2645">
        <v>2985</v>
      </c>
      <c r="M83" s="2196" t="s">
        <v>7140</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84"/>
      <c r="B84" s="1568" t="str">
        <f t="shared" si="6"/>
        <v>2000002926</v>
      </c>
      <c r="C84" s="1493" t="s">
        <v>4786</v>
      </c>
      <c r="D84" s="1494"/>
      <c r="E84" s="1495"/>
      <c r="F84" s="1493" t="s">
        <v>16</v>
      </c>
      <c r="G84" s="1495"/>
      <c r="H84" s="1495"/>
      <c r="I84" s="1495" t="s">
        <v>19</v>
      </c>
      <c r="J84" s="1495" t="s">
        <v>1138</v>
      </c>
      <c r="K84" s="1496" t="s">
        <v>7141</v>
      </c>
      <c r="L84" s="2646">
        <v>1100</v>
      </c>
      <c r="M84" s="2196" t="s">
        <v>5319</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84"/>
      <c r="B85" s="1568" t="str">
        <f t="shared" si="6"/>
        <v>2000002825</v>
      </c>
      <c r="C85" s="1493" t="s">
        <v>4786</v>
      </c>
      <c r="D85" s="1494"/>
      <c r="E85" s="1495"/>
      <c r="F85" s="1493" t="s">
        <v>16</v>
      </c>
      <c r="G85" s="1495"/>
      <c r="H85" s="1495"/>
      <c r="I85" s="1495" t="s">
        <v>19</v>
      </c>
      <c r="J85" s="1495" t="s">
        <v>1138</v>
      </c>
      <c r="K85" s="1496" t="s">
        <v>7142</v>
      </c>
      <c r="L85" s="2646">
        <v>1500</v>
      </c>
      <c r="M85" s="2196" t="s">
        <v>5319</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85"/>
      <c r="B86" s="1568" t="str">
        <f t="shared" si="6"/>
        <v>2200001962</v>
      </c>
      <c r="C86" s="1493" t="s">
        <v>4786</v>
      </c>
      <c r="D86" s="1494"/>
      <c r="E86" s="1495"/>
      <c r="F86" s="1493" t="s">
        <v>16</v>
      </c>
      <c r="G86" s="1495"/>
      <c r="H86" s="1495"/>
      <c r="I86" s="1921" t="s">
        <v>19</v>
      </c>
      <c r="J86" s="1495" t="s">
        <v>1138</v>
      </c>
      <c r="K86" s="1496" t="s">
        <v>7143</v>
      </c>
      <c r="L86" s="2646">
        <v>222</v>
      </c>
      <c r="M86" s="2196" t="s">
        <v>5344</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7144</v>
      </c>
      <c r="F87" s="2263" t="s">
        <v>84</v>
      </c>
      <c r="G87" s="1921" t="s">
        <v>7145</v>
      </c>
      <c r="H87" s="1921"/>
      <c r="I87" s="1921" t="s">
        <v>19</v>
      </c>
      <c r="J87" s="1921" t="s">
        <v>74</v>
      </c>
      <c r="K87" s="1845" t="s">
        <v>7146</v>
      </c>
      <c r="L87" s="2645">
        <v>3600</v>
      </c>
      <c r="M87" s="2196" t="s">
        <v>5319</v>
      </c>
      <c r="N87" s="1775" t="s">
        <v>7147</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83">
        <v>27</v>
      </c>
      <c r="B88" s="2279" t="str">
        <f t="shared" si="6"/>
        <v>2000002781</v>
      </c>
      <c r="C88" s="2684" t="s">
        <v>7148</v>
      </c>
      <c r="D88" s="2607">
        <v>4200</v>
      </c>
      <c r="E88" s="1921" t="s">
        <v>7149</v>
      </c>
      <c r="F88" s="1902" t="s">
        <v>84</v>
      </c>
      <c r="G88" s="1921" t="s">
        <v>7150</v>
      </c>
      <c r="H88" s="1909" t="s">
        <v>7151</v>
      </c>
      <c r="I88" s="1921" t="s">
        <v>19</v>
      </c>
      <c r="J88" s="1921" t="s">
        <v>74</v>
      </c>
      <c r="K88" s="1845" t="s">
        <v>7152</v>
      </c>
      <c r="L88" s="2583">
        <v>1050</v>
      </c>
      <c r="M88" s="2196" t="s">
        <v>5319</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84"/>
      <c r="B89" s="1568" t="str">
        <f t="shared" si="6"/>
        <v>2000002875</v>
      </c>
      <c r="C89" s="1545" t="s">
        <v>7071</v>
      </c>
      <c r="D89" s="1494"/>
      <c r="E89" s="1770"/>
      <c r="F89" s="1493" t="s">
        <v>84</v>
      </c>
      <c r="G89" s="1770"/>
      <c r="H89" s="1770"/>
      <c r="I89" s="1495" t="s">
        <v>19</v>
      </c>
      <c r="J89" s="1495" t="s">
        <v>74</v>
      </c>
      <c r="K89" s="1843" t="s">
        <v>7153</v>
      </c>
      <c r="L89" s="2357">
        <v>2000</v>
      </c>
      <c r="M89" s="1493" t="s">
        <v>5344</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85"/>
      <c r="B90" s="1568" t="str">
        <f t="shared" si="6"/>
        <v>2000002890</v>
      </c>
      <c r="C90" s="1545" t="s">
        <v>7071</v>
      </c>
      <c r="D90" s="1494"/>
      <c r="E90" s="1770"/>
      <c r="F90" s="1493" t="s">
        <v>84</v>
      </c>
      <c r="G90" s="1770"/>
      <c r="H90" s="1770"/>
      <c r="I90" s="1495" t="s">
        <v>19</v>
      </c>
      <c r="J90" s="1495" t="s">
        <v>74</v>
      </c>
      <c r="K90" s="1600" t="s">
        <v>7154</v>
      </c>
      <c r="L90" s="2357">
        <v>1200</v>
      </c>
      <c r="M90" s="2584" t="s">
        <v>5788</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7155</v>
      </c>
      <c r="D91" s="2607">
        <v>4300</v>
      </c>
      <c r="E91" s="1921" t="s">
        <v>7133</v>
      </c>
      <c r="F91" s="2263" t="s">
        <v>16</v>
      </c>
      <c r="G91" s="2187" t="s">
        <v>7156</v>
      </c>
      <c r="H91" s="1916"/>
      <c r="I91" s="1921" t="s">
        <v>19</v>
      </c>
      <c r="J91" s="1921" t="s">
        <v>5359</v>
      </c>
      <c r="K91" s="1845" t="s">
        <v>7157</v>
      </c>
      <c r="L91" s="2583">
        <v>4450</v>
      </c>
      <c r="M91" s="1493" t="s">
        <v>5344</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7158</v>
      </c>
      <c r="F92" s="2263" t="s">
        <v>16</v>
      </c>
      <c r="G92" s="1921" t="s">
        <v>7159</v>
      </c>
      <c r="H92" s="1921"/>
      <c r="I92" s="1921" t="s">
        <v>19</v>
      </c>
      <c r="J92" s="1921" t="s">
        <v>74</v>
      </c>
      <c r="K92" s="1845" t="s">
        <v>7160</v>
      </c>
      <c r="L92" s="2645">
        <v>4000</v>
      </c>
      <c r="M92" s="2196" t="s">
        <v>5319</v>
      </c>
      <c r="N92" s="1775" t="s">
        <v>7147</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83">
        <v>30</v>
      </c>
      <c r="B93" s="1568" t="str">
        <f t="shared" ref="B93:B96" si="7">TEXT(LEFT(K93,10),"0000000000")</f>
        <v>2000002858</v>
      </c>
      <c r="C93" s="1902" t="s">
        <v>3629</v>
      </c>
      <c r="D93" s="2607">
        <v>24000</v>
      </c>
      <c r="E93" s="1921" t="s">
        <v>7161</v>
      </c>
      <c r="F93" s="1902" t="s">
        <v>3416</v>
      </c>
      <c r="G93" s="1921" t="s">
        <v>7162</v>
      </c>
      <c r="H93" s="1921"/>
      <c r="I93" s="1921" t="s">
        <v>19</v>
      </c>
      <c r="J93" s="1921" t="s">
        <v>123</v>
      </c>
      <c r="K93" s="1845" t="s">
        <v>7163</v>
      </c>
      <c r="L93" s="2645">
        <v>4000</v>
      </c>
      <c r="M93" s="2196" t="s">
        <v>5319</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84"/>
      <c r="B94" s="1568" t="str">
        <f t="shared" si="7"/>
        <v>2000002915</v>
      </c>
      <c r="C94" s="1493" t="s">
        <v>3629</v>
      </c>
      <c r="D94" s="1808"/>
      <c r="E94" s="1495"/>
      <c r="F94" s="1493" t="s">
        <v>3416</v>
      </c>
      <c r="G94" s="1495"/>
      <c r="H94" s="1495"/>
      <c r="I94" s="1495" t="s">
        <v>19</v>
      </c>
      <c r="J94" s="1495" t="s">
        <v>123</v>
      </c>
      <c r="K94" s="1600" t="s">
        <v>7164</v>
      </c>
      <c r="L94" s="2646">
        <v>2000</v>
      </c>
      <c r="M94" s="2196" t="s">
        <v>5319</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84"/>
      <c r="B95" s="1568" t="str">
        <f t="shared" si="7"/>
        <v>2000002855</v>
      </c>
      <c r="C95" s="1493" t="s">
        <v>3629</v>
      </c>
      <c r="D95" s="1808"/>
      <c r="E95" s="1495"/>
      <c r="F95" s="1493" t="s">
        <v>3416</v>
      </c>
      <c r="G95" s="1495"/>
      <c r="H95" s="1495"/>
      <c r="I95" s="1495" t="s">
        <v>19</v>
      </c>
      <c r="J95" s="1495" t="s">
        <v>123</v>
      </c>
      <c r="K95" s="1600" t="s">
        <v>7165</v>
      </c>
      <c r="L95" s="2357">
        <v>500</v>
      </c>
      <c r="M95" s="1493" t="s">
        <v>5344</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84"/>
      <c r="B96" s="1568" t="str">
        <f t="shared" si="7"/>
        <v>2000002908</v>
      </c>
      <c r="C96" s="1493" t="s">
        <v>3629</v>
      </c>
      <c r="D96" s="1808"/>
      <c r="E96" s="1495"/>
      <c r="F96" s="1493" t="s">
        <v>3416</v>
      </c>
      <c r="G96" s="1495"/>
      <c r="H96" s="1495"/>
      <c r="I96" s="1495" t="s">
        <v>19</v>
      </c>
      <c r="J96" s="1495" t="s">
        <v>63</v>
      </c>
      <c r="K96" s="1600" t="s">
        <v>7166</v>
      </c>
      <c r="L96" s="2357">
        <v>4700</v>
      </c>
      <c r="M96" s="1748" t="s">
        <v>5344</v>
      </c>
      <c r="N96" s="1859"/>
      <c r="O96" s="1790">
        <v>3</v>
      </c>
      <c r="R96" s="1493"/>
      <c r="S96" s="1493"/>
      <c r="T96" s="1493"/>
      <c r="V96" s="1467"/>
      <c r="W96" s="1467"/>
      <c r="X96" s="1467"/>
      <c r="Y96" s="1467"/>
      <c r="Z96" s="1467"/>
    </row>
    <row r="97" spans="1:56" s="1548" customFormat="1" ht="53.25" customHeight="1">
      <c r="A97" s="3684"/>
      <c r="B97" s="1568" t="str">
        <f t="shared" ref="B97:B107" si="8">TEXT(LEFT(K97,10),"0000000000")</f>
        <v>2000002927</v>
      </c>
      <c r="C97" s="1493" t="s">
        <v>3629</v>
      </c>
      <c r="D97" s="1808"/>
      <c r="E97" s="1495"/>
      <c r="F97" s="1493" t="s">
        <v>3416</v>
      </c>
      <c r="G97" s="1495"/>
      <c r="H97" s="1495"/>
      <c r="I97" s="1495" t="s">
        <v>19</v>
      </c>
      <c r="J97" s="1495" t="s">
        <v>63</v>
      </c>
      <c r="K97" s="1600" t="s">
        <v>7167</v>
      </c>
      <c r="L97" s="2357">
        <v>5000</v>
      </c>
      <c r="M97" s="1748" t="s">
        <v>5344</v>
      </c>
      <c r="N97" s="1859"/>
      <c r="O97" s="1790">
        <v>3</v>
      </c>
      <c r="R97" s="1493"/>
      <c r="S97" s="1493"/>
      <c r="T97" s="1493"/>
      <c r="V97" s="1467"/>
      <c r="W97" s="1467"/>
      <c r="X97" s="1467"/>
      <c r="Y97" s="1467"/>
      <c r="Z97" s="1467"/>
    </row>
    <row r="98" spans="1:56" s="1548" customFormat="1" ht="53.25" customHeight="1">
      <c r="A98" s="3684"/>
      <c r="B98" s="1568" t="str">
        <f t="shared" si="8"/>
        <v>2000002899</v>
      </c>
      <c r="C98" s="1493" t="s">
        <v>3629</v>
      </c>
      <c r="D98" s="1808"/>
      <c r="E98" s="1495"/>
      <c r="F98" s="1493" t="s">
        <v>3416</v>
      </c>
      <c r="G98" s="1495"/>
      <c r="H98" s="1495"/>
      <c r="I98" s="1495" t="s">
        <v>19</v>
      </c>
      <c r="J98" s="1495" t="s">
        <v>5260</v>
      </c>
      <c r="K98" s="1600" t="s">
        <v>7168</v>
      </c>
      <c r="L98" s="2357">
        <v>4000</v>
      </c>
      <c r="M98" s="2180" t="s">
        <v>7169</v>
      </c>
      <c r="N98" s="1859"/>
      <c r="O98" s="1790">
        <v>3</v>
      </c>
      <c r="R98" s="1493"/>
      <c r="S98" s="1493"/>
      <c r="T98" s="1493"/>
      <c r="U98" s="1467"/>
      <c r="V98" s="1467"/>
      <c r="W98" s="1467"/>
      <c r="X98" s="1467"/>
      <c r="Y98" s="1467"/>
      <c r="Z98" s="1467"/>
    </row>
    <row r="99" spans="1:56" s="1548" customFormat="1" ht="53.25" customHeight="1">
      <c r="A99" s="3684"/>
      <c r="B99" s="1568" t="str">
        <f t="shared" si="8"/>
        <v>2000002901</v>
      </c>
      <c r="C99" s="1493" t="s">
        <v>3629</v>
      </c>
      <c r="D99" s="1808"/>
      <c r="E99" s="1495"/>
      <c r="F99" s="1493" t="s">
        <v>3416</v>
      </c>
      <c r="G99" s="1495"/>
      <c r="H99" s="1495"/>
      <c r="I99" s="1495" t="s">
        <v>19</v>
      </c>
      <c r="J99" s="1495" t="s">
        <v>5260</v>
      </c>
      <c r="K99" s="1600" t="s">
        <v>7170</v>
      </c>
      <c r="L99" s="2357">
        <v>800</v>
      </c>
      <c r="M99" s="2180" t="s">
        <v>5344</v>
      </c>
      <c r="N99" s="1859"/>
      <c r="O99" s="1790">
        <v>3</v>
      </c>
      <c r="R99" s="1493"/>
      <c r="S99" s="1493"/>
      <c r="T99" s="1493"/>
      <c r="U99" s="1467"/>
      <c r="V99" s="1467"/>
      <c r="W99" s="1467"/>
      <c r="X99" s="1467"/>
      <c r="Y99" s="1467"/>
      <c r="Z99" s="1467"/>
    </row>
    <row r="100" spans="1:56" s="1548" customFormat="1" ht="53.25" customHeight="1">
      <c r="A100" s="3685"/>
      <c r="B100" s="1568" t="str">
        <f t="shared" si="8"/>
        <v>2000002897</v>
      </c>
      <c r="C100" s="1493" t="s">
        <v>3629</v>
      </c>
      <c r="D100" s="1808"/>
      <c r="E100" s="1495"/>
      <c r="F100" s="1493" t="s">
        <v>3416</v>
      </c>
      <c r="G100" s="1495"/>
      <c r="H100" s="1495"/>
      <c r="I100" s="1495" t="s">
        <v>19</v>
      </c>
      <c r="J100" s="1495" t="s">
        <v>5260</v>
      </c>
      <c r="K100" s="1600" t="s">
        <v>7171</v>
      </c>
      <c r="L100" s="2357">
        <v>3000</v>
      </c>
      <c r="M100" s="1780" t="s">
        <v>5344</v>
      </c>
      <c r="N100" s="1859"/>
      <c r="O100" s="1790">
        <v>3</v>
      </c>
      <c r="R100" s="1493"/>
      <c r="S100" s="1493"/>
      <c r="T100" s="1493"/>
      <c r="U100" s="1467"/>
      <c r="V100" s="1467"/>
      <c r="W100" s="1467"/>
      <c r="X100" s="1467"/>
      <c r="Y100" s="1467"/>
      <c r="Z100" s="1467"/>
    </row>
    <row r="101" spans="1:56" s="1548" customFormat="1" ht="69" customHeight="1">
      <c r="A101" s="3683">
        <v>31</v>
      </c>
      <c r="B101" s="1568" t="str">
        <f t="shared" si="8"/>
        <v>2000002900</v>
      </c>
      <c r="C101" s="1902" t="s">
        <v>71</v>
      </c>
      <c r="D101" s="2607">
        <v>3720</v>
      </c>
      <c r="E101" s="1921" t="s">
        <v>7172</v>
      </c>
      <c r="F101" s="1902" t="s">
        <v>84</v>
      </c>
      <c r="G101" s="1921" t="s">
        <v>7173</v>
      </c>
      <c r="H101" s="1921"/>
      <c r="I101" s="1921" t="s">
        <v>19</v>
      </c>
      <c r="J101" s="1921" t="s">
        <v>5359</v>
      </c>
      <c r="K101" s="1845" t="s">
        <v>5362</v>
      </c>
      <c r="L101" s="2583">
        <v>2163</v>
      </c>
      <c r="M101" s="1748" t="s">
        <v>5344</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84"/>
      <c r="B102" s="1568" t="str">
        <f t="shared" si="8"/>
        <v>2000002902</v>
      </c>
      <c r="C102" s="1493" t="s">
        <v>71</v>
      </c>
      <c r="D102" s="1808"/>
      <c r="E102" s="1495"/>
      <c r="F102" s="1493" t="s">
        <v>84</v>
      </c>
      <c r="G102" s="1495"/>
      <c r="H102" s="1495"/>
      <c r="I102" s="1495" t="s">
        <v>19</v>
      </c>
      <c r="J102" s="1495" t="s">
        <v>199</v>
      </c>
      <c r="K102" s="1496" t="s">
        <v>7112</v>
      </c>
      <c r="L102" s="2646">
        <v>1000</v>
      </c>
      <c r="M102" s="2196" t="s">
        <v>5319</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85"/>
      <c r="B103" s="1568" t="str">
        <f t="shared" si="8"/>
        <v>2000002903</v>
      </c>
      <c r="C103" s="1493" t="s">
        <v>71</v>
      </c>
      <c r="D103" s="1808"/>
      <c r="E103" s="1495"/>
      <c r="F103" s="1493" t="s">
        <v>84</v>
      </c>
      <c r="G103" s="1495"/>
      <c r="H103" s="1495"/>
      <c r="I103" s="1495" t="s">
        <v>19</v>
      </c>
      <c r="J103" s="1495" t="s">
        <v>199</v>
      </c>
      <c r="K103" s="1496" t="s">
        <v>7174</v>
      </c>
      <c r="L103" s="2646">
        <v>600</v>
      </c>
      <c r="M103" s="2196" t="s">
        <v>5319</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91">
        <v>32</v>
      </c>
      <c r="B104" s="2279" t="str">
        <f t="shared" si="8"/>
        <v>2400001193</v>
      </c>
      <c r="C104" s="1902" t="s">
        <v>7175</v>
      </c>
      <c r="D104" s="2607">
        <v>4100</v>
      </c>
      <c r="E104" s="1921" t="s">
        <v>7176</v>
      </c>
      <c r="F104" s="1902" t="s">
        <v>7177</v>
      </c>
      <c r="G104" s="1921" t="s">
        <v>7178</v>
      </c>
      <c r="H104" s="1921"/>
      <c r="I104" s="1921" t="s">
        <v>19</v>
      </c>
      <c r="J104" s="1921" t="s">
        <v>7179</v>
      </c>
      <c r="K104" s="1911" t="s">
        <v>7180</v>
      </c>
      <c r="L104" s="2583">
        <v>800</v>
      </c>
      <c r="M104" s="1748" t="s">
        <v>5344</v>
      </c>
      <c r="N104" s="1775" t="s">
        <v>7181</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91"/>
      <c r="B105" s="1568" t="str">
        <f t="shared" si="8"/>
        <v>2400001194</v>
      </c>
      <c r="C105" s="1493" t="s">
        <v>7175</v>
      </c>
      <c r="D105" s="1494"/>
      <c r="E105" s="1495"/>
      <c r="F105" s="1493"/>
      <c r="G105" s="1495"/>
      <c r="H105" s="1495"/>
      <c r="I105" s="1495" t="s">
        <v>19</v>
      </c>
      <c r="J105" s="1495" t="s">
        <v>7179</v>
      </c>
      <c r="K105" s="1547" t="s">
        <v>7182</v>
      </c>
      <c r="L105" s="2357">
        <f>4600-2800</f>
        <v>1800</v>
      </c>
      <c r="M105" s="1748" t="s">
        <v>5344</v>
      </c>
      <c r="N105" s="1859"/>
      <c r="O105" s="1790">
        <v>3</v>
      </c>
      <c r="Q105" s="1493"/>
      <c r="R105" s="1493"/>
      <c r="S105" s="1493"/>
      <c r="T105" s="2429"/>
      <c r="U105" s="1467"/>
      <c r="V105" s="1467"/>
      <c r="W105" s="1467"/>
      <c r="X105" s="1467"/>
      <c r="Y105" s="1467"/>
      <c r="Z105" s="1467"/>
    </row>
    <row r="106" spans="1:56" s="1548" customFormat="1" ht="58.5" customHeight="1">
      <c r="A106" s="3691"/>
      <c r="B106" s="1568" t="str">
        <f t="shared" si="8"/>
        <v>2400001195</v>
      </c>
      <c r="C106" s="1493" t="s">
        <v>7175</v>
      </c>
      <c r="D106" s="1494"/>
      <c r="E106" s="1495"/>
      <c r="F106" s="1493"/>
      <c r="G106" s="1495"/>
      <c r="H106" s="1495"/>
      <c r="I106" s="1495" t="s">
        <v>19</v>
      </c>
      <c r="J106" s="1495" t="s">
        <v>7179</v>
      </c>
      <c r="K106" s="1547" t="s">
        <v>7183</v>
      </c>
      <c r="L106" s="2357">
        <v>900</v>
      </c>
      <c r="M106" s="1748" t="s">
        <v>5344</v>
      </c>
      <c r="N106" s="1859"/>
      <c r="O106" s="1790">
        <v>3</v>
      </c>
      <c r="Q106" s="1493"/>
      <c r="R106" s="1493"/>
      <c r="S106" s="1493"/>
      <c r="T106" s="2429"/>
      <c r="U106" s="1467"/>
      <c r="V106" s="1467"/>
      <c r="W106" s="1467"/>
      <c r="X106" s="1467"/>
      <c r="Y106" s="1467"/>
      <c r="Z106" s="1467"/>
    </row>
    <row r="107" spans="1:56" s="1548" customFormat="1" ht="58.5" customHeight="1">
      <c r="A107" s="3691"/>
      <c r="B107" s="1568" t="str">
        <f t="shared" si="8"/>
        <v>2400001196</v>
      </c>
      <c r="C107" s="1493" t="s">
        <v>7175</v>
      </c>
      <c r="D107" s="1494"/>
      <c r="E107" s="1495"/>
      <c r="F107" s="1493"/>
      <c r="G107" s="1495"/>
      <c r="H107" s="1495"/>
      <c r="I107" s="1495" t="s">
        <v>19</v>
      </c>
      <c r="J107" s="1495" t="s">
        <v>7179</v>
      </c>
      <c r="K107" s="1547" t="s">
        <v>7184</v>
      </c>
      <c r="L107" s="2357">
        <v>600</v>
      </c>
      <c r="M107" s="1748" t="s">
        <v>5344</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5983</v>
      </c>
      <c r="D108" s="2607">
        <v>11940</v>
      </c>
      <c r="E108" s="1921" t="s">
        <v>7185</v>
      </c>
      <c r="F108" s="1902" t="s">
        <v>3401</v>
      </c>
      <c r="G108" s="1921" t="s">
        <v>7186</v>
      </c>
      <c r="H108" s="1921"/>
      <c r="I108" s="1921" t="s">
        <v>19</v>
      </c>
      <c r="J108" s="1921" t="s">
        <v>1138</v>
      </c>
      <c r="K108" s="1845" t="s">
        <v>7187</v>
      </c>
      <c r="L108" s="2583">
        <v>11940</v>
      </c>
      <c r="M108" s="1780" t="s">
        <v>7188</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7189</v>
      </c>
      <c r="F109" s="2663" t="s">
        <v>61</v>
      </c>
      <c r="G109" s="2180" t="s">
        <v>7190</v>
      </c>
      <c r="H109" s="2180"/>
      <c r="I109" s="2180" t="s">
        <v>19</v>
      </c>
      <c r="J109" s="2180" t="s">
        <v>199</v>
      </c>
      <c r="K109" s="2194" t="s">
        <v>7191</v>
      </c>
      <c r="L109" s="2665">
        <v>4370</v>
      </c>
      <c r="M109" s="2180" t="s">
        <v>5319</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83">
        <v>35</v>
      </c>
      <c r="B110" s="1568" t="str">
        <f t="shared" si="10"/>
        <v>2000002916</v>
      </c>
      <c r="C110" s="1902" t="s">
        <v>3460</v>
      </c>
      <c r="D110" s="2607">
        <v>4000</v>
      </c>
      <c r="E110" s="1921" t="s">
        <v>7192</v>
      </c>
      <c r="F110" s="1902" t="s">
        <v>61</v>
      </c>
      <c r="G110" s="1921" t="s">
        <v>7193</v>
      </c>
      <c r="H110" s="1495"/>
      <c r="I110" s="1495" t="s">
        <v>19</v>
      </c>
      <c r="J110" s="1495" t="s">
        <v>74</v>
      </c>
      <c r="K110" s="1496" t="s">
        <v>7194</v>
      </c>
      <c r="L110" s="2646">
        <v>2600</v>
      </c>
      <c r="M110" s="2196" t="s">
        <v>5319</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85"/>
      <c r="B111" s="1568" t="str">
        <f t="shared" si="10"/>
        <v>2000002866</v>
      </c>
      <c r="C111" s="1493" t="s">
        <v>3460</v>
      </c>
      <c r="D111" s="1808"/>
      <c r="E111" s="1495"/>
      <c r="F111" s="1493" t="s">
        <v>61</v>
      </c>
      <c r="G111" s="1495"/>
      <c r="H111" s="1495"/>
      <c r="I111" s="1495" t="s">
        <v>19</v>
      </c>
      <c r="J111" s="1495" t="s">
        <v>74</v>
      </c>
      <c r="K111" s="1496" t="s">
        <v>7195</v>
      </c>
      <c r="L111" s="2357">
        <v>1400</v>
      </c>
      <c r="M111" s="1780" t="s">
        <v>5344</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83">
        <v>36</v>
      </c>
      <c r="B112" s="1568" t="str">
        <f>TEXT(LEFT(K112,10),"0000000000")</f>
        <v>2000002870</v>
      </c>
      <c r="C112" s="1902" t="s">
        <v>2906</v>
      </c>
      <c r="D112" s="2607">
        <v>3400</v>
      </c>
      <c r="E112" s="1921" t="s">
        <v>7196</v>
      </c>
      <c r="F112" s="2263" t="s">
        <v>84</v>
      </c>
      <c r="G112" s="1921" t="s">
        <v>7197</v>
      </c>
      <c r="H112" s="1921"/>
      <c r="I112" s="1921" t="s">
        <v>19</v>
      </c>
      <c r="J112" s="1921" t="s">
        <v>74</v>
      </c>
      <c r="K112" s="1845" t="s">
        <v>7160</v>
      </c>
      <c r="L112" s="2583">
        <v>2400</v>
      </c>
      <c r="M112" s="2196" t="s">
        <v>5319</v>
      </c>
      <c r="N112" s="1775" t="s">
        <v>7147</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85"/>
      <c r="B113" s="1568" t="str">
        <f t="shared" si="10"/>
        <v>2000002899</v>
      </c>
      <c r="C113" s="1493" t="s">
        <v>2906</v>
      </c>
      <c r="D113" s="1494"/>
      <c r="E113" s="1495"/>
      <c r="F113" s="1545" t="s">
        <v>84</v>
      </c>
      <c r="G113" s="1495"/>
      <c r="H113" s="1495"/>
      <c r="I113" s="1495" t="s">
        <v>19</v>
      </c>
      <c r="J113" s="1495" t="s">
        <v>5260</v>
      </c>
      <c r="K113" s="1600" t="s">
        <v>7168</v>
      </c>
      <c r="L113" s="2357">
        <v>1000</v>
      </c>
      <c r="M113" s="2180" t="s">
        <v>7198</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7199</v>
      </c>
      <c r="D114" s="2607">
        <v>4200</v>
      </c>
      <c r="E114" s="1921" t="s">
        <v>7200</v>
      </c>
      <c r="F114" s="1902" t="s">
        <v>84</v>
      </c>
      <c r="G114" s="1921" t="s">
        <v>7201</v>
      </c>
      <c r="H114" s="1921"/>
      <c r="I114" s="1921" t="s">
        <v>19</v>
      </c>
      <c r="J114" s="2659" t="s">
        <v>20</v>
      </c>
      <c r="K114" s="1845" t="s">
        <v>7202</v>
      </c>
      <c r="L114" s="2583">
        <v>4200</v>
      </c>
      <c r="M114" s="2196" t="s">
        <v>5319</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83">
        <v>38</v>
      </c>
      <c r="B115" s="1568" t="str">
        <f t="shared" si="10"/>
        <v>2000002895</v>
      </c>
      <c r="C115" s="1902" t="s">
        <v>3556</v>
      </c>
      <c r="D115" s="2607">
        <v>4250</v>
      </c>
      <c r="E115" s="1921" t="s">
        <v>7203</v>
      </c>
      <c r="F115" s="1902" t="s">
        <v>89</v>
      </c>
      <c r="G115" s="1921" t="s">
        <v>7204</v>
      </c>
      <c r="H115" s="1921"/>
      <c r="I115" s="1921" t="s">
        <v>19</v>
      </c>
      <c r="J115" s="1921" t="s">
        <v>1138</v>
      </c>
      <c r="K115" s="1845" t="s">
        <v>7187</v>
      </c>
      <c r="L115" s="2583">
        <v>1000</v>
      </c>
      <c r="M115" s="1780" t="s">
        <v>7188</v>
      </c>
      <c r="N115" s="1775"/>
      <c r="O115" s="2429">
        <v>3</v>
      </c>
      <c r="P115" s="2150"/>
      <c r="Q115" s="2150"/>
      <c r="R115" s="1902"/>
      <c r="S115" s="1902"/>
      <c r="T115" s="1902"/>
    </row>
    <row r="116" spans="1:55" s="2643" customFormat="1" ht="52.5" customHeight="1">
      <c r="A116" s="3684"/>
      <c r="B116" s="1568" t="str">
        <f t="shared" si="10"/>
        <v>2200001972</v>
      </c>
      <c r="C116" s="1493" t="s">
        <v>3556</v>
      </c>
      <c r="D116" s="1494"/>
      <c r="E116" s="1495"/>
      <c r="F116" s="1493" t="s">
        <v>89</v>
      </c>
      <c r="G116" s="1495"/>
      <c r="H116" s="1495"/>
      <c r="I116" s="1495" t="s">
        <v>19</v>
      </c>
      <c r="J116" s="1495" t="s">
        <v>1138</v>
      </c>
      <c r="K116" s="1496" t="s">
        <v>7205</v>
      </c>
      <c r="L116" s="2646">
        <v>595</v>
      </c>
      <c r="M116" s="2385" t="s">
        <v>7027</v>
      </c>
      <c r="N116" s="1859"/>
      <c r="O116" s="1790">
        <v>3</v>
      </c>
      <c r="P116" s="1548"/>
      <c r="Q116" s="1548"/>
      <c r="R116" s="1493"/>
      <c r="S116" s="1493"/>
      <c r="T116" s="1493"/>
      <c r="U116" s="1467"/>
    </row>
    <row r="117" spans="1:55" s="2643" customFormat="1" ht="52.5" customHeight="1">
      <c r="A117" s="3684"/>
      <c r="B117" s="1568" t="str">
        <f t="shared" si="10"/>
        <v>2000002941</v>
      </c>
      <c r="C117" s="1493" t="s">
        <v>3556</v>
      </c>
      <c r="D117" s="1808"/>
      <c r="E117" s="1495"/>
      <c r="F117" s="1493" t="s">
        <v>89</v>
      </c>
      <c r="G117" s="1495"/>
      <c r="H117" s="1495"/>
      <c r="I117" s="1495" t="s">
        <v>19</v>
      </c>
      <c r="J117" s="1495" t="s">
        <v>1138</v>
      </c>
      <c r="K117" s="1600" t="s">
        <v>7206</v>
      </c>
      <c r="L117" s="2357">
        <v>500</v>
      </c>
      <c r="M117" s="1748" t="s">
        <v>5344</v>
      </c>
      <c r="N117" s="1859"/>
      <c r="O117" s="1790">
        <v>3</v>
      </c>
      <c r="P117" s="1548"/>
      <c r="Q117" s="1548"/>
      <c r="R117" s="1493"/>
      <c r="S117" s="1493"/>
      <c r="T117" s="1493"/>
      <c r="U117" s="1467"/>
      <c r="V117" s="1467"/>
      <c r="W117" s="1467"/>
      <c r="X117" s="1467"/>
      <c r="Y117" s="1467"/>
      <c r="Z117" s="1467"/>
    </row>
    <row r="118" spans="1:55" s="2643" customFormat="1" ht="52.5" customHeight="1">
      <c r="A118" s="3684"/>
      <c r="B118" s="1568" t="str">
        <f t="shared" si="10"/>
        <v>2000002924</v>
      </c>
      <c r="C118" s="1493" t="s">
        <v>3556</v>
      </c>
      <c r="D118" s="1808"/>
      <c r="E118" s="1495"/>
      <c r="F118" s="1493" t="s">
        <v>89</v>
      </c>
      <c r="G118" s="1495"/>
      <c r="H118" s="1495"/>
      <c r="I118" s="1495" t="s">
        <v>19</v>
      </c>
      <c r="J118" s="1495" t="s">
        <v>1138</v>
      </c>
      <c r="K118" s="1547" t="s">
        <v>7207</v>
      </c>
      <c r="L118" s="2357">
        <v>2000</v>
      </c>
      <c r="M118" s="1748" t="s">
        <v>5344</v>
      </c>
      <c r="N118" s="1859"/>
      <c r="O118" s="1790">
        <v>3</v>
      </c>
      <c r="P118" s="1548"/>
      <c r="Q118" s="1493"/>
      <c r="R118" s="1493"/>
      <c r="S118" s="1493"/>
      <c r="T118" s="2429"/>
      <c r="U118" s="1467"/>
      <c r="V118" s="1467"/>
      <c r="W118" s="1467"/>
      <c r="X118" s="1467"/>
      <c r="Y118" s="1467"/>
      <c r="Z118" s="1467"/>
    </row>
    <row r="119" spans="1:55" s="2643" customFormat="1" ht="52.5" customHeight="1">
      <c r="A119" s="3685"/>
      <c r="B119" s="1568" t="str">
        <f t="shared" si="10"/>
        <v>2200001975</v>
      </c>
      <c r="C119" s="1493" t="s">
        <v>3556</v>
      </c>
      <c r="D119" s="1808"/>
      <c r="E119" s="1495"/>
      <c r="F119" s="1493" t="s">
        <v>89</v>
      </c>
      <c r="G119" s="1495"/>
      <c r="H119" s="1495"/>
      <c r="I119" s="1495" t="s">
        <v>19</v>
      </c>
      <c r="J119" s="1495" t="s">
        <v>1138</v>
      </c>
      <c r="K119" s="1496" t="s">
        <v>7208</v>
      </c>
      <c r="L119" s="2646">
        <v>285</v>
      </c>
      <c r="M119" s="2196" t="s">
        <v>7140</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84">
        <v>39</v>
      </c>
      <c r="B120" s="1568" t="str">
        <f t="shared" si="10"/>
        <v>2400001176</v>
      </c>
      <c r="C120" s="1902" t="s">
        <v>7209</v>
      </c>
      <c r="D120" s="2607">
        <f>SUM(L120:L123)</f>
        <v>4200</v>
      </c>
      <c r="E120" s="1921" t="s">
        <v>7210</v>
      </c>
      <c r="F120" s="1902" t="s">
        <v>3095</v>
      </c>
      <c r="G120" s="1921" t="s">
        <v>7211</v>
      </c>
      <c r="H120" s="1921" t="s">
        <v>7212</v>
      </c>
      <c r="I120" s="1921" t="s">
        <v>19</v>
      </c>
      <c r="J120" s="1921" t="s">
        <v>7213</v>
      </c>
      <c r="K120" s="1911" t="s">
        <v>7214</v>
      </c>
      <c r="L120" s="2583">
        <v>1000</v>
      </c>
      <c r="M120" s="2180" t="s">
        <v>5344</v>
      </c>
      <c r="N120" s="1775"/>
      <c r="O120" s="2429">
        <v>3</v>
      </c>
      <c r="P120" s="2150"/>
      <c r="Q120" s="2150"/>
      <c r="R120" s="1902"/>
      <c r="S120" s="1902"/>
      <c r="T120" s="1902"/>
    </row>
    <row r="121" spans="1:55" s="1467" customFormat="1" ht="49.5" customHeight="1">
      <c r="A121" s="3684"/>
      <c r="B121" s="1568" t="str">
        <f t="shared" si="10"/>
        <v>2400001177</v>
      </c>
      <c r="C121" s="1493" t="s">
        <v>7209</v>
      </c>
      <c r="D121" s="1494"/>
      <c r="E121" s="1495"/>
      <c r="F121" s="1493"/>
      <c r="G121" s="1495"/>
      <c r="H121" s="1495"/>
      <c r="I121" s="1495" t="s">
        <v>19</v>
      </c>
      <c r="J121" s="1495" t="s">
        <v>7213</v>
      </c>
      <c r="K121" s="1547" t="s">
        <v>7215</v>
      </c>
      <c r="L121" s="2357">
        <v>1400</v>
      </c>
      <c r="M121" s="1748" t="s">
        <v>7216</v>
      </c>
      <c r="N121" s="1859"/>
      <c r="O121" s="1790">
        <v>3</v>
      </c>
      <c r="P121" s="1548"/>
      <c r="Q121" s="1548"/>
      <c r="R121" s="1493"/>
      <c r="S121" s="1493"/>
      <c r="T121" s="1493"/>
    </row>
    <row r="122" spans="1:55" s="1467" customFormat="1" ht="49.5" customHeight="1">
      <c r="A122" s="3684"/>
      <c r="B122" s="1568" t="str">
        <f t="shared" si="10"/>
        <v>2400001167</v>
      </c>
      <c r="C122" s="1493" t="s">
        <v>7209</v>
      </c>
      <c r="D122" s="1494"/>
      <c r="E122" s="1495"/>
      <c r="F122" s="1493"/>
      <c r="G122" s="1495"/>
      <c r="H122" s="1495"/>
      <c r="I122" s="1495" t="s">
        <v>19</v>
      </c>
      <c r="J122" s="1495" t="s">
        <v>7213</v>
      </c>
      <c r="K122" s="1547" t="s">
        <v>7217</v>
      </c>
      <c r="L122" s="2357">
        <v>1500</v>
      </c>
      <c r="M122" s="1921" t="s">
        <v>5344</v>
      </c>
      <c r="N122" s="1859"/>
      <c r="O122" s="1790">
        <v>3</v>
      </c>
      <c r="P122" s="1548"/>
      <c r="Q122" s="1548"/>
      <c r="R122" s="1493"/>
      <c r="S122" s="1493"/>
      <c r="T122" s="1493"/>
    </row>
    <row r="123" spans="1:55" s="1467" customFormat="1" ht="49.5" customHeight="1">
      <c r="A123" s="3685"/>
      <c r="B123" s="1568" t="str">
        <f t="shared" si="10"/>
        <v>2400001182</v>
      </c>
      <c r="C123" s="1493" t="s">
        <v>7209</v>
      </c>
      <c r="D123" s="1494"/>
      <c r="E123" s="1495"/>
      <c r="F123" s="1493"/>
      <c r="G123" s="1495"/>
      <c r="H123" s="1495"/>
      <c r="I123" s="1495" t="s">
        <v>19</v>
      </c>
      <c r="J123" s="1495" t="s">
        <v>7213</v>
      </c>
      <c r="K123" s="1547" t="s">
        <v>7218</v>
      </c>
      <c r="L123" s="2357">
        <v>300</v>
      </c>
      <c r="M123" s="1495" t="s">
        <v>5344</v>
      </c>
      <c r="N123" s="1859"/>
      <c r="O123" s="1790">
        <v>3</v>
      </c>
      <c r="P123" s="1548"/>
      <c r="Q123" s="1548"/>
      <c r="R123" s="1493"/>
      <c r="S123" s="1493"/>
      <c r="T123" s="1493"/>
    </row>
    <row r="124" spans="1:55" s="2643" customFormat="1" ht="49.5" customHeight="1">
      <c r="A124" s="3683">
        <v>40</v>
      </c>
      <c r="B124" s="1568" t="str">
        <f t="shared" si="10"/>
        <v>2400001185</v>
      </c>
      <c r="C124" s="1902" t="s">
        <v>7219</v>
      </c>
      <c r="D124" s="2607">
        <f>SUM(L124:L130)</f>
        <v>4075</v>
      </c>
      <c r="E124" s="1921" t="s">
        <v>7210</v>
      </c>
      <c r="F124" s="1902" t="s">
        <v>3095</v>
      </c>
      <c r="G124" s="1921" t="s">
        <v>7220</v>
      </c>
      <c r="H124" s="1921" t="s">
        <v>7212</v>
      </c>
      <c r="I124" s="1921" t="s">
        <v>19</v>
      </c>
      <c r="J124" s="1921" t="s">
        <v>7221</v>
      </c>
      <c r="K124" s="1911" t="s">
        <v>7222</v>
      </c>
      <c r="L124" s="2583">
        <v>2000</v>
      </c>
      <c r="M124" s="1495" t="s">
        <v>5344</v>
      </c>
      <c r="N124" s="1775"/>
      <c r="O124" s="2429">
        <v>3</v>
      </c>
      <c r="P124" s="2150"/>
      <c r="Q124" s="2150"/>
      <c r="R124" s="1902"/>
      <c r="S124" s="1902"/>
      <c r="T124" s="1902"/>
    </row>
    <row r="125" spans="1:55" s="1467" customFormat="1" ht="49.5" customHeight="1">
      <c r="A125" s="3684"/>
      <c r="B125" s="1568" t="str">
        <f t="shared" si="10"/>
        <v>2400001186</v>
      </c>
      <c r="C125" s="1493" t="s">
        <v>7219</v>
      </c>
      <c r="D125" s="1494"/>
      <c r="E125" s="1495"/>
      <c r="F125" s="1493"/>
      <c r="G125" s="1495"/>
      <c r="H125" s="1495"/>
      <c r="I125" s="1495" t="s">
        <v>19</v>
      </c>
      <c r="J125" s="1495" t="s">
        <v>7221</v>
      </c>
      <c r="K125" s="1547" t="s">
        <v>7223</v>
      </c>
      <c r="L125" s="2357"/>
      <c r="M125" s="1909" t="s">
        <v>5344</v>
      </c>
      <c r="N125" s="1859"/>
      <c r="O125" s="1790">
        <v>3</v>
      </c>
      <c r="P125" s="1548"/>
      <c r="Q125" s="1548"/>
      <c r="R125" s="1493"/>
      <c r="S125" s="1493"/>
      <c r="T125" s="1493"/>
    </row>
    <row r="126" spans="1:55" s="1467" customFormat="1" ht="49.5" customHeight="1">
      <c r="A126" s="3684"/>
      <c r="B126" s="1568" t="str">
        <f t="shared" si="10"/>
        <v>2400001187</v>
      </c>
      <c r="C126" s="1493" t="s">
        <v>7219</v>
      </c>
      <c r="D126" s="1808"/>
      <c r="E126" s="1495"/>
      <c r="F126" s="1493"/>
      <c r="G126" s="1495"/>
      <c r="H126" s="1495"/>
      <c r="I126" s="1495" t="s">
        <v>19</v>
      </c>
      <c r="J126" s="1495" t="s">
        <v>7221</v>
      </c>
      <c r="K126" s="1547" t="s">
        <v>7224</v>
      </c>
      <c r="L126" s="2357">
        <v>575</v>
      </c>
      <c r="M126" s="1495" t="s">
        <v>5344</v>
      </c>
      <c r="N126" s="1859"/>
      <c r="O126" s="1790">
        <v>3</v>
      </c>
      <c r="P126" s="1548"/>
      <c r="Q126" s="1548"/>
      <c r="R126" s="1493"/>
      <c r="S126" s="1493"/>
      <c r="T126" s="1493"/>
    </row>
    <row r="127" spans="1:55" s="1467" customFormat="1" ht="49.5" customHeight="1">
      <c r="A127" s="3684"/>
      <c r="B127" s="1568" t="str">
        <f t="shared" si="10"/>
        <v>2400001188</v>
      </c>
      <c r="C127" s="1493" t="s">
        <v>7219</v>
      </c>
      <c r="D127" s="1808"/>
      <c r="E127" s="1495"/>
      <c r="F127" s="1493"/>
      <c r="G127" s="1495"/>
      <c r="H127" s="1495"/>
      <c r="I127" s="1495" t="s">
        <v>19</v>
      </c>
      <c r="J127" s="1495" t="s">
        <v>7221</v>
      </c>
      <c r="K127" s="1547" t="s">
        <v>7225</v>
      </c>
      <c r="L127" s="2357"/>
      <c r="M127" s="1495" t="s">
        <v>5344</v>
      </c>
      <c r="N127" s="1859"/>
      <c r="O127" s="1790">
        <v>3</v>
      </c>
      <c r="P127" s="1548"/>
      <c r="Q127" s="1548"/>
      <c r="R127" s="1493"/>
      <c r="S127" s="1493"/>
      <c r="T127" s="1493"/>
    </row>
    <row r="128" spans="1:55" s="1467" customFormat="1" ht="49.5" customHeight="1">
      <c r="A128" s="3684"/>
      <c r="B128" s="1568" t="str">
        <f t="shared" si="10"/>
        <v>2400001190</v>
      </c>
      <c r="C128" s="1493" t="s">
        <v>7219</v>
      </c>
      <c r="D128" s="1808"/>
      <c r="E128" s="1495"/>
      <c r="F128" s="1493"/>
      <c r="G128" s="1495"/>
      <c r="H128" s="1495"/>
      <c r="I128" s="1495" t="s">
        <v>19</v>
      </c>
      <c r="J128" s="1495" t="s">
        <v>7221</v>
      </c>
      <c r="K128" s="1547" t="s">
        <v>7226</v>
      </c>
      <c r="L128" s="2357">
        <v>100</v>
      </c>
      <c r="M128" s="1748" t="s">
        <v>5344</v>
      </c>
      <c r="N128" s="1859"/>
      <c r="O128" s="1790">
        <v>3</v>
      </c>
      <c r="P128" s="1548"/>
      <c r="Q128" s="1548"/>
      <c r="R128" s="1493"/>
      <c r="S128" s="1493"/>
      <c r="T128" s="1493"/>
    </row>
    <row r="129" spans="1:26" s="1467" customFormat="1" ht="49.5" customHeight="1">
      <c r="A129" s="3684"/>
      <c r="B129" s="1568" t="str">
        <f t="shared" si="10"/>
        <v>2400001191</v>
      </c>
      <c r="C129" s="1493" t="s">
        <v>7219</v>
      </c>
      <c r="D129" s="1808"/>
      <c r="E129" s="1495"/>
      <c r="F129" s="1493"/>
      <c r="G129" s="1495"/>
      <c r="H129" s="1495"/>
      <c r="I129" s="1495" t="s">
        <v>19</v>
      </c>
      <c r="J129" s="1495" t="s">
        <v>7221</v>
      </c>
      <c r="K129" s="1547" t="s">
        <v>7227</v>
      </c>
      <c r="L129" s="2357">
        <v>1150</v>
      </c>
      <c r="M129" s="1748" t="s">
        <v>5344</v>
      </c>
      <c r="N129" s="1859"/>
      <c r="O129" s="1790">
        <v>3</v>
      </c>
      <c r="P129" s="1548"/>
      <c r="Q129" s="1548"/>
      <c r="R129" s="1493"/>
      <c r="S129" s="1493"/>
      <c r="T129" s="1493"/>
    </row>
    <row r="130" spans="1:26" s="1467" customFormat="1" ht="49.5" customHeight="1">
      <c r="A130" s="3684"/>
      <c r="B130" s="1568" t="str">
        <f t="shared" si="10"/>
        <v>2400001192</v>
      </c>
      <c r="C130" s="1493" t="s">
        <v>7219</v>
      </c>
      <c r="D130" s="1808"/>
      <c r="E130" s="1495"/>
      <c r="F130" s="1493"/>
      <c r="G130" s="1495"/>
      <c r="H130" s="1495"/>
      <c r="I130" s="1495" t="s">
        <v>19</v>
      </c>
      <c r="J130" s="1495" t="s">
        <v>7221</v>
      </c>
      <c r="K130" s="1547" t="s">
        <v>7228</v>
      </c>
      <c r="L130" s="2357">
        <v>250</v>
      </c>
      <c r="M130" s="1495" t="s">
        <v>5344</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7229</v>
      </c>
      <c r="F131" s="1902" t="s">
        <v>3416</v>
      </c>
      <c r="G131" s="1921" t="s">
        <v>7230</v>
      </c>
      <c r="H131" s="1921"/>
      <c r="I131" s="2279" t="s">
        <v>19</v>
      </c>
      <c r="J131" s="1921" t="s">
        <v>253</v>
      </c>
      <c r="K131" s="1845" t="s">
        <v>7231</v>
      </c>
      <c r="L131" s="2583">
        <v>9300</v>
      </c>
      <c r="M131" s="2196" t="s">
        <v>5319</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6979</v>
      </c>
      <c r="D132" s="2607">
        <v>4200</v>
      </c>
      <c r="E132" s="1921" t="s">
        <v>7232</v>
      </c>
      <c r="F132" s="1902" t="s">
        <v>89</v>
      </c>
      <c r="G132" s="1561" t="s">
        <v>7233</v>
      </c>
      <c r="H132" s="1921"/>
      <c r="I132" s="2279" t="s">
        <v>19</v>
      </c>
      <c r="J132" s="1921" t="s">
        <v>959</v>
      </c>
      <c r="K132" s="1911" t="s">
        <v>5476</v>
      </c>
      <c r="L132" s="2583">
        <v>4964</v>
      </c>
      <c r="M132" s="2196" t="s">
        <v>5336</v>
      </c>
      <c r="N132" s="1859"/>
      <c r="O132" s="1790">
        <v>3</v>
      </c>
      <c r="P132" s="1548"/>
      <c r="Q132" s="1493">
        <v>2200001976</v>
      </c>
      <c r="R132" s="2628" t="e">
        <f>VLOOKUP(Q132,#REF!,2,0)</f>
        <v>#REF!</v>
      </c>
      <c r="S132" s="2628" t="e">
        <f>VLOOKUP(Q132,#REF!,3,0)</f>
        <v>#REF!</v>
      </c>
      <c r="T132" s="2629" t="e">
        <f>R132-S132</f>
        <v>#REF!</v>
      </c>
    </row>
    <row r="133" spans="1:26" s="1467" customFormat="1" ht="58.5" customHeight="1">
      <c r="A133" s="3687">
        <v>43</v>
      </c>
      <c r="B133" s="2279" t="str">
        <f>TEXT(LEFT(K133,10),"0000000000")</f>
        <v>2200001988</v>
      </c>
      <c r="C133" s="1902" t="s">
        <v>5919</v>
      </c>
      <c r="D133" s="2607">
        <v>4368</v>
      </c>
      <c r="E133" s="1921" t="s">
        <v>7234</v>
      </c>
      <c r="F133" s="1902" t="s">
        <v>61</v>
      </c>
      <c r="G133" s="1921" t="s">
        <v>7235</v>
      </c>
      <c r="H133" s="1921"/>
      <c r="I133" s="1921" t="s">
        <v>19</v>
      </c>
      <c r="J133" s="1921" t="s">
        <v>1138</v>
      </c>
      <c r="K133" s="1845" t="s">
        <v>7236</v>
      </c>
      <c r="L133" s="2583">
        <v>2030</v>
      </c>
      <c r="M133" s="1909" t="s">
        <v>5344</v>
      </c>
      <c r="N133" s="1843" t="s">
        <v>7237</v>
      </c>
      <c r="O133" s="1790">
        <v>3</v>
      </c>
      <c r="P133" s="1548"/>
      <c r="Q133" s="1493"/>
      <c r="R133" s="1493"/>
      <c r="S133" s="1493"/>
      <c r="T133" s="2429"/>
    </row>
    <row r="134" spans="1:26" s="1467" customFormat="1" ht="58.5" customHeight="1">
      <c r="A134" s="3687"/>
      <c r="B134" s="1568" t="str">
        <f>TEXT(LEFT(K134,10),"0000000000")</f>
        <v>2200001989</v>
      </c>
      <c r="C134" s="1493" t="s">
        <v>5919</v>
      </c>
      <c r="D134" s="1494"/>
      <c r="E134" s="1495"/>
      <c r="F134" s="1493" t="s">
        <v>61</v>
      </c>
      <c r="G134" s="1495"/>
      <c r="H134" s="1495"/>
      <c r="I134" s="1495" t="s">
        <v>19</v>
      </c>
      <c r="J134" s="1495" t="s">
        <v>1138</v>
      </c>
      <c r="K134" s="1600" t="s">
        <v>7238</v>
      </c>
      <c r="L134" s="2357">
        <v>666</v>
      </c>
      <c r="M134" s="1909" t="s">
        <v>5344</v>
      </c>
      <c r="N134" s="1843" t="s">
        <v>7237</v>
      </c>
      <c r="O134" s="1790">
        <v>3</v>
      </c>
      <c r="P134" s="1548"/>
      <c r="Q134" s="1493"/>
      <c r="R134" s="1493"/>
      <c r="S134" s="1493"/>
      <c r="T134" s="2429"/>
    </row>
    <row r="135" spans="1:26" s="1467" customFormat="1" ht="58.5" customHeight="1">
      <c r="A135" s="3688"/>
      <c r="B135" s="1568" t="str">
        <f>TEXT(LEFT(K135,10),"0000000000")</f>
        <v>2200001990</v>
      </c>
      <c r="C135" s="1493" t="s">
        <v>5919</v>
      </c>
      <c r="D135" s="1494"/>
      <c r="E135" s="1495"/>
      <c r="F135" s="1493" t="s">
        <v>61</v>
      </c>
      <c r="G135" s="1495"/>
      <c r="H135" s="1495"/>
      <c r="I135" s="1495" t="s">
        <v>19</v>
      </c>
      <c r="J135" s="1495" t="s">
        <v>1138</v>
      </c>
      <c r="K135" s="1600" t="s">
        <v>7239</v>
      </c>
      <c r="L135" s="2357">
        <v>1811</v>
      </c>
      <c r="M135" s="1909" t="s">
        <v>5344</v>
      </c>
      <c r="N135" s="1843" t="s">
        <v>7237</v>
      </c>
      <c r="O135" s="1790">
        <v>3</v>
      </c>
      <c r="P135" s="1548"/>
      <c r="Q135" s="1493"/>
      <c r="R135" s="1493"/>
      <c r="S135" s="1493"/>
      <c r="T135" s="2429"/>
    </row>
    <row r="136" spans="1:26" s="1467" customFormat="1" ht="58.5" customHeight="1">
      <c r="A136" s="3683">
        <v>44</v>
      </c>
      <c r="B136" s="1568" t="str">
        <f t="shared" ref="B136:B140" si="11">TEXT(LEFT(K136,10),"0000000000")</f>
        <v>2000002942</v>
      </c>
      <c r="C136" s="1902" t="s">
        <v>3414</v>
      </c>
      <c r="D136" s="2607">
        <v>24000</v>
      </c>
      <c r="E136" s="1921" t="s">
        <v>7240</v>
      </c>
      <c r="F136" s="1902" t="s">
        <v>3416</v>
      </c>
      <c r="G136" s="1921" t="s">
        <v>7241</v>
      </c>
      <c r="H136" s="1921"/>
      <c r="I136" s="2187" t="s">
        <v>19</v>
      </c>
      <c r="J136" s="2187" t="s">
        <v>123</v>
      </c>
      <c r="K136" s="2682" t="s">
        <v>7242</v>
      </c>
      <c r="L136" s="2564">
        <v>500</v>
      </c>
      <c r="M136" s="2506" t="s">
        <v>5319</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84"/>
      <c r="B137" s="1568" t="str">
        <f t="shared" si="11"/>
        <v>2000002985</v>
      </c>
      <c r="C137" s="1493" t="s">
        <v>3414</v>
      </c>
      <c r="D137" s="1808"/>
      <c r="E137" s="1495"/>
      <c r="F137" s="1493" t="s">
        <v>3416</v>
      </c>
      <c r="G137" s="1495"/>
      <c r="H137" s="1495"/>
      <c r="I137" s="1495" t="s">
        <v>19</v>
      </c>
      <c r="J137" s="1495" t="s">
        <v>123</v>
      </c>
      <c r="K137" s="1547" t="s">
        <v>7243</v>
      </c>
      <c r="L137" s="2357">
        <v>3000</v>
      </c>
      <c r="M137" s="2196" t="s">
        <v>5319</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84"/>
      <c r="B138" s="1568" t="str">
        <f t="shared" si="11"/>
        <v>2000002971</v>
      </c>
      <c r="C138" s="1493" t="s">
        <v>3414</v>
      </c>
      <c r="D138" s="1494"/>
      <c r="E138" s="1495"/>
      <c r="F138" s="1493" t="s">
        <v>3416</v>
      </c>
      <c r="G138" s="1495"/>
      <c r="H138" s="1495"/>
      <c r="I138" s="1495" t="s">
        <v>19</v>
      </c>
      <c r="J138" s="1495" t="s">
        <v>123</v>
      </c>
      <c r="K138" s="1600" t="s">
        <v>7244</v>
      </c>
      <c r="L138" s="2357">
        <v>2500</v>
      </c>
      <c r="M138" s="2196" t="s">
        <v>5319</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84"/>
      <c r="B139" s="1568" t="str">
        <f t="shared" si="11"/>
        <v>2000002966</v>
      </c>
      <c r="C139" s="1493" t="s">
        <v>3414</v>
      </c>
      <c r="D139" s="1494"/>
      <c r="E139" s="1495"/>
      <c r="F139" s="1493" t="s">
        <v>3416</v>
      </c>
      <c r="G139" s="1495"/>
      <c r="H139" s="1495"/>
      <c r="I139" s="1495" t="s">
        <v>19</v>
      </c>
      <c r="J139" s="1495" t="s">
        <v>123</v>
      </c>
      <c r="K139" s="1600" t="s">
        <v>7245</v>
      </c>
      <c r="L139" s="2357">
        <v>2500</v>
      </c>
      <c r="M139" s="2196" t="s">
        <v>5319</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84"/>
      <c r="B140" s="1568" t="str">
        <f t="shared" si="11"/>
        <v>2000002970</v>
      </c>
      <c r="C140" s="1493" t="s">
        <v>3414</v>
      </c>
      <c r="D140" s="1494"/>
      <c r="E140" s="1495"/>
      <c r="F140" s="1493" t="s">
        <v>3416</v>
      </c>
      <c r="G140" s="1568"/>
      <c r="H140" s="1495"/>
      <c r="I140" s="1568" t="s">
        <v>19</v>
      </c>
      <c r="J140" s="1495" t="s">
        <v>123</v>
      </c>
      <c r="K140" s="1551" t="s">
        <v>7246</v>
      </c>
      <c r="L140" s="2357">
        <v>1000</v>
      </c>
      <c r="M140" s="2196" t="s">
        <v>5319</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84"/>
      <c r="B141" s="1495" t="str">
        <f>TEXT(LEFT(K141,10),"0000000000")</f>
        <v>2000002940</v>
      </c>
      <c r="C141" s="1493" t="s">
        <v>3414</v>
      </c>
      <c r="D141" s="1494"/>
      <c r="E141" s="1495"/>
      <c r="F141" s="1493" t="s">
        <v>3416</v>
      </c>
      <c r="G141" s="1900"/>
      <c r="H141" s="1495"/>
      <c r="I141" s="1495" t="s">
        <v>19</v>
      </c>
      <c r="J141" s="1495" t="s">
        <v>123</v>
      </c>
      <c r="K141" s="1600" t="s">
        <v>7247</v>
      </c>
      <c r="L141" s="2610">
        <v>2700</v>
      </c>
      <c r="M141" s="2051" t="s">
        <v>5344</v>
      </c>
      <c r="N141" s="2712"/>
      <c r="O141" s="1852">
        <v>3</v>
      </c>
      <c r="P141" s="1548"/>
      <c r="Q141" s="1548"/>
      <c r="R141" s="1493"/>
      <c r="S141" s="1493"/>
      <c r="T141" s="1493"/>
    </row>
    <row r="142" spans="1:26" s="1467" customFormat="1" ht="66" customHeight="1">
      <c r="A142" s="3684"/>
      <c r="B142" s="1900" t="str">
        <f>TEXT(LEFT(K142,10),"0000000000")</f>
        <v>2000002939</v>
      </c>
      <c r="C142" s="1493" t="s">
        <v>3414</v>
      </c>
      <c r="D142" s="2613"/>
      <c r="E142" s="1851"/>
      <c r="F142" s="1493" t="s">
        <v>3416</v>
      </c>
      <c r="G142" s="1495"/>
      <c r="H142" s="1495"/>
      <c r="I142" s="1495" t="s">
        <v>19</v>
      </c>
      <c r="J142" s="1495" t="s">
        <v>63</v>
      </c>
      <c r="K142" s="1546" t="s">
        <v>7248</v>
      </c>
      <c r="L142" s="2357">
        <v>3000</v>
      </c>
      <c r="M142" s="2196" t="s">
        <v>5319</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84"/>
      <c r="B143" s="1495" t="str">
        <f>TEXT(LEFT(K143,10),"0000000000")</f>
        <v>2000002973</v>
      </c>
      <c r="C143" s="1493" t="s">
        <v>3414</v>
      </c>
      <c r="D143" s="1494"/>
      <c r="E143" s="1495"/>
      <c r="F143" s="1493" t="s">
        <v>3416</v>
      </c>
      <c r="G143" s="1900"/>
      <c r="H143" s="1495"/>
      <c r="I143" s="1495" t="s">
        <v>19</v>
      </c>
      <c r="J143" s="1773" t="s">
        <v>63</v>
      </c>
      <c r="K143" s="1547" t="s">
        <v>7249</v>
      </c>
      <c r="L143" s="2483">
        <v>5000</v>
      </c>
      <c r="M143" s="1748" t="s">
        <v>7250</v>
      </c>
      <c r="N143" s="2712"/>
      <c r="O143" s="1852">
        <v>3</v>
      </c>
      <c r="P143" s="1548"/>
      <c r="Q143" s="1548"/>
      <c r="R143" s="1493"/>
      <c r="S143" s="1493"/>
      <c r="T143" s="1493"/>
    </row>
    <row r="144" spans="1:26" s="1467" customFormat="1" ht="84" customHeight="1">
      <c r="A144" s="3685"/>
      <c r="B144" s="2419" t="str">
        <f>TEXT(LEFT(K144,10),"0000000000")</f>
        <v>2000002989</v>
      </c>
      <c r="C144" s="1545" t="s">
        <v>3414</v>
      </c>
      <c r="D144" s="2613"/>
      <c r="E144" s="1543"/>
      <c r="F144" s="1545" t="s">
        <v>3416</v>
      </c>
      <c r="G144" s="1543"/>
      <c r="H144" s="1543"/>
      <c r="I144" s="1543" t="s">
        <v>19</v>
      </c>
      <c r="J144" s="1773" t="s">
        <v>63</v>
      </c>
      <c r="K144" s="1605" t="s">
        <v>7251</v>
      </c>
      <c r="L144" s="2636">
        <v>3800</v>
      </c>
      <c r="M144" s="2051" t="s">
        <v>5344</v>
      </c>
      <c r="N144" s="2544" t="s">
        <v>7252</v>
      </c>
      <c r="O144" s="1852">
        <v>3</v>
      </c>
      <c r="P144" s="1559"/>
      <c r="Q144" s="1559"/>
      <c r="R144" s="1545"/>
      <c r="S144" s="1545"/>
      <c r="T144" s="1545"/>
    </row>
    <row r="145" spans="1:56" s="1958" customFormat="1" ht="58.5" customHeight="1">
      <c r="A145" s="3686">
        <v>45</v>
      </c>
      <c r="B145" s="1495" t="str">
        <f t="shared" ref="B145:B150" si="13">TEXT(LEFT(K145,10),"0000000000")</f>
        <v>2200001976</v>
      </c>
      <c r="C145" s="1493" t="s">
        <v>4786</v>
      </c>
      <c r="D145" s="1494">
        <v>5830</v>
      </c>
      <c r="E145" s="1495" t="s">
        <v>7253</v>
      </c>
      <c r="F145" s="1493" t="s">
        <v>16</v>
      </c>
      <c r="G145" s="1495" t="s">
        <v>7254</v>
      </c>
      <c r="H145" s="1495" t="s">
        <v>7255</v>
      </c>
      <c r="I145" s="1495" t="s">
        <v>19</v>
      </c>
      <c r="J145" s="1495" t="s">
        <v>959</v>
      </c>
      <c r="K145" s="1547" t="s">
        <v>5476</v>
      </c>
      <c r="L145" s="2357">
        <v>764</v>
      </c>
      <c r="M145" s="2196" t="s">
        <v>5336</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87"/>
      <c r="B146" s="1947" t="str">
        <f>TEXT(LEFT(K146,10),"0000000000")</f>
        <v>2000002986</v>
      </c>
      <c r="C146" s="1630" t="s">
        <v>4786</v>
      </c>
      <c r="D146" s="1631"/>
      <c r="E146" s="1851"/>
      <c r="F146" s="1630" t="s">
        <v>16</v>
      </c>
      <c r="G146" s="1851"/>
      <c r="H146" s="1851"/>
      <c r="I146" s="1851" t="s">
        <v>19</v>
      </c>
      <c r="J146" s="1851" t="s">
        <v>959</v>
      </c>
      <c r="K146" s="1881" t="s">
        <v>7256</v>
      </c>
      <c r="L146" s="2361">
        <v>2500</v>
      </c>
      <c r="M146" s="2160" t="s">
        <v>5319</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88"/>
      <c r="B147" s="1568" t="str">
        <f>TEXT(LEFT(K147,10),"0000000000")</f>
        <v>2000002987</v>
      </c>
      <c r="C147" s="1630" t="s">
        <v>4786</v>
      </c>
      <c r="D147" s="1631"/>
      <c r="E147" s="1851"/>
      <c r="F147" s="1493" t="s">
        <v>16</v>
      </c>
      <c r="G147" s="1851"/>
      <c r="H147" s="1851"/>
      <c r="I147" s="1495" t="s">
        <v>19</v>
      </c>
      <c r="J147" s="1495" t="s">
        <v>959</v>
      </c>
      <c r="K147" s="1547" t="s">
        <v>7257</v>
      </c>
      <c r="L147" s="2357">
        <v>2500</v>
      </c>
      <c r="M147" s="2196" t="s">
        <v>5319</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86">
        <v>46</v>
      </c>
      <c r="B148" s="2279" t="str">
        <f t="shared" si="13"/>
        <v>2200001954</v>
      </c>
      <c r="C148" s="2391" t="s">
        <v>7071</v>
      </c>
      <c r="D148" s="2585">
        <v>4250</v>
      </c>
      <c r="E148" s="2118" t="s">
        <v>7258</v>
      </c>
      <c r="F148" s="1902" t="s">
        <v>84</v>
      </c>
      <c r="G148" s="2118" t="s">
        <v>7259</v>
      </c>
      <c r="H148" s="1909" t="s">
        <v>7255</v>
      </c>
      <c r="I148" s="1921" t="s">
        <v>19</v>
      </c>
      <c r="J148" s="1921" t="s">
        <v>959</v>
      </c>
      <c r="K148" s="1911" t="s">
        <v>7107</v>
      </c>
      <c r="L148" s="2583">
        <v>459</v>
      </c>
      <c r="M148" s="2196" t="s">
        <v>7260</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87"/>
      <c r="B149" s="1568" t="str">
        <f t="shared" si="13"/>
        <v>2200001978</v>
      </c>
      <c r="C149" s="1630" t="s">
        <v>7071</v>
      </c>
      <c r="D149" s="1631"/>
      <c r="E149" s="1851"/>
      <c r="F149" s="1493" t="s">
        <v>84</v>
      </c>
      <c r="G149" s="1851"/>
      <c r="H149" s="1851"/>
      <c r="I149" s="1495" t="s">
        <v>19</v>
      </c>
      <c r="J149" s="1495" t="s">
        <v>959</v>
      </c>
      <c r="K149" s="1547" t="s">
        <v>7261</v>
      </c>
      <c r="L149" s="2357">
        <v>786</v>
      </c>
      <c r="M149" s="2196" t="s">
        <v>5336</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87"/>
      <c r="B150" s="1568" t="str">
        <f t="shared" si="13"/>
        <v>2000002988</v>
      </c>
      <c r="C150" s="1630" t="s">
        <v>7071</v>
      </c>
      <c r="D150" s="1631"/>
      <c r="E150" s="1851"/>
      <c r="F150" s="1493" t="s">
        <v>84</v>
      </c>
      <c r="G150" s="1851"/>
      <c r="H150" s="1851"/>
      <c r="I150" s="1495" t="s">
        <v>19</v>
      </c>
      <c r="J150" s="1495" t="s">
        <v>959</v>
      </c>
      <c r="K150" s="1547" t="s">
        <v>7262</v>
      </c>
      <c r="L150" s="2357">
        <v>2000</v>
      </c>
      <c r="M150" s="2196" t="s">
        <v>5319</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88"/>
      <c r="B151" s="1495" t="str">
        <f>TEXT(LEFT(K151,10),"0000000000")</f>
        <v>2000002967</v>
      </c>
      <c r="C151" s="1630" t="s">
        <v>7071</v>
      </c>
      <c r="D151" s="1808"/>
      <c r="E151" s="1495"/>
      <c r="F151" s="1493" t="s">
        <v>84</v>
      </c>
      <c r="G151" s="1495"/>
      <c r="H151" s="1495"/>
      <c r="I151" s="1495" t="s">
        <v>19</v>
      </c>
      <c r="J151" s="1495" t="s">
        <v>959</v>
      </c>
      <c r="K151" s="1547" t="s">
        <v>7263</v>
      </c>
      <c r="L151" s="2357">
        <v>1000</v>
      </c>
      <c r="M151" s="2196" t="s">
        <v>5319</v>
      </c>
      <c r="N151" s="1859" t="s">
        <v>7264</v>
      </c>
      <c r="O151" s="1790">
        <v>3</v>
      </c>
      <c r="P151" s="1548"/>
      <c r="Q151" s="1493">
        <v>2000002967</v>
      </c>
      <c r="R151" s="2628" t="e">
        <f>VLOOKUP(Q151,#REF!,2,0)</f>
        <v>#REF!</v>
      </c>
      <c r="S151" s="2628" t="e">
        <f>VLOOKUP(Q151,#REF!,3,0)</f>
        <v>#REF!</v>
      </c>
      <c r="T151" s="2629" t="e">
        <f t="shared" si="14"/>
        <v>#REF!</v>
      </c>
    </row>
    <row r="152" spans="1:56" s="2643" customFormat="1" ht="58.5" customHeight="1">
      <c r="A152" s="3683">
        <v>47</v>
      </c>
      <c r="B152" s="2159" t="str">
        <f>TEXT(LEFT(K152,10),"0000000000")</f>
        <v>2200001981</v>
      </c>
      <c r="C152" s="2391" t="s">
        <v>3733</v>
      </c>
      <c r="D152" s="2585">
        <v>8800</v>
      </c>
      <c r="E152" s="2118" t="s">
        <v>7265</v>
      </c>
      <c r="F152" s="1902" t="s">
        <v>3401</v>
      </c>
      <c r="G152" s="2118" t="s">
        <v>7266</v>
      </c>
      <c r="H152" s="1909" t="s">
        <v>7255</v>
      </c>
      <c r="I152" s="1921" t="s">
        <v>19</v>
      </c>
      <c r="J152" s="1921" t="s">
        <v>1138</v>
      </c>
      <c r="K152" s="1911" t="s">
        <v>7267</v>
      </c>
      <c r="L152" s="2713">
        <v>3400</v>
      </c>
      <c r="M152" s="2196" t="s">
        <v>5319</v>
      </c>
      <c r="N152" s="2675" t="s">
        <v>7268</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84"/>
      <c r="B153" s="1947" t="str">
        <f t="shared" ref="B153:B154" si="15">TEXT(LEFT(K153,10),"0000000000")</f>
        <v>2000002926</v>
      </c>
      <c r="C153" s="1630" t="s">
        <v>3733</v>
      </c>
      <c r="D153" s="2325"/>
      <c r="E153" s="1495"/>
      <c r="F153" s="1493" t="s">
        <v>3401</v>
      </c>
      <c r="G153" s="1851"/>
      <c r="H153" s="1851"/>
      <c r="I153" s="1495" t="s">
        <v>19</v>
      </c>
      <c r="J153" s="1921" t="s">
        <v>1138</v>
      </c>
      <c r="K153" s="2402" t="s">
        <v>7269</v>
      </c>
      <c r="L153" s="2714">
        <v>2730</v>
      </c>
      <c r="M153" s="2196" t="s">
        <v>5319</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85"/>
      <c r="B154" s="1947" t="str">
        <f t="shared" si="15"/>
        <v>2000002925</v>
      </c>
      <c r="C154" s="1630" t="s">
        <v>3733</v>
      </c>
      <c r="D154" s="2325"/>
      <c r="E154" s="1495"/>
      <c r="F154" s="1493" t="s">
        <v>3401</v>
      </c>
      <c r="G154" s="1495"/>
      <c r="H154" s="1495"/>
      <c r="I154" s="1495" t="s">
        <v>19</v>
      </c>
      <c r="J154" s="1921" t="s">
        <v>1138</v>
      </c>
      <c r="K154" s="1990" t="s">
        <v>7270</v>
      </c>
      <c r="L154" s="2610">
        <v>2650</v>
      </c>
      <c r="M154" s="2196" t="s">
        <v>5319</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83">
        <v>48</v>
      </c>
      <c r="B155" s="2159" t="str">
        <f>TEXT(LEFT(K155,10),"0000000000")</f>
        <v>2200001981</v>
      </c>
      <c r="C155" s="2391" t="s">
        <v>3115</v>
      </c>
      <c r="D155" s="2585">
        <v>9600</v>
      </c>
      <c r="E155" s="2118" t="s">
        <v>7271</v>
      </c>
      <c r="F155" s="1902" t="s">
        <v>3401</v>
      </c>
      <c r="G155" s="2118" t="s">
        <v>7272</v>
      </c>
      <c r="H155" s="1909" t="s">
        <v>7255</v>
      </c>
      <c r="I155" s="1921" t="s">
        <v>19</v>
      </c>
      <c r="J155" s="1921" t="s">
        <v>1138</v>
      </c>
      <c r="K155" s="1845" t="s">
        <v>7273</v>
      </c>
      <c r="L155" s="2713">
        <v>3600</v>
      </c>
      <c r="M155" s="2196" t="s">
        <v>5319</v>
      </c>
      <c r="N155" s="2675" t="s">
        <v>7268</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85"/>
      <c r="B156" s="1947" t="str">
        <f t="shared" ref="B156:B159" si="16">TEXT(LEFT(K156,10),"0000000000")</f>
        <v>2000002936</v>
      </c>
      <c r="C156" s="1630" t="s">
        <v>3115</v>
      </c>
      <c r="D156" s="2585"/>
      <c r="E156" s="2118"/>
      <c r="F156" s="1902" t="s">
        <v>3401</v>
      </c>
      <c r="G156" s="2118"/>
      <c r="H156" s="1495"/>
      <c r="I156" s="1495" t="s">
        <v>19</v>
      </c>
      <c r="J156" s="1495" t="s">
        <v>20</v>
      </c>
      <c r="K156" s="1605" t="s">
        <v>7274</v>
      </c>
      <c r="L156" s="2357">
        <v>6000</v>
      </c>
      <c r="M156" s="2160" t="s">
        <v>5319</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83">
        <v>49</v>
      </c>
      <c r="B157" s="1947" t="str">
        <f t="shared" si="16"/>
        <v>2000002980</v>
      </c>
      <c r="C157" s="1630" t="s">
        <v>206</v>
      </c>
      <c r="D157" s="2585">
        <v>4350</v>
      </c>
      <c r="E157" s="2118" t="s">
        <v>7240</v>
      </c>
      <c r="F157" s="1902" t="s">
        <v>84</v>
      </c>
      <c r="G157" s="2118" t="s">
        <v>7275</v>
      </c>
      <c r="H157" s="1495" t="s">
        <v>7255</v>
      </c>
      <c r="I157" s="1495" t="s">
        <v>19</v>
      </c>
      <c r="J157" s="1495" t="s">
        <v>74</v>
      </c>
      <c r="K157" s="1605" t="s">
        <v>7276</v>
      </c>
      <c r="L157" s="2357">
        <v>1000</v>
      </c>
      <c r="M157" s="2160" t="s">
        <v>5319</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84"/>
      <c r="B158" s="1947" t="str">
        <f t="shared" si="16"/>
        <v>2200001979</v>
      </c>
      <c r="C158" s="1630" t="s">
        <v>206</v>
      </c>
      <c r="D158" s="2585"/>
      <c r="E158" s="2118"/>
      <c r="F158" s="1902" t="s">
        <v>84</v>
      </c>
      <c r="G158" s="2118"/>
      <c r="H158" s="1495"/>
      <c r="I158" s="1495" t="s">
        <v>19</v>
      </c>
      <c r="J158" s="1495" t="s">
        <v>74</v>
      </c>
      <c r="K158" s="1605" t="s">
        <v>7277</v>
      </c>
      <c r="L158" s="2357">
        <v>747</v>
      </c>
      <c r="M158" s="2160" t="s">
        <v>5336</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84"/>
      <c r="B159" s="1947" t="str">
        <f t="shared" si="16"/>
        <v>2200001984</v>
      </c>
      <c r="C159" s="1630" t="s">
        <v>206</v>
      </c>
      <c r="D159" s="2585"/>
      <c r="E159" s="2118"/>
      <c r="F159" s="1902" t="s">
        <v>84</v>
      </c>
      <c r="G159" s="2118"/>
      <c r="H159" s="1495"/>
      <c r="I159" s="1495" t="s">
        <v>19</v>
      </c>
      <c r="J159" s="1495" t="s">
        <v>74</v>
      </c>
      <c r="K159" s="1605" t="s">
        <v>7278</v>
      </c>
      <c r="L159" s="2357">
        <v>1064</v>
      </c>
      <c r="M159" s="2160" t="s">
        <v>7279</v>
      </c>
      <c r="N159" s="1843"/>
      <c r="O159" s="1790">
        <v>3</v>
      </c>
      <c r="P159" s="1548"/>
      <c r="Q159" s="1493"/>
      <c r="R159" s="2628"/>
      <c r="S159" s="2628"/>
      <c r="T159" s="2716"/>
      <c r="X159" s="1474"/>
      <c r="Y159" s="1474"/>
      <c r="Z159" s="1474"/>
    </row>
    <row r="160" spans="1:56" s="1467" customFormat="1" ht="59.25" customHeight="1">
      <c r="A160" s="3684"/>
      <c r="B160" s="1947" t="str">
        <f>TEXT(LEFT(K160,10),"0000000000")</f>
        <v>2200001991</v>
      </c>
      <c r="C160" s="1630" t="s">
        <v>206</v>
      </c>
      <c r="D160" s="2585"/>
      <c r="E160" s="2118"/>
      <c r="F160" s="1902" t="s">
        <v>84</v>
      </c>
      <c r="G160" s="2118"/>
      <c r="H160" s="1495"/>
      <c r="I160" s="1495" t="s">
        <v>19</v>
      </c>
      <c r="J160" s="1495" t="s">
        <v>74</v>
      </c>
      <c r="K160" s="1605" t="s">
        <v>7280</v>
      </c>
      <c r="L160" s="2357">
        <v>735</v>
      </c>
      <c r="M160" s="2160" t="s">
        <v>7281</v>
      </c>
      <c r="N160" s="1843"/>
      <c r="O160" s="1790">
        <v>3</v>
      </c>
      <c r="P160" s="1548"/>
      <c r="Q160" s="1493"/>
      <c r="R160" s="2628"/>
      <c r="S160" s="2628"/>
      <c r="T160" s="2716"/>
      <c r="X160" s="1474"/>
      <c r="Y160" s="1474"/>
      <c r="Z160" s="1474"/>
    </row>
    <row r="161" spans="1:56" s="1467" customFormat="1" ht="59.25" customHeight="1">
      <c r="A161" s="3684"/>
      <c r="B161" s="1947" t="str">
        <f t="shared" ref="B161:B167" si="17">TEXT(LEFT(K161,10),"0000000000")</f>
        <v>2200001980</v>
      </c>
      <c r="C161" s="1630" t="s">
        <v>206</v>
      </c>
      <c r="D161" s="2585"/>
      <c r="E161" s="2118"/>
      <c r="F161" s="1902" t="s">
        <v>84</v>
      </c>
      <c r="G161" s="2118"/>
      <c r="H161" s="1495"/>
      <c r="I161" s="1495" t="s">
        <v>19</v>
      </c>
      <c r="J161" s="1495" t="s">
        <v>101</v>
      </c>
      <c r="K161" s="1605" t="s">
        <v>7282</v>
      </c>
      <c r="L161" s="2357">
        <v>426</v>
      </c>
      <c r="M161" s="2160" t="s">
        <v>5336</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85"/>
      <c r="B162" s="1947" t="str">
        <f t="shared" si="17"/>
        <v>2200001985</v>
      </c>
      <c r="C162" s="1630" t="s">
        <v>206</v>
      </c>
      <c r="D162" s="2585"/>
      <c r="E162" s="2118"/>
      <c r="F162" s="1902" t="s">
        <v>84</v>
      </c>
      <c r="G162" s="2118"/>
      <c r="H162" s="1495"/>
      <c r="I162" s="1495" t="s">
        <v>19</v>
      </c>
      <c r="J162" s="1495" t="s">
        <v>101</v>
      </c>
      <c r="K162" s="1605" t="s">
        <v>7283</v>
      </c>
      <c r="L162" s="2357">
        <v>350</v>
      </c>
      <c r="M162" s="2160" t="s">
        <v>7279</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7284</v>
      </c>
      <c r="F163" s="1902" t="s">
        <v>3416</v>
      </c>
      <c r="G163" s="1921" t="s">
        <v>7285</v>
      </c>
      <c r="H163" s="1909" t="s">
        <v>7255</v>
      </c>
      <c r="I163" s="1921" t="s">
        <v>19</v>
      </c>
      <c r="J163" s="1921" t="s">
        <v>253</v>
      </c>
      <c r="K163" s="1845" t="s">
        <v>7286</v>
      </c>
      <c r="L163" s="2583">
        <v>9300</v>
      </c>
      <c r="M163" s="2160" t="s">
        <v>5319</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91">
        <v>51</v>
      </c>
      <c r="B164" s="1568" t="str">
        <f>TEXT(LEFT(K164,10),"0000000000")</f>
        <v>2200001981</v>
      </c>
      <c r="C164" s="2180" t="s">
        <v>3908</v>
      </c>
      <c r="D164" s="2607">
        <v>4300</v>
      </c>
      <c r="E164" s="1921" t="s">
        <v>7287</v>
      </c>
      <c r="F164" s="1902" t="s">
        <v>84</v>
      </c>
      <c r="G164" s="1921" t="s">
        <v>7288</v>
      </c>
      <c r="H164" s="1909" t="s">
        <v>7255</v>
      </c>
      <c r="I164" s="1921" t="s">
        <v>19</v>
      </c>
      <c r="J164" s="1921" t="s">
        <v>959</v>
      </c>
      <c r="K164" s="1911" t="s">
        <v>7289</v>
      </c>
      <c r="L164" s="2713">
        <v>2750</v>
      </c>
      <c r="M164" s="2196" t="s">
        <v>5319</v>
      </c>
      <c r="N164" s="2675" t="s">
        <v>7290</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91"/>
      <c r="B165" s="1568" t="str">
        <f t="shared" ref="B165" si="18">TEXT(LEFT(K165,10),"0000000000")</f>
        <v>2000002895</v>
      </c>
      <c r="C165" s="1780" t="s">
        <v>3908</v>
      </c>
      <c r="D165" s="1494"/>
      <c r="E165" s="1495"/>
      <c r="F165" s="1493" t="s">
        <v>84</v>
      </c>
      <c r="G165" s="1495"/>
      <c r="H165" s="1748"/>
      <c r="I165" s="1495" t="s">
        <v>19</v>
      </c>
      <c r="J165" s="1495" t="s">
        <v>959</v>
      </c>
      <c r="K165" s="1600" t="s">
        <v>7291</v>
      </c>
      <c r="L165" s="2357">
        <v>1600</v>
      </c>
      <c r="M165" s="1780" t="s">
        <v>7292</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91">
        <v>52</v>
      </c>
      <c r="B166" s="2159" t="str">
        <f>TEXT(LEFT(K166,10),"0000000000")</f>
        <v>2200001985</v>
      </c>
      <c r="C166" s="1902" t="s">
        <v>3464</v>
      </c>
      <c r="D166" s="2607">
        <v>3180</v>
      </c>
      <c r="E166" s="1921" t="s">
        <v>7293</v>
      </c>
      <c r="F166" s="1902" t="s">
        <v>89</v>
      </c>
      <c r="G166" s="1921" t="s">
        <v>7294</v>
      </c>
      <c r="H166" s="1909" t="s">
        <v>7255</v>
      </c>
      <c r="I166" s="1921" t="s">
        <v>19</v>
      </c>
      <c r="J166" s="1921" t="s">
        <v>101</v>
      </c>
      <c r="K166" s="1845" t="s">
        <v>7295</v>
      </c>
      <c r="L166" s="2583">
        <v>1327</v>
      </c>
      <c r="M166" s="2160" t="s">
        <v>7279</v>
      </c>
      <c r="N166" s="1859"/>
      <c r="O166" s="1790">
        <v>3</v>
      </c>
      <c r="P166" s="1548"/>
      <c r="Q166" s="1493"/>
      <c r="R166" s="2628"/>
      <c r="S166" s="2628"/>
      <c r="T166" s="2629"/>
      <c r="X166" s="1474"/>
      <c r="Y166" s="1474"/>
      <c r="Z166" s="1474"/>
    </row>
    <row r="167" spans="1:56" s="1467" customFormat="1" ht="58.5" customHeight="1">
      <c r="A167" s="3691"/>
      <c r="B167" s="1947" t="str">
        <f t="shared" si="17"/>
        <v>2200001986</v>
      </c>
      <c r="C167" s="1493" t="s">
        <v>3464</v>
      </c>
      <c r="D167" s="1808"/>
      <c r="E167" s="1495"/>
      <c r="F167" s="1493" t="s">
        <v>89</v>
      </c>
      <c r="G167" s="1495"/>
      <c r="H167" s="1495"/>
      <c r="I167" s="1495" t="s">
        <v>19</v>
      </c>
      <c r="J167" s="1495" t="s">
        <v>101</v>
      </c>
      <c r="K167" s="1600" t="s">
        <v>7296</v>
      </c>
      <c r="L167" s="2357">
        <v>1893</v>
      </c>
      <c r="M167" s="2030" t="s">
        <v>5344</v>
      </c>
      <c r="N167" s="1843"/>
      <c r="O167" s="1790">
        <v>3</v>
      </c>
      <c r="P167" s="1548"/>
      <c r="Q167" s="1548"/>
      <c r="R167" s="1493"/>
      <c r="S167" s="1493"/>
      <c r="T167" s="1493"/>
    </row>
    <row r="168" spans="1:56" s="1467" customFormat="1" ht="58.5" customHeight="1">
      <c r="A168" s="3686">
        <v>53</v>
      </c>
      <c r="B168" s="2279" t="str">
        <f t="shared" ref="B168:B177" si="19">TEXT(LEFT(K168,10),"0000000000")</f>
        <v>2200001946</v>
      </c>
      <c r="C168" s="1493" t="s">
        <v>2468</v>
      </c>
      <c r="D168" s="2325">
        <v>911</v>
      </c>
      <c r="E168" s="1495" t="s">
        <v>7297</v>
      </c>
      <c r="F168" s="1493" t="s">
        <v>89</v>
      </c>
      <c r="G168" s="1495"/>
      <c r="H168" s="1495" t="s">
        <v>1599</v>
      </c>
      <c r="I168" s="1495" t="s">
        <v>19</v>
      </c>
      <c r="J168" s="1495" t="s">
        <v>234</v>
      </c>
      <c r="K168" s="1845" t="s">
        <v>5846</v>
      </c>
      <c r="L168" s="2583">
        <v>911</v>
      </c>
      <c r="M168" s="2584" t="s">
        <v>5344</v>
      </c>
      <c r="N168" s="1859"/>
      <c r="O168" s="1790">
        <v>1</v>
      </c>
      <c r="P168" s="1548"/>
      <c r="Q168" s="1548"/>
      <c r="R168" s="1493"/>
      <c r="S168" s="1493"/>
      <c r="T168" s="1493"/>
    </row>
    <row r="169" spans="1:56" s="1467" customFormat="1" ht="58.5" customHeight="1">
      <c r="A169" s="3687"/>
      <c r="B169" s="2279" t="str">
        <f t="shared" si="19"/>
        <v>2200001951</v>
      </c>
      <c r="C169" s="1493" t="s">
        <v>2468</v>
      </c>
      <c r="D169" s="2325">
        <v>3998</v>
      </c>
      <c r="E169" s="1495" t="s">
        <v>7297</v>
      </c>
      <c r="F169" s="1493" t="s">
        <v>89</v>
      </c>
      <c r="G169" s="1495"/>
      <c r="H169" s="1495" t="s">
        <v>1599</v>
      </c>
      <c r="I169" s="1495" t="s">
        <v>19</v>
      </c>
      <c r="J169" s="1495" t="s">
        <v>234</v>
      </c>
      <c r="K169" s="1600" t="s">
        <v>7298</v>
      </c>
      <c r="L169" s="2357">
        <v>3998</v>
      </c>
      <c r="M169" s="2196" t="s">
        <v>5336</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87"/>
      <c r="B170" s="2279" t="str">
        <f t="shared" si="19"/>
        <v>2200001959</v>
      </c>
      <c r="C170" s="1493" t="s">
        <v>2468</v>
      </c>
      <c r="D170" s="2325">
        <v>359</v>
      </c>
      <c r="E170" s="1495" t="s">
        <v>7297</v>
      </c>
      <c r="F170" s="1493" t="s">
        <v>89</v>
      </c>
      <c r="G170" s="1495"/>
      <c r="H170" s="1495" t="s">
        <v>1599</v>
      </c>
      <c r="I170" s="1495" t="s">
        <v>19</v>
      </c>
      <c r="J170" s="1495" t="s">
        <v>234</v>
      </c>
      <c r="K170" s="1547" t="s">
        <v>7299</v>
      </c>
      <c r="L170" s="2357">
        <v>359</v>
      </c>
      <c r="M170" s="2196" t="s">
        <v>5336</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87"/>
      <c r="B171" s="2279" t="str">
        <f t="shared" si="19"/>
        <v>2200001963</v>
      </c>
      <c r="C171" s="1493" t="s">
        <v>2468</v>
      </c>
      <c r="D171" s="2325">
        <v>600</v>
      </c>
      <c r="E171" s="1495" t="s">
        <v>7297</v>
      </c>
      <c r="F171" s="1493" t="s">
        <v>89</v>
      </c>
      <c r="G171" s="1495"/>
      <c r="H171" s="1495" t="s">
        <v>1599</v>
      </c>
      <c r="I171" s="1495" t="s">
        <v>19</v>
      </c>
      <c r="J171" s="1495" t="s">
        <v>234</v>
      </c>
      <c r="K171" s="1547" t="s">
        <v>7300</v>
      </c>
      <c r="L171" s="2357">
        <v>600</v>
      </c>
      <c r="M171" s="2658" t="s">
        <v>5344</v>
      </c>
      <c r="N171" s="1859"/>
      <c r="O171" s="1790">
        <v>1</v>
      </c>
      <c r="P171" s="1548"/>
      <c r="Q171" s="1548"/>
      <c r="R171" s="1493"/>
      <c r="S171" s="1493"/>
      <c r="T171" s="1493"/>
    </row>
    <row r="172" spans="1:56" s="1467" customFormat="1" ht="58.5" customHeight="1">
      <c r="A172" s="3687"/>
      <c r="B172" s="2279" t="str">
        <f t="shared" si="19"/>
        <v>2200001969</v>
      </c>
      <c r="C172" s="1493" t="s">
        <v>2468</v>
      </c>
      <c r="D172" s="2325">
        <v>209</v>
      </c>
      <c r="E172" s="1495" t="s">
        <v>7297</v>
      </c>
      <c r="F172" s="1493" t="s">
        <v>89</v>
      </c>
      <c r="G172" s="1495"/>
      <c r="H172" s="1495" t="s">
        <v>1599</v>
      </c>
      <c r="I172" s="1495" t="s">
        <v>19</v>
      </c>
      <c r="J172" s="1495" t="s">
        <v>234</v>
      </c>
      <c r="K172" s="1600" t="s">
        <v>7301</v>
      </c>
      <c r="L172" s="2357">
        <v>209</v>
      </c>
      <c r="M172" s="2658" t="s">
        <v>5344</v>
      </c>
      <c r="N172" s="1859"/>
      <c r="O172" s="1790">
        <v>1</v>
      </c>
      <c r="P172" s="1548"/>
      <c r="Q172" s="1548"/>
      <c r="R172" s="1493"/>
      <c r="S172" s="1493"/>
      <c r="T172" s="1493"/>
    </row>
    <row r="173" spans="1:56" s="1467" customFormat="1" ht="58.5" customHeight="1">
      <c r="A173" s="3687"/>
      <c r="B173" s="2279" t="str">
        <f t="shared" si="19"/>
        <v>2200001966</v>
      </c>
      <c r="C173" s="1493" t="s">
        <v>2468</v>
      </c>
      <c r="D173" s="2325">
        <v>2579</v>
      </c>
      <c r="E173" s="1495" t="s">
        <v>7302</v>
      </c>
      <c r="F173" s="1493" t="s">
        <v>89</v>
      </c>
      <c r="G173" s="1495"/>
      <c r="H173" s="1495" t="s">
        <v>1599</v>
      </c>
      <c r="I173" s="1495" t="s">
        <v>19</v>
      </c>
      <c r="J173" s="1495" t="s">
        <v>234</v>
      </c>
      <c r="K173" s="1547" t="s">
        <v>7303</v>
      </c>
      <c r="L173" s="2357">
        <v>2579</v>
      </c>
      <c r="M173" s="2584" t="s">
        <v>5319</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87"/>
      <c r="B174" s="2279" t="str">
        <f t="shared" si="19"/>
        <v>2000002920</v>
      </c>
      <c r="C174" s="1493" t="s">
        <v>2468</v>
      </c>
      <c r="D174" s="2325">
        <v>2000</v>
      </c>
      <c r="E174" s="1495" t="s">
        <v>7304</v>
      </c>
      <c r="F174" s="1493" t="s">
        <v>89</v>
      </c>
      <c r="G174" s="1495"/>
      <c r="H174" s="1495" t="s">
        <v>1599</v>
      </c>
      <c r="I174" s="1495" t="s">
        <v>19</v>
      </c>
      <c r="J174" s="1495" t="s">
        <v>234</v>
      </c>
      <c r="K174" s="1547" t="s">
        <v>7305</v>
      </c>
      <c r="L174" s="2357">
        <v>2000</v>
      </c>
      <c r="M174" s="2658" t="s">
        <v>5344</v>
      </c>
      <c r="N174" s="1859"/>
      <c r="O174" s="1790">
        <v>2</v>
      </c>
      <c r="P174" s="1548"/>
      <c r="Q174" s="1548"/>
      <c r="R174" s="1493"/>
      <c r="S174" s="1493"/>
      <c r="T174" s="1493"/>
    </row>
    <row r="175" spans="1:56" s="1467" customFormat="1" ht="58.5" customHeight="1">
      <c r="A175" s="3687"/>
      <c r="B175" s="2279" t="str">
        <f t="shared" si="19"/>
        <v>2200001971</v>
      </c>
      <c r="C175" s="1493" t="s">
        <v>2468</v>
      </c>
      <c r="D175" s="2325">
        <v>1770</v>
      </c>
      <c r="E175" s="1495" t="s">
        <v>7306</v>
      </c>
      <c r="F175" s="1493" t="s">
        <v>89</v>
      </c>
      <c r="G175" s="1495"/>
      <c r="H175" s="1495" t="s">
        <v>1599</v>
      </c>
      <c r="I175" s="1495" t="s">
        <v>19</v>
      </c>
      <c r="J175" s="1495" t="s">
        <v>234</v>
      </c>
      <c r="K175" s="1547" t="s">
        <v>7307</v>
      </c>
      <c r="L175" s="2357">
        <v>1770</v>
      </c>
      <c r="M175" s="1495" t="s">
        <v>6987</v>
      </c>
      <c r="N175" s="1859"/>
      <c r="O175" s="1790">
        <v>2</v>
      </c>
      <c r="P175" s="1548"/>
      <c r="Q175" s="1548"/>
      <c r="R175" s="1493"/>
      <c r="S175" s="1493"/>
      <c r="T175" s="1493"/>
    </row>
    <row r="176" spans="1:56" s="1467" customFormat="1" ht="58.5" customHeight="1">
      <c r="A176" s="3687"/>
      <c r="B176" s="2279" t="str">
        <f t="shared" si="19"/>
        <v>2200001974</v>
      </c>
      <c r="C176" s="1493" t="s">
        <v>2468</v>
      </c>
      <c r="D176" s="2325">
        <v>4857</v>
      </c>
      <c r="E176" s="1495" t="s">
        <v>7308</v>
      </c>
      <c r="F176" s="1493" t="s">
        <v>89</v>
      </c>
      <c r="G176" s="1495"/>
      <c r="H176" s="1495" t="s">
        <v>1599</v>
      </c>
      <c r="I176" s="1495" t="s">
        <v>19</v>
      </c>
      <c r="J176" s="1495" t="s">
        <v>234</v>
      </c>
      <c r="K176" s="1547" t="s">
        <v>7309</v>
      </c>
      <c r="L176" s="2357">
        <v>4857</v>
      </c>
      <c r="M176" s="2196" t="s">
        <v>6689</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87"/>
      <c r="B177" s="2279" t="str">
        <f t="shared" si="19"/>
        <v>2200001977</v>
      </c>
      <c r="C177" s="1493" t="s">
        <v>2468</v>
      </c>
      <c r="D177" s="2325">
        <v>2170</v>
      </c>
      <c r="E177" s="1495" t="s">
        <v>7310</v>
      </c>
      <c r="F177" s="1493" t="s">
        <v>89</v>
      </c>
      <c r="G177" s="1495"/>
      <c r="H177" s="1495" t="s">
        <v>1599</v>
      </c>
      <c r="I177" s="1495" t="s">
        <v>19</v>
      </c>
      <c r="J177" s="1495" t="s">
        <v>234</v>
      </c>
      <c r="K177" s="1547" t="s">
        <v>7311</v>
      </c>
      <c r="L177" s="2357">
        <v>2170</v>
      </c>
      <c r="M177" s="2196" t="s">
        <v>6689</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87"/>
      <c r="B178" s="2279" t="str">
        <f>TEXT(LEFT(K178,10),"0000000000")</f>
        <v>2200001983</v>
      </c>
      <c r="C178" s="1493" t="s">
        <v>2468</v>
      </c>
      <c r="D178" s="1494">
        <v>3237</v>
      </c>
      <c r="E178" s="1495" t="s">
        <v>7312</v>
      </c>
      <c r="F178" s="1493" t="s">
        <v>89</v>
      </c>
      <c r="G178" s="1495"/>
      <c r="H178" s="1495" t="s">
        <v>1599</v>
      </c>
      <c r="I178" s="1495" t="s">
        <v>19</v>
      </c>
      <c r="J178" s="1495" t="s">
        <v>234</v>
      </c>
      <c r="K178" s="1600" t="s">
        <v>7313</v>
      </c>
      <c r="L178" s="2357">
        <v>3237</v>
      </c>
      <c r="M178" s="1495" t="s">
        <v>7314</v>
      </c>
      <c r="N178" s="1859"/>
      <c r="O178" s="1790">
        <v>3</v>
      </c>
      <c r="P178" s="1548"/>
      <c r="Q178" s="1493"/>
      <c r="R178" s="2628"/>
      <c r="S178" s="2628"/>
      <c r="T178" s="2629"/>
      <c r="X178" s="1474"/>
      <c r="Y178" s="1474"/>
      <c r="Z178" s="1474"/>
    </row>
    <row r="179" spans="1:26" s="1467" customFormat="1" ht="58.5" customHeight="1">
      <c r="A179" s="3687"/>
      <c r="B179" s="2279" t="str">
        <f>TEXT(LEFT(K179,10),"0000000000")</f>
        <v>2200001987</v>
      </c>
      <c r="C179" s="1493" t="s">
        <v>2468</v>
      </c>
      <c r="D179" s="1494">
        <v>3237</v>
      </c>
      <c r="E179" s="1495" t="s">
        <v>7315</v>
      </c>
      <c r="F179" s="1493" t="s">
        <v>89</v>
      </c>
      <c r="G179" s="1495"/>
      <c r="H179" s="1495" t="s">
        <v>1599</v>
      </c>
      <c r="I179" s="1495" t="s">
        <v>19</v>
      </c>
      <c r="J179" s="1495" t="s">
        <v>234</v>
      </c>
      <c r="K179" s="1600" t="s">
        <v>7316</v>
      </c>
      <c r="L179" s="2357">
        <v>532</v>
      </c>
      <c r="M179" s="1495" t="s">
        <v>5344</v>
      </c>
      <c r="N179" s="1859"/>
      <c r="O179" s="1790">
        <v>3</v>
      </c>
      <c r="P179" s="1548"/>
      <c r="Q179" s="1493"/>
      <c r="R179" s="2628"/>
      <c r="S179" s="2628"/>
      <c r="T179" s="2629"/>
      <c r="X179" s="1474"/>
      <c r="Y179" s="1474"/>
      <c r="Z179" s="1474"/>
    </row>
    <row r="180" spans="1:26" s="1467" customFormat="1" ht="58.5" customHeight="1">
      <c r="A180" s="3688"/>
      <c r="B180" s="2279" t="str">
        <f>TEXT(LEFT(K180,10),"0000000000")</f>
        <v>2200001993</v>
      </c>
      <c r="C180" s="1493" t="s">
        <v>2468</v>
      </c>
      <c r="D180" s="1494">
        <v>1298</v>
      </c>
      <c r="E180" s="1495" t="s">
        <v>7317</v>
      </c>
      <c r="F180" s="1493" t="s">
        <v>89</v>
      </c>
      <c r="G180" s="1495"/>
      <c r="H180" s="1495" t="s">
        <v>7318</v>
      </c>
      <c r="I180" s="1495" t="s">
        <v>19</v>
      </c>
      <c r="J180" s="1495" t="s">
        <v>234</v>
      </c>
      <c r="K180" s="1600" t="s">
        <v>7319</v>
      </c>
      <c r="L180" s="2357">
        <v>1298</v>
      </c>
      <c r="M180" s="2196" t="s">
        <v>5319</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46:A47"/>
    <mergeCell ref="A48:A50"/>
    <mergeCell ref="A51:A54"/>
    <mergeCell ref="A57:A61"/>
    <mergeCell ref="A55:A56"/>
    <mergeCell ref="A1:P1"/>
    <mergeCell ref="A2:C2"/>
    <mergeCell ref="O2:P2"/>
    <mergeCell ref="A10:A12"/>
    <mergeCell ref="A4:A5"/>
    <mergeCell ref="Q2:T2"/>
    <mergeCell ref="A33:A39"/>
    <mergeCell ref="A19:A22"/>
    <mergeCell ref="A42:A45"/>
    <mergeCell ref="A6:A9"/>
    <mergeCell ref="A14:A16"/>
    <mergeCell ref="A23:A31"/>
    <mergeCell ref="A62:A65"/>
    <mergeCell ref="A124:A130"/>
    <mergeCell ref="A67:A78"/>
    <mergeCell ref="A120:A123"/>
    <mergeCell ref="A93:A100"/>
    <mergeCell ref="A112:A113"/>
    <mergeCell ref="A88:A90"/>
    <mergeCell ref="A110:A111"/>
    <mergeCell ref="A79:A80"/>
    <mergeCell ref="A81:A82"/>
    <mergeCell ref="A83:A86"/>
    <mergeCell ref="A104:A107"/>
    <mergeCell ref="A168:A180"/>
    <mergeCell ref="A164:A165"/>
    <mergeCell ref="A152:A154"/>
    <mergeCell ref="A101:A103"/>
    <mergeCell ref="A155:A156"/>
    <mergeCell ref="A148:A151"/>
    <mergeCell ref="A115:A119"/>
    <mergeCell ref="A136:A144"/>
    <mergeCell ref="A133:A135"/>
    <mergeCell ref="A166:A167"/>
    <mergeCell ref="A157:A162"/>
    <mergeCell ref="A145:A147"/>
  </mergeCells>
  <conditionalFormatting sqref="B202:B1048576 B1 B3:B9 B13:B17 B19:B198">
    <cfRule type="duplicateValues" dxfId="247" priority="1243"/>
  </conditionalFormatting>
  <conditionalFormatting sqref="B202:B1048576 B1:B9 B13:B17 B19:B198">
    <cfRule type="duplicateValues" dxfId="246" priority="1249"/>
  </conditionalFormatting>
  <conditionalFormatting sqref="B202:B1048576 B6:B9 B13:B17 B19:B198">
    <cfRule type="duplicateValues" dxfId="245" priority="1254"/>
    <cfRule type="duplicateValues" dxfId="244" priority="1255"/>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filterMode="1">
    <tabColor rgb="FFFFC000"/>
    <pageSetUpPr fitToPage="1"/>
  </sheetPr>
  <dimension ref="A1:AI293"/>
  <sheetViews>
    <sheetView tabSelected="1" zoomScale="70" zoomScaleNormal="70" workbookViewId="0">
      <pane xSplit="5" ySplit="3" topLeftCell="F198" activePane="bottomRight" state="frozen"/>
      <selection pane="bottomRight" activeCell="C7" sqref="C7"/>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39" customWidth="1"/>
    <col min="14" max="14" width="63.140625" style="1" customWidth="1"/>
    <col min="15" max="15" width="23.140625" style="1" customWidth="1"/>
    <col min="16" max="16" width="66" style="2260" customWidth="1"/>
    <col min="17" max="17" width="45.140625" style="3167" customWidth="1"/>
    <col min="18" max="16384" width="32.140625" style="3"/>
  </cols>
  <sheetData>
    <row r="1" spans="1:35" ht="74.25" customHeight="1">
      <c r="A1" s="3677" t="s">
        <v>5185</v>
      </c>
      <c r="B1" s="3678"/>
      <c r="C1" s="3678"/>
      <c r="D1" s="3678"/>
      <c r="E1" s="3678"/>
      <c r="F1" s="3678"/>
      <c r="G1" s="3678"/>
      <c r="H1" s="3678"/>
      <c r="I1" s="3678"/>
      <c r="J1" s="3678"/>
      <c r="K1" s="3678"/>
      <c r="L1" s="3678"/>
      <c r="M1" s="3678"/>
      <c r="N1" s="3678"/>
      <c r="O1" s="3678"/>
      <c r="P1" s="3678"/>
      <c r="Q1" s="3679"/>
    </row>
    <row r="2" spans="1:35" s="2709" customFormat="1" ht="58.5" customHeight="1">
      <c r="A2" s="3680" t="s">
        <v>5186</v>
      </c>
      <c r="B2" s="3681"/>
      <c r="C2" s="3681"/>
      <c r="D2" s="3060">
        <f>SUBTOTAL(9,D7:D2708)</f>
        <v>566255</v>
      </c>
      <c r="E2" s="2890"/>
      <c r="F2" s="2888"/>
      <c r="G2" s="2889" t="s">
        <v>5187</v>
      </c>
      <c r="H2" s="2889"/>
      <c r="I2" s="2890"/>
      <c r="J2" s="2890"/>
      <c r="K2" s="2891"/>
      <c r="L2" s="2892">
        <f ca="1">TODAY()</f>
        <v>45954</v>
      </c>
      <c r="M2" s="3060">
        <f>SUBTOTAL(9,M7:M2708)</f>
        <v>552096</v>
      </c>
      <c r="N2" s="2893" t="s">
        <v>5188</v>
      </c>
      <c r="O2" s="3015"/>
      <c r="P2" s="2942"/>
      <c r="Q2" s="3413" t="s">
        <v>5170</v>
      </c>
      <c r="R2" s="3"/>
      <c r="S2" s="3682" t="s">
        <v>5189</v>
      </c>
      <c r="T2" s="3682"/>
      <c r="U2" s="3682"/>
      <c r="V2" s="3682"/>
      <c r="W2" s="3"/>
      <c r="X2" s="3"/>
      <c r="Y2" s="3"/>
      <c r="Z2" s="3"/>
      <c r="AA2" s="3"/>
    </row>
    <row r="3" spans="1:35" s="2709" customFormat="1" ht="58.5" customHeight="1">
      <c r="A3" s="3258" t="s">
        <v>1</v>
      </c>
      <c r="B3" s="3154" t="s">
        <v>5190</v>
      </c>
      <c r="C3" s="3155" t="s">
        <v>5191</v>
      </c>
      <c r="D3" s="3244" t="s">
        <v>5308</v>
      </c>
      <c r="E3" s="3155" t="s">
        <v>3389</v>
      </c>
      <c r="F3" s="3156" t="s">
        <v>5</v>
      </c>
      <c r="G3" s="3155" t="s">
        <v>3390</v>
      </c>
      <c r="H3" s="3155" t="s">
        <v>5193</v>
      </c>
      <c r="I3" s="3157" t="s">
        <v>5194</v>
      </c>
      <c r="J3" s="3155" t="s">
        <v>5195</v>
      </c>
      <c r="K3" s="3155" t="s">
        <v>9</v>
      </c>
      <c r="L3" s="3158" t="s">
        <v>5196</v>
      </c>
      <c r="M3" s="3159" t="s">
        <v>5197</v>
      </c>
      <c r="N3" s="3160" t="s">
        <v>5198</v>
      </c>
      <c r="O3" s="3161" t="s">
        <v>5199</v>
      </c>
      <c r="P3" s="3162" t="s">
        <v>11</v>
      </c>
      <c r="Q3" s="3414" t="s">
        <v>5200</v>
      </c>
      <c r="R3" s="2709" t="s">
        <v>5201</v>
      </c>
      <c r="S3" s="2705" t="s">
        <v>5202</v>
      </c>
      <c r="T3" s="2705" t="s">
        <v>5203</v>
      </c>
      <c r="U3" s="2705" t="s">
        <v>5204</v>
      </c>
      <c r="V3" s="2705" t="s">
        <v>5205</v>
      </c>
    </row>
    <row r="4" spans="1:35" s="2150" customFormat="1" ht="58.5" customHeight="1">
      <c r="A4" s="3691">
        <v>1</v>
      </c>
      <c r="B4" s="3218" t="str">
        <f>TEXT(LEFT(L4,10),"0000000000")</f>
        <v>2200002207</v>
      </c>
      <c r="C4" s="1902" t="s">
        <v>7320</v>
      </c>
      <c r="D4" s="2607">
        <v>2950</v>
      </c>
      <c r="E4" s="1902" t="s">
        <v>7321</v>
      </c>
      <c r="F4" s="1902" t="s">
        <v>84</v>
      </c>
      <c r="G4" s="1921" t="s">
        <v>7322</v>
      </c>
      <c r="H4" s="1921" t="s">
        <v>7323</v>
      </c>
      <c r="I4" s="2279" t="s">
        <v>5267</v>
      </c>
      <c r="J4" s="1902" t="s">
        <v>19</v>
      </c>
      <c r="K4" s="1921" t="s">
        <v>101</v>
      </c>
      <c r="L4" s="1862" t="s">
        <v>7324</v>
      </c>
      <c r="M4" s="3057">
        <v>1311</v>
      </c>
      <c r="N4" s="2916" t="s">
        <v>7325</v>
      </c>
      <c r="O4" s="1902"/>
      <c r="P4" s="1745"/>
      <c r="Q4" s="3278">
        <v>1</v>
      </c>
    </row>
    <row r="5" spans="1:35" s="1548" customFormat="1" ht="58.5" customHeight="1">
      <c r="A5" s="3691"/>
      <c r="B5" s="3218" t="str">
        <f>TEXT(LEFT(L5,10),"0000000000")</f>
        <v>2200002208</v>
      </c>
      <c r="C5" s="1493" t="s">
        <v>93</v>
      </c>
      <c r="D5" s="1494"/>
      <c r="E5" s="1902"/>
      <c r="F5" s="1493" t="s">
        <v>84</v>
      </c>
      <c r="G5" s="1495"/>
      <c r="H5" s="1495"/>
      <c r="I5" s="1568" t="s">
        <v>5267</v>
      </c>
      <c r="J5" s="1493" t="s">
        <v>19</v>
      </c>
      <c r="K5" s="1495" t="s">
        <v>101</v>
      </c>
      <c r="L5" s="1496" t="s">
        <v>7326</v>
      </c>
      <c r="M5" s="3053">
        <v>1485</v>
      </c>
      <c r="N5" s="2916" t="s">
        <v>7327</v>
      </c>
      <c r="O5" s="1493"/>
      <c r="P5" s="2590"/>
      <c r="Q5" s="3278">
        <v>1</v>
      </c>
    </row>
    <row r="6" spans="1:35" s="1467" customFormat="1" ht="58.5" customHeight="1">
      <c r="A6" s="3691"/>
      <c r="B6" s="3218" t="str">
        <f>TEXT(LEFT(L6,10),"0000000000")</f>
        <v>2200002197</v>
      </c>
      <c r="C6" s="1493" t="s">
        <v>93</v>
      </c>
      <c r="D6" s="2607"/>
      <c r="E6" s="1921"/>
      <c r="F6" s="1493" t="s">
        <v>84</v>
      </c>
      <c r="G6" s="1495"/>
      <c r="H6" s="1495"/>
      <c r="I6" s="1568" t="s">
        <v>5267</v>
      </c>
      <c r="J6" s="1495" t="s">
        <v>1612</v>
      </c>
      <c r="K6" s="1495" t="s">
        <v>101</v>
      </c>
      <c r="L6" s="1547" t="s">
        <v>7328</v>
      </c>
      <c r="M6" s="3053">
        <v>154</v>
      </c>
      <c r="N6" s="2196" t="s">
        <v>7325</v>
      </c>
      <c r="O6" s="1493"/>
      <c r="P6" s="1548"/>
      <c r="Q6" s="3278">
        <v>1</v>
      </c>
      <c r="R6" s="1748">
        <v>3</v>
      </c>
    </row>
    <row r="7" spans="1:35" s="2150" customFormat="1" ht="58.5" customHeight="1">
      <c r="A7" s="3750">
        <v>2</v>
      </c>
      <c r="B7" s="3218" t="str">
        <f>TEXT(LEFT(L7,10),"0000000000")</f>
        <v>2400001285</v>
      </c>
      <c r="C7" s="3035" t="s">
        <v>7329</v>
      </c>
      <c r="D7" s="3246">
        <v>3000</v>
      </c>
      <c r="E7" s="3037" t="s">
        <v>7330</v>
      </c>
      <c r="F7" s="3035" t="s">
        <v>3421</v>
      </c>
      <c r="G7" s="3037" t="s">
        <v>7331</v>
      </c>
      <c r="H7" s="3283" t="s">
        <v>7332</v>
      </c>
      <c r="I7" s="3037" t="s">
        <v>7333</v>
      </c>
      <c r="J7" s="3035" t="s">
        <v>19</v>
      </c>
      <c r="K7" s="3037" t="s">
        <v>6224</v>
      </c>
      <c r="L7" s="2913" t="s">
        <v>7334</v>
      </c>
      <c r="M7" s="3052">
        <v>1000</v>
      </c>
      <c r="N7" s="2196" t="s">
        <v>6679</v>
      </c>
      <c r="O7" s="3035"/>
      <c r="P7" s="3039"/>
      <c r="Q7" s="3278">
        <v>1</v>
      </c>
    </row>
    <row r="8" spans="1:35" s="1548" customFormat="1" ht="58.5" customHeight="1">
      <c r="A8" s="3750"/>
      <c r="B8" s="3218" t="str">
        <f>TEXT(LEFT(L8,10),"0000000000")</f>
        <v>2400001286</v>
      </c>
      <c r="C8" s="3025" t="s">
        <v>3859</v>
      </c>
      <c r="D8" s="3247"/>
      <c r="E8" s="3037"/>
      <c r="F8" s="3025" t="s">
        <v>3421</v>
      </c>
      <c r="G8" s="3023"/>
      <c r="H8" s="3023"/>
      <c r="I8" s="3037" t="s">
        <v>7333</v>
      </c>
      <c r="J8" s="3025" t="s">
        <v>19</v>
      </c>
      <c r="K8" s="3023" t="s">
        <v>6224</v>
      </c>
      <c r="L8" s="2880" t="s">
        <v>7335</v>
      </c>
      <c r="M8" s="3056">
        <v>1000</v>
      </c>
      <c r="N8" s="2196" t="s">
        <v>6679</v>
      </c>
      <c r="O8" s="3035"/>
      <c r="P8" s="3039"/>
      <c r="Q8" s="3278">
        <v>1</v>
      </c>
      <c r="R8" s="2150"/>
      <c r="S8" s="2150"/>
      <c r="T8" s="2150"/>
      <c r="U8" s="2150"/>
      <c r="V8" s="2150"/>
      <c r="W8" s="2150"/>
      <c r="X8" s="2150"/>
      <c r="Y8" s="2150"/>
      <c r="Z8" s="2150"/>
      <c r="AA8" s="2150"/>
      <c r="AB8" s="2150"/>
    </row>
    <row r="9" spans="1:35" s="1548" customFormat="1" ht="58.5" customHeight="1">
      <c r="A9" s="3750"/>
      <c r="B9" s="3218" t="str">
        <f>TEXT(LEFT(L9,10),"0000000000")</f>
        <v>2400001287</v>
      </c>
      <c r="C9" s="3025" t="s">
        <v>3859</v>
      </c>
      <c r="D9" s="3247"/>
      <c r="E9" s="3037"/>
      <c r="F9" s="3025" t="s">
        <v>3421</v>
      </c>
      <c r="G9" s="3023"/>
      <c r="H9" s="3023"/>
      <c r="I9" s="3037" t="s">
        <v>7333</v>
      </c>
      <c r="J9" s="3025" t="s">
        <v>19</v>
      </c>
      <c r="K9" s="3023" t="s">
        <v>6224</v>
      </c>
      <c r="L9" s="2880" t="s">
        <v>7336</v>
      </c>
      <c r="M9" s="3056">
        <v>1000</v>
      </c>
      <c r="N9" s="2196" t="s">
        <v>6679</v>
      </c>
      <c r="O9" s="3035"/>
      <c r="P9" s="3039"/>
      <c r="Q9" s="3278">
        <v>1</v>
      </c>
      <c r="R9" s="2150"/>
      <c r="S9" s="2150"/>
      <c r="T9" s="2150"/>
      <c r="U9" s="2150"/>
      <c r="V9" s="2150"/>
      <c r="W9" s="2150"/>
      <c r="X9" s="2150"/>
      <c r="Y9" s="2150"/>
      <c r="Z9" s="2150"/>
      <c r="AA9" s="2150"/>
      <c r="AB9" s="2150"/>
    </row>
    <row r="10" spans="1:35" s="2150" customFormat="1" ht="70.5" customHeight="1">
      <c r="A10" s="3751">
        <v>3</v>
      </c>
      <c r="B10" s="3218" t="str">
        <f>TEXT(LEFT(L10,10),"0000000000")</f>
        <v>2200002220</v>
      </c>
      <c r="C10" s="3035" t="s">
        <v>3425</v>
      </c>
      <c r="D10" s="3246">
        <v>3700</v>
      </c>
      <c r="E10" s="3037" t="s">
        <v>7337</v>
      </c>
      <c r="F10" s="3025" t="s">
        <v>89</v>
      </c>
      <c r="G10" s="3037"/>
      <c r="H10" s="3037"/>
      <c r="I10" s="3023" t="s">
        <v>5267</v>
      </c>
      <c r="J10" s="3025" t="s">
        <v>19</v>
      </c>
      <c r="K10" s="3023" t="s">
        <v>101</v>
      </c>
      <c r="L10" s="2880" t="s">
        <v>7338</v>
      </c>
      <c r="M10" s="3056">
        <v>458</v>
      </c>
      <c r="N10" s="2916" t="s">
        <v>7339</v>
      </c>
      <c r="O10" s="3035"/>
      <c r="P10" s="3238"/>
      <c r="Q10" s="3388">
        <v>1</v>
      </c>
    </row>
    <row r="11" spans="1:35" s="1467" customFormat="1" ht="58.5" customHeight="1">
      <c r="A11" s="3751"/>
      <c r="B11" s="3218" t="str">
        <f>TEXT(LEFT(L11,10),"0000000000")</f>
        <v>2200002221</v>
      </c>
      <c r="C11" s="3025" t="s">
        <v>3425</v>
      </c>
      <c r="D11" s="3247"/>
      <c r="E11" s="3037"/>
      <c r="F11" s="3025" t="s">
        <v>89</v>
      </c>
      <c r="G11" s="3023"/>
      <c r="H11" s="3023"/>
      <c r="I11" s="1495" t="s">
        <v>5267</v>
      </c>
      <c r="J11" s="1495" t="s">
        <v>19</v>
      </c>
      <c r="K11" s="3023" t="s">
        <v>101</v>
      </c>
      <c r="L11" s="2880" t="s">
        <v>7340</v>
      </c>
      <c r="M11" s="3056">
        <v>3242</v>
      </c>
      <c r="N11" s="2916" t="s">
        <v>7341</v>
      </c>
      <c r="O11" s="3025"/>
      <c r="P11" s="3026"/>
      <c r="Q11" s="3388" t="s">
        <v>7342</v>
      </c>
      <c r="AD11" s="1548"/>
      <c r="AE11" s="1548"/>
      <c r="AF11" s="1548"/>
      <c r="AG11" s="1548"/>
      <c r="AH11" s="1548"/>
    </row>
    <row r="12" spans="1:35" s="2150" customFormat="1" ht="58.5" customHeight="1">
      <c r="A12" s="3712">
        <v>4</v>
      </c>
      <c r="B12" s="3218" t="str">
        <f>TEXT(LEFT(L12,10),"0000000000")</f>
        <v>2000003344</v>
      </c>
      <c r="C12" s="3035" t="s">
        <v>52</v>
      </c>
      <c r="D12" s="1494">
        <v>4620</v>
      </c>
      <c r="E12" s="1921" t="s">
        <v>7321</v>
      </c>
      <c r="F12" s="1493" t="s">
        <v>16</v>
      </c>
      <c r="G12" s="1495" t="s">
        <v>7343</v>
      </c>
      <c r="H12" s="1748" t="s">
        <v>7344</v>
      </c>
      <c r="I12" s="3078" t="s">
        <v>5267</v>
      </c>
      <c r="J12" s="3025" t="s">
        <v>19</v>
      </c>
      <c r="K12" s="1921" t="s">
        <v>74</v>
      </c>
      <c r="L12" s="2162" t="s">
        <v>7345</v>
      </c>
      <c r="M12" s="3087">
        <v>1450</v>
      </c>
      <c r="N12" s="2916" t="s">
        <v>7346</v>
      </c>
      <c r="O12" s="1493"/>
      <c r="P12" s="2590"/>
      <c r="Q12" s="3278" t="s">
        <v>7342</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customHeight="1">
      <c r="A13" s="3712"/>
      <c r="B13" s="3218" t="str">
        <f>TEXT(LEFT(L13,10),"0000000000")</f>
        <v>2000003341</v>
      </c>
      <c r="C13" s="3025" t="s">
        <v>52</v>
      </c>
      <c r="D13" s="1494"/>
      <c r="E13" s="1921"/>
      <c r="F13" s="1493" t="s">
        <v>16</v>
      </c>
      <c r="G13" s="1495"/>
      <c r="H13" s="1495"/>
      <c r="I13" s="3078" t="s">
        <v>5267</v>
      </c>
      <c r="J13" s="3025" t="s">
        <v>19</v>
      </c>
      <c r="K13" s="1495" t="s">
        <v>74</v>
      </c>
      <c r="L13" s="3279" t="s">
        <v>7347</v>
      </c>
      <c r="M13" s="3251">
        <v>850</v>
      </c>
      <c r="N13" s="2916" t="s">
        <v>7348</v>
      </c>
      <c r="O13" s="1493"/>
      <c r="P13" s="2590"/>
      <c r="Q13" s="3280" t="s">
        <v>7342</v>
      </c>
      <c r="R13" s="1559"/>
      <c r="S13" s="1559"/>
      <c r="T13" s="1559"/>
      <c r="U13" s="1559"/>
      <c r="V13" s="1559"/>
      <c r="AD13" s="1467"/>
      <c r="AE13" s="1467"/>
      <c r="AF13" s="1467"/>
      <c r="AG13" s="1467"/>
      <c r="AH13" s="1467"/>
      <c r="AI13" s="1467"/>
    </row>
    <row r="14" spans="1:35" s="2150" customFormat="1" ht="58.5" customHeight="1">
      <c r="A14" s="3712"/>
      <c r="B14" s="3218" t="str">
        <f>TEXT(LEFT(L14,10),"0000000000")</f>
        <v>2000003372</v>
      </c>
      <c r="C14" s="3025" t="s">
        <v>52</v>
      </c>
      <c r="D14" s="3247"/>
      <c r="E14" s="3023"/>
      <c r="F14" s="1493" t="s">
        <v>16</v>
      </c>
      <c r="G14" s="3023"/>
      <c r="H14" s="3023"/>
      <c r="I14" s="3078" t="s">
        <v>5267</v>
      </c>
      <c r="J14" s="3025" t="s">
        <v>19</v>
      </c>
      <c r="K14" s="3023" t="s">
        <v>74</v>
      </c>
      <c r="L14" s="3281" t="s">
        <v>7349</v>
      </c>
      <c r="M14" s="3282">
        <v>400</v>
      </c>
      <c r="N14" s="2916" t="s">
        <v>5481</v>
      </c>
      <c r="O14" s="3035"/>
      <c r="P14" s="3238"/>
      <c r="Q14" s="3388">
        <v>1</v>
      </c>
    </row>
    <row r="15" spans="1:35" s="2150" customFormat="1" ht="58.5" customHeight="1">
      <c r="A15" s="3712"/>
      <c r="B15" s="3218" t="str">
        <f>TEXT(LEFT(L15,10),"0000000000")</f>
        <v>2000003389</v>
      </c>
      <c r="C15" s="3025" t="s">
        <v>52</v>
      </c>
      <c r="D15" s="3247"/>
      <c r="E15" s="3023"/>
      <c r="F15" s="1493" t="s">
        <v>16</v>
      </c>
      <c r="G15" s="3023"/>
      <c r="H15" s="3023"/>
      <c r="I15" s="3078" t="s">
        <v>5267</v>
      </c>
      <c r="J15" s="3025" t="s">
        <v>19</v>
      </c>
      <c r="K15" s="3023" t="s">
        <v>74</v>
      </c>
      <c r="L15" s="3281" t="s">
        <v>7350</v>
      </c>
      <c r="M15" s="3282">
        <v>1400</v>
      </c>
      <c r="N15" s="2916" t="s">
        <v>7351</v>
      </c>
      <c r="O15" s="3035"/>
      <c r="P15" s="3238"/>
      <c r="Q15" s="3388">
        <v>1</v>
      </c>
    </row>
    <row r="16" spans="1:35" s="2150" customFormat="1" ht="58.5" customHeight="1">
      <c r="A16" s="3712"/>
      <c r="B16" s="3218" t="str">
        <f>TEXT(LEFT(L16,10),"0000000000")</f>
        <v>2000003390</v>
      </c>
      <c r="C16" s="3025" t="s">
        <v>52</v>
      </c>
      <c r="D16" s="3247"/>
      <c r="E16" s="3023"/>
      <c r="F16" s="1493" t="s">
        <v>16</v>
      </c>
      <c r="G16" s="3023"/>
      <c r="H16" s="3023"/>
      <c r="I16" s="3078" t="s">
        <v>5267</v>
      </c>
      <c r="J16" s="3025" t="s">
        <v>19</v>
      </c>
      <c r="K16" s="3023" t="s">
        <v>74</v>
      </c>
      <c r="L16" s="3281" t="s">
        <v>7352</v>
      </c>
      <c r="M16" s="3282">
        <v>520</v>
      </c>
      <c r="N16" s="2916" t="s">
        <v>5481</v>
      </c>
      <c r="O16" s="3035"/>
      <c r="P16" s="3238"/>
      <c r="Q16" s="3388">
        <v>1</v>
      </c>
    </row>
    <row r="17" spans="1:34" s="2150" customFormat="1" ht="58.5" customHeight="1">
      <c r="A17" s="3750">
        <v>5</v>
      </c>
      <c r="B17" s="3218" t="str">
        <f>TEXT(LEFT(L17,10),"0000000000")</f>
        <v>2200002214</v>
      </c>
      <c r="C17" s="1921" t="s">
        <v>3556</v>
      </c>
      <c r="D17" s="3284">
        <v>4300</v>
      </c>
      <c r="E17" s="3037" t="s">
        <v>7353</v>
      </c>
      <c r="F17" s="1902" t="s">
        <v>54</v>
      </c>
      <c r="G17" s="3037" t="s">
        <v>7322</v>
      </c>
      <c r="H17" s="3037" t="s">
        <v>7354</v>
      </c>
      <c r="I17" s="1495" t="s">
        <v>7355</v>
      </c>
      <c r="J17" s="1902" t="s">
        <v>19</v>
      </c>
      <c r="K17" s="2187" t="s">
        <v>959</v>
      </c>
      <c r="L17" s="1862" t="s">
        <v>7356</v>
      </c>
      <c r="M17" s="2583">
        <v>2400</v>
      </c>
      <c r="N17" s="2916" t="s">
        <v>7357</v>
      </c>
      <c r="O17" s="3035"/>
      <c r="P17" s="3039"/>
      <c r="Q17" s="3388">
        <v>1</v>
      </c>
      <c r="R17" s="2643"/>
      <c r="S17" s="2643"/>
      <c r="T17" s="2643"/>
      <c r="U17" s="2643"/>
      <c r="V17" s="2643"/>
      <c r="W17" s="2643"/>
      <c r="X17" s="2643"/>
      <c r="Y17" s="2643"/>
      <c r="Z17" s="2643"/>
      <c r="AA17" s="2643"/>
      <c r="AB17" s="2643"/>
      <c r="AC17" s="2643"/>
    </row>
    <row r="18" spans="1:34" s="1548" customFormat="1" ht="58.5" customHeight="1">
      <c r="A18" s="3750"/>
      <c r="B18" s="3218" t="str">
        <f>TEXT(LEFT(L18,10),"0000000000")</f>
        <v>2000003349</v>
      </c>
      <c r="C18" s="3337" t="s">
        <v>3556</v>
      </c>
      <c r="D18" s="3286"/>
      <c r="E18" s="3023"/>
      <c r="F18" s="1493" t="s">
        <v>54</v>
      </c>
      <c r="G18" s="3023"/>
      <c r="H18" s="3023"/>
      <c r="I18" s="3078" t="s">
        <v>5267</v>
      </c>
      <c r="J18" s="1902" t="s">
        <v>19</v>
      </c>
      <c r="K18" s="2187" t="s">
        <v>959</v>
      </c>
      <c r="L18" s="3287" t="s">
        <v>7358</v>
      </c>
      <c r="M18" s="3056">
        <v>1000</v>
      </c>
      <c r="N18" s="2916" t="s">
        <v>7346</v>
      </c>
      <c r="O18" s="3025"/>
      <c r="P18" s="3026"/>
      <c r="Q18" s="3388">
        <v>1</v>
      </c>
      <c r="R18" s="1467"/>
      <c r="S18" s="1467"/>
      <c r="T18" s="1467"/>
      <c r="U18" s="1467"/>
      <c r="V18" s="1467"/>
      <c r="W18" s="1467"/>
      <c r="X18" s="1467"/>
      <c r="Y18" s="1467"/>
      <c r="Z18" s="1467"/>
      <c r="AA18" s="1467"/>
      <c r="AB18" s="1467"/>
      <c r="AC18" s="1467"/>
    </row>
    <row r="19" spans="1:34" s="1548" customFormat="1" ht="58.5" customHeight="1">
      <c r="A19" s="3750"/>
      <c r="B19" s="3218" t="str">
        <f>TEXT(LEFT(L19,10),"0000000000")</f>
        <v>2000003379</v>
      </c>
      <c r="C19" s="3337" t="s">
        <v>3556</v>
      </c>
      <c r="D19" s="1668"/>
      <c r="E19" s="1495"/>
      <c r="F19" s="1493" t="s">
        <v>54</v>
      </c>
      <c r="G19" s="1495"/>
      <c r="H19" s="1495"/>
      <c r="I19" s="3078" t="s">
        <v>5267</v>
      </c>
      <c r="J19" s="1902" t="s">
        <v>19</v>
      </c>
      <c r="K19" s="2187" t="s">
        <v>959</v>
      </c>
      <c r="L19" s="1600" t="s">
        <v>7359</v>
      </c>
      <c r="M19" s="2357">
        <v>400</v>
      </c>
      <c r="N19" s="2916" t="s">
        <v>5252</v>
      </c>
      <c r="O19" s="1493"/>
      <c r="P19" s="1859"/>
      <c r="Q19" s="3388">
        <v>1</v>
      </c>
      <c r="R19" s="1852"/>
    </row>
    <row r="20" spans="1:34" s="1467" customFormat="1" ht="58.5" customHeight="1">
      <c r="A20" s="3750"/>
      <c r="B20" s="3218" t="str">
        <f>TEXT(LEFT(L20,10),"0000000000")</f>
        <v>2200002215</v>
      </c>
      <c r="C20" s="3337" t="s">
        <v>3556</v>
      </c>
      <c r="D20" s="1668"/>
      <c r="E20" s="1495"/>
      <c r="F20" s="1493" t="s">
        <v>54</v>
      </c>
      <c r="G20" s="1495"/>
      <c r="H20" s="1495"/>
      <c r="I20" s="1495" t="s">
        <v>7355</v>
      </c>
      <c r="J20" s="1902" t="s">
        <v>19</v>
      </c>
      <c r="K20" s="2187" t="s">
        <v>959</v>
      </c>
      <c r="L20" s="1600" t="s">
        <v>7360</v>
      </c>
      <c r="M20" s="2357">
        <v>211</v>
      </c>
      <c r="N20" s="2916" t="s">
        <v>7361</v>
      </c>
      <c r="O20" s="1493"/>
      <c r="P20" s="1859"/>
      <c r="Q20" s="3388" t="s">
        <v>7342</v>
      </c>
      <c r="R20" s="1852"/>
    </row>
    <row r="21" spans="1:34" s="1467" customFormat="1" ht="58.5" customHeight="1">
      <c r="A21" s="3750"/>
      <c r="B21" s="3218" t="str">
        <f>TEXT(LEFT(L21,10),"0000000000")</f>
        <v>2200002150</v>
      </c>
      <c r="C21" s="3337" t="s">
        <v>3556</v>
      </c>
      <c r="D21" s="1668"/>
      <c r="E21" s="1495"/>
      <c r="F21" s="1493" t="s">
        <v>54</v>
      </c>
      <c r="G21" s="1495"/>
      <c r="H21" s="1495"/>
      <c r="I21" s="1495" t="s">
        <v>7355</v>
      </c>
      <c r="J21" s="1902" t="s">
        <v>19</v>
      </c>
      <c r="K21" s="2187" t="s">
        <v>959</v>
      </c>
      <c r="L21" s="2877" t="s">
        <v>7362</v>
      </c>
      <c r="M21" s="3288">
        <v>285</v>
      </c>
      <c r="N21" s="2916" t="s">
        <v>7363</v>
      </c>
      <c r="O21" s="1493"/>
      <c r="P21" s="1859"/>
      <c r="Q21" s="3388" t="s">
        <v>7342</v>
      </c>
      <c r="R21" s="1852"/>
    </row>
    <row r="22" spans="1:34" s="2643" customFormat="1" ht="58.5" customHeight="1">
      <c r="A22" s="3691">
        <v>6</v>
      </c>
      <c r="B22" s="3218" t="str">
        <f>TEXT(LEFT(L22,10),"0000000000")</f>
        <v>2000003339</v>
      </c>
      <c r="C22" s="3035" t="s">
        <v>5666</v>
      </c>
      <c r="D22" s="3246">
        <v>4200</v>
      </c>
      <c r="E22" s="3037" t="s">
        <v>7337</v>
      </c>
      <c r="F22" s="1902" t="s">
        <v>61</v>
      </c>
      <c r="G22" s="3043" t="s">
        <v>7364</v>
      </c>
      <c r="H22" s="3037" t="s">
        <v>7365</v>
      </c>
      <c r="I22" s="1921" t="s">
        <v>5267</v>
      </c>
      <c r="J22" s="1921" t="s">
        <v>19</v>
      </c>
      <c r="K22" s="3037" t="s">
        <v>74</v>
      </c>
      <c r="L22" s="2913" t="s">
        <v>7366</v>
      </c>
      <c r="M22" s="3052">
        <v>737</v>
      </c>
      <c r="N22" s="2916" t="s">
        <v>6273</v>
      </c>
      <c r="O22" s="3035"/>
      <c r="P22" s="3035"/>
      <c r="Q22" s="3388" t="s">
        <v>7342</v>
      </c>
      <c r="R22" s="3274"/>
    </row>
    <row r="23" spans="1:34" s="1467" customFormat="1" ht="58.5" customHeight="1">
      <c r="A23" s="3691"/>
      <c r="B23" s="3218" t="str">
        <f>TEXT(LEFT(L23,10),"0000000000")</f>
        <v>2000003373</v>
      </c>
      <c r="C23" s="3025" t="s">
        <v>5666</v>
      </c>
      <c r="D23" s="3247"/>
      <c r="E23" s="3037"/>
      <c r="F23" s="1493" t="s">
        <v>61</v>
      </c>
      <c r="G23" s="3024"/>
      <c r="H23" s="3023"/>
      <c r="I23" s="1495" t="s">
        <v>5267</v>
      </c>
      <c r="J23" s="3035" t="s">
        <v>19</v>
      </c>
      <c r="K23" s="3037" t="s">
        <v>74</v>
      </c>
      <c r="L23" s="3275" t="s">
        <v>7367</v>
      </c>
      <c r="M23" s="3276">
        <v>2000</v>
      </c>
      <c r="N23" s="2916" t="s">
        <v>6273</v>
      </c>
      <c r="O23" s="3025"/>
      <c r="P23" s="3025"/>
      <c r="Q23" s="3388" t="s">
        <v>7342</v>
      </c>
      <c r="R23" s="3277"/>
    </row>
    <row r="24" spans="1:34" s="1467" customFormat="1" ht="67.5" customHeight="1">
      <c r="A24" s="3691"/>
      <c r="B24" s="3218" t="str">
        <f>TEXT(LEFT(L24,10),"0000000000")</f>
        <v>2200002221</v>
      </c>
      <c r="C24" s="3025" t="s">
        <v>5666</v>
      </c>
      <c r="D24" s="3247"/>
      <c r="E24" s="3037"/>
      <c r="F24" s="1493" t="s">
        <v>61</v>
      </c>
      <c r="G24" s="3024"/>
      <c r="H24" s="3023"/>
      <c r="I24" s="3023" t="s">
        <v>5267</v>
      </c>
      <c r="J24" s="3025" t="s">
        <v>19</v>
      </c>
      <c r="K24" s="3023" t="s">
        <v>101</v>
      </c>
      <c r="L24" s="2880" t="s">
        <v>7368</v>
      </c>
      <c r="M24" s="3056">
        <v>1450</v>
      </c>
      <c r="N24" s="2916" t="s">
        <v>7341</v>
      </c>
      <c r="O24" s="3025"/>
      <c r="P24" s="3025"/>
      <c r="Q24" s="3388" t="s">
        <v>7342</v>
      </c>
      <c r="R24" s="3277"/>
    </row>
    <row r="25" spans="1:34" s="2643" customFormat="1" ht="58.5" customHeight="1">
      <c r="A25" s="3691">
        <v>7</v>
      </c>
      <c r="B25" s="3218" t="str">
        <f>TEXT(LEFT(L25,10),"0000000000")</f>
        <v>2000003368</v>
      </c>
      <c r="C25" s="3035" t="s">
        <v>7369</v>
      </c>
      <c r="D25" s="2607">
        <v>3250</v>
      </c>
      <c r="E25" s="3037" t="s">
        <v>7370</v>
      </c>
      <c r="F25" s="3035" t="s">
        <v>89</v>
      </c>
      <c r="G25" s="1921" t="s">
        <v>7371</v>
      </c>
      <c r="H25" s="3318" t="s">
        <v>7372</v>
      </c>
      <c r="I25" s="1921" t="s">
        <v>5267</v>
      </c>
      <c r="J25" s="1902" t="s">
        <v>19</v>
      </c>
      <c r="K25" s="3174" t="s">
        <v>5260</v>
      </c>
      <c r="L25" s="3319" t="s">
        <v>7373</v>
      </c>
      <c r="M25" s="3052">
        <v>1284</v>
      </c>
      <c r="N25" s="2916" t="s">
        <v>7374</v>
      </c>
      <c r="O25" s="1902"/>
      <c r="P25" s="1745"/>
      <c r="Q25" s="3278">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customHeight="1">
      <c r="A26" s="3691"/>
      <c r="B26" s="3218" t="str">
        <f>TEXT(LEFT(L26,10),"0000000000")</f>
        <v>2000003188</v>
      </c>
      <c r="C26" s="3025" t="s">
        <v>7369</v>
      </c>
      <c r="D26" s="1826"/>
      <c r="E26" s="3037"/>
      <c r="F26" s="3025" t="s">
        <v>89</v>
      </c>
      <c r="G26" s="1495"/>
      <c r="H26" s="1495"/>
      <c r="I26" s="1495" t="s">
        <v>5267</v>
      </c>
      <c r="J26" s="1493" t="s">
        <v>19</v>
      </c>
      <c r="K26" s="1495" t="s">
        <v>5260</v>
      </c>
      <c r="L26" s="2880" t="s">
        <v>7375</v>
      </c>
      <c r="M26" s="3053">
        <v>1800</v>
      </c>
      <c r="N26" s="2916" t="s">
        <v>7376</v>
      </c>
      <c r="O26" s="1493">
        <v>1700</v>
      </c>
      <c r="P26" s="2590"/>
      <c r="Q26" s="3278">
        <v>1</v>
      </c>
      <c r="R26" s="1790"/>
      <c r="S26" s="1790"/>
    </row>
    <row r="27" spans="1:34" s="1548" customFormat="1" ht="58.5" customHeight="1">
      <c r="A27" s="3691"/>
      <c r="B27" s="3218" t="str">
        <f>TEXT(LEFT(L27,10),"0000000000")</f>
        <v>2000003186</v>
      </c>
      <c r="C27" s="3025" t="s">
        <v>7369</v>
      </c>
      <c r="D27" s="1826"/>
      <c r="E27" s="3037"/>
      <c r="F27" s="3025" t="s">
        <v>89</v>
      </c>
      <c r="G27" s="1495"/>
      <c r="H27" s="1495"/>
      <c r="I27" s="1495" t="s">
        <v>5267</v>
      </c>
      <c r="J27" s="1493" t="s">
        <v>19</v>
      </c>
      <c r="K27" s="1495" t="s">
        <v>5260</v>
      </c>
      <c r="L27" s="2880" t="s">
        <v>7377</v>
      </c>
      <c r="M27" s="3053">
        <v>100</v>
      </c>
      <c r="N27" s="2916" t="s">
        <v>5252</v>
      </c>
      <c r="O27" s="3025"/>
      <c r="P27" s="2590"/>
      <c r="Q27" s="3278">
        <v>1</v>
      </c>
      <c r="R27" s="1790"/>
      <c r="S27" s="1790"/>
      <c r="T27" s="1493"/>
      <c r="U27" s="1493"/>
      <c r="V27" s="1493"/>
    </row>
    <row r="28" spans="1:34" s="1467" customFormat="1" ht="58.5" customHeight="1">
      <c r="A28" s="3691"/>
      <c r="B28" s="3218" t="str">
        <f>TEXT(LEFT(L28,10),"0000000000")</f>
        <v>2000003254</v>
      </c>
      <c r="C28" s="3025" t="s">
        <v>7369</v>
      </c>
      <c r="D28" s="1494"/>
      <c r="E28" s="3037"/>
      <c r="F28" s="3025" t="s">
        <v>89</v>
      </c>
      <c r="G28" s="1495"/>
      <c r="H28" s="1495"/>
      <c r="I28" s="1495" t="s">
        <v>5267</v>
      </c>
      <c r="J28" s="1493" t="s">
        <v>19</v>
      </c>
      <c r="K28" s="1495" t="s">
        <v>5260</v>
      </c>
      <c r="L28" s="3279" t="s">
        <v>7378</v>
      </c>
      <c r="M28" s="3053">
        <v>131</v>
      </c>
      <c r="N28" s="2916" t="s">
        <v>5252</v>
      </c>
      <c r="O28" s="1493"/>
      <c r="P28" s="2590"/>
      <c r="Q28" s="3278">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customHeight="1">
      <c r="A29" s="3255">
        <v>8</v>
      </c>
      <c r="B29" s="3218" t="str">
        <f>TEXT(LEFT(L29,10),"0000000000")</f>
        <v>2000003380</v>
      </c>
      <c r="C29" s="3035" t="s">
        <v>3460</v>
      </c>
      <c r="D29" s="3247">
        <v>4000</v>
      </c>
      <c r="E29" s="3037" t="s">
        <v>7337</v>
      </c>
      <c r="F29" s="3025" t="s">
        <v>61</v>
      </c>
      <c r="G29" s="3023" t="s">
        <v>7379</v>
      </c>
      <c r="H29" s="3023"/>
      <c r="I29" s="1495" t="s">
        <v>5267</v>
      </c>
      <c r="J29" s="3025" t="s">
        <v>19</v>
      </c>
      <c r="K29" s="3023" t="s">
        <v>253</v>
      </c>
      <c r="L29" s="2880" t="s">
        <v>7380</v>
      </c>
      <c r="M29" s="3256">
        <v>4000</v>
      </c>
      <c r="N29" s="2916" t="s">
        <v>6679</v>
      </c>
      <c r="O29" s="3025">
        <v>1000</v>
      </c>
      <c r="P29" s="3257"/>
      <c r="Q29" s="3388">
        <v>1</v>
      </c>
    </row>
    <row r="30" spans="1:34" s="2150" customFormat="1" ht="70.5" customHeight="1">
      <c r="A30" s="3751">
        <v>9</v>
      </c>
      <c r="B30" s="3218" t="str">
        <f>TEXT(LEFT(L30,10),"0000000000")</f>
        <v>2000003378</v>
      </c>
      <c r="C30" s="3035" t="s">
        <v>3495</v>
      </c>
      <c r="D30" s="3246">
        <v>9280</v>
      </c>
      <c r="E30" s="3037" t="s">
        <v>7381</v>
      </c>
      <c r="F30" s="3035" t="s">
        <v>3416</v>
      </c>
      <c r="G30" s="1921" t="s">
        <v>7382</v>
      </c>
      <c r="H30" s="1921" t="s">
        <v>7323</v>
      </c>
      <c r="I30" s="3037" t="s">
        <v>5267</v>
      </c>
      <c r="J30" s="3035" t="s">
        <v>19</v>
      </c>
      <c r="K30" s="3037" t="s">
        <v>63</v>
      </c>
      <c r="L30" s="3275" t="s">
        <v>7383</v>
      </c>
      <c r="M30" s="3321">
        <v>375</v>
      </c>
      <c r="N30" s="2196" t="s">
        <v>6679</v>
      </c>
      <c r="O30" s="3035"/>
      <c r="P30" s="3238"/>
      <c r="Q30" s="3388">
        <v>1</v>
      </c>
    </row>
    <row r="31" spans="1:34" s="1467" customFormat="1" ht="58.5" customHeight="1">
      <c r="A31" s="3751"/>
      <c r="B31" s="3218" t="str">
        <f>TEXT(LEFT(L31,10),"0000000000")</f>
        <v>2000003375</v>
      </c>
      <c r="C31" s="3025" t="s">
        <v>3495</v>
      </c>
      <c r="D31" s="3247"/>
      <c r="E31" s="3037"/>
      <c r="F31" s="3025" t="s">
        <v>3416</v>
      </c>
      <c r="G31" s="3023"/>
      <c r="H31" s="3023"/>
      <c r="I31" s="3037" t="s">
        <v>5267</v>
      </c>
      <c r="J31" s="1493" t="s">
        <v>19</v>
      </c>
      <c r="K31" s="3177" t="s">
        <v>63</v>
      </c>
      <c r="L31" s="3252" t="s">
        <v>7384</v>
      </c>
      <c r="M31" s="3056">
        <v>1044</v>
      </c>
      <c r="N31" s="2916" t="s">
        <v>7346</v>
      </c>
      <c r="O31" s="3025"/>
      <c r="P31" s="3026"/>
      <c r="Q31" s="3278">
        <v>1</v>
      </c>
    </row>
    <row r="32" spans="1:34" s="2150" customFormat="1" ht="58.5" customHeight="1">
      <c r="A32" s="3751"/>
      <c r="B32" s="3218" t="str">
        <f>TEXT(LEFT(L32,10),"0000000000")</f>
        <v>2000003413</v>
      </c>
      <c r="C32" s="3025" t="s">
        <v>3495</v>
      </c>
      <c r="D32" s="3246"/>
      <c r="E32" s="3037"/>
      <c r="F32" s="3025" t="s">
        <v>3416</v>
      </c>
      <c r="G32" s="3037"/>
      <c r="H32" s="3037"/>
      <c r="I32" s="3037" t="s">
        <v>5267</v>
      </c>
      <c r="J32" s="1902" t="s">
        <v>19</v>
      </c>
      <c r="K32" s="3174" t="s">
        <v>63</v>
      </c>
      <c r="L32" s="3215" t="s">
        <v>7385</v>
      </c>
      <c r="M32" s="3052">
        <v>2600</v>
      </c>
      <c r="N32" s="2196" t="s">
        <v>6679</v>
      </c>
      <c r="O32" s="3035"/>
      <c r="P32" s="3039"/>
      <c r="Q32" s="3388">
        <v>1</v>
      </c>
      <c r="R32" s="2643"/>
      <c r="S32" s="2643"/>
      <c r="T32" s="2643"/>
      <c r="U32" s="2643"/>
      <c r="V32" s="2643"/>
      <c r="W32" s="2643"/>
      <c r="X32" s="2643"/>
      <c r="Y32" s="2643"/>
      <c r="Z32" s="2643"/>
      <c r="AA32" s="2643"/>
      <c r="AB32" s="2643"/>
      <c r="AC32" s="2643"/>
    </row>
    <row r="33" spans="1:35" s="1548" customFormat="1" ht="58.5" customHeight="1">
      <c r="A33" s="3751"/>
      <c r="B33" s="3218" t="str">
        <f>TEXT(LEFT(L33,10),"0000000000")</f>
        <v>2000003386</v>
      </c>
      <c r="C33" s="3025" t="s">
        <v>3495</v>
      </c>
      <c r="D33" s="2757"/>
      <c r="F33" s="3025" t="s">
        <v>3416</v>
      </c>
      <c r="H33" s="3023"/>
      <c r="I33" s="3324" t="s">
        <v>5267</v>
      </c>
      <c r="J33" s="3025" t="s">
        <v>19</v>
      </c>
      <c r="K33" s="3023" t="s">
        <v>63</v>
      </c>
      <c r="L33" s="2880" t="s">
        <v>7386</v>
      </c>
      <c r="M33" s="3056">
        <v>500</v>
      </c>
      <c r="N33" s="2196" t="s">
        <v>6679</v>
      </c>
      <c r="O33" s="3025"/>
      <c r="P33" s="3141"/>
      <c r="Q33" s="3388">
        <v>1</v>
      </c>
      <c r="R33" s="1467"/>
      <c r="S33" s="1467"/>
      <c r="T33" s="1467"/>
      <c r="U33" s="1467"/>
      <c r="V33" s="1467"/>
      <c r="W33" s="1467"/>
      <c r="X33" s="1467"/>
      <c r="Y33" s="1467"/>
      <c r="Z33" s="1467"/>
      <c r="AA33" s="1467"/>
      <c r="AB33" s="1467"/>
      <c r="AC33" s="1467"/>
    </row>
    <row r="34" spans="1:35" s="1467" customFormat="1" ht="58.5" customHeight="1">
      <c r="A34" s="3751"/>
      <c r="B34" s="3218" t="str">
        <f>TEXT(LEFT(L34,10),"0000000000")</f>
        <v>2000003369</v>
      </c>
      <c r="C34" s="3025" t="s">
        <v>7387</v>
      </c>
      <c r="D34" s="1494"/>
      <c r="E34" s="1495"/>
      <c r="F34" s="3025" t="s">
        <v>3416</v>
      </c>
      <c r="G34" s="1495"/>
      <c r="H34" s="1495"/>
      <c r="I34" s="1624" t="s">
        <v>5267</v>
      </c>
      <c r="J34" s="1493" t="s">
        <v>19</v>
      </c>
      <c r="K34" s="1495" t="s">
        <v>123</v>
      </c>
      <c r="L34" s="1547" t="s">
        <v>7388</v>
      </c>
      <c r="M34" s="3053">
        <v>1700</v>
      </c>
      <c r="N34" s="2196" t="s">
        <v>6679</v>
      </c>
      <c r="O34" s="1493"/>
      <c r="P34" s="3270"/>
      <c r="Q34" s="3388">
        <v>1</v>
      </c>
      <c r="R34" s="3271"/>
      <c r="S34" s="3073"/>
      <c r="T34" s="1474"/>
      <c r="U34" s="3272"/>
      <c r="V34" s="1634"/>
      <c r="W34" s="1474"/>
      <c r="X34" s="2024"/>
      <c r="Y34" s="2024"/>
      <c r="Z34" s="1493"/>
      <c r="AA34" s="1495"/>
      <c r="AB34" s="1551"/>
      <c r="AC34" s="3273"/>
    </row>
    <row r="35" spans="1:35" s="2150" customFormat="1" ht="58.5" customHeight="1">
      <c r="A35" s="3751"/>
      <c r="B35" s="3218" t="str">
        <f>TEXT(LEFT(L35,10),"0000000000")</f>
        <v>2000003309</v>
      </c>
      <c r="C35" s="3025" t="s">
        <v>7387</v>
      </c>
      <c r="D35" s="3247"/>
      <c r="E35" s="3037"/>
      <c r="F35" s="3025" t="s">
        <v>3416</v>
      </c>
      <c r="G35" s="3023"/>
      <c r="H35" s="3023"/>
      <c r="I35" s="3023" t="s">
        <v>5267</v>
      </c>
      <c r="J35" s="3025" t="s">
        <v>19</v>
      </c>
      <c r="K35" s="3023" t="s">
        <v>123</v>
      </c>
      <c r="L35" s="2880" t="s">
        <v>7389</v>
      </c>
      <c r="M35" s="3056">
        <v>3000</v>
      </c>
      <c r="N35" s="2196" t="s">
        <v>5481</v>
      </c>
      <c r="O35" s="3025"/>
      <c r="P35" s="3141"/>
      <c r="Q35" s="3388">
        <v>1</v>
      </c>
      <c r="R35" s="1467"/>
      <c r="S35" s="1467"/>
      <c r="T35" s="1467"/>
      <c r="U35" s="1467"/>
      <c r="V35" s="1467"/>
      <c r="W35" s="1467"/>
      <c r="X35" s="1467"/>
      <c r="Y35" s="1467"/>
      <c r="Z35" s="1467"/>
      <c r="AA35" s="1467"/>
      <c r="AB35" s="1467"/>
    </row>
    <row r="36" spans="1:35" s="1467" customFormat="1" ht="58.5" customHeight="1">
      <c r="A36" s="3751">
        <v>10</v>
      </c>
      <c r="B36" s="3218" t="str">
        <f>TEXT(LEFT(L36,10),"0000000000")</f>
        <v>2000003364</v>
      </c>
      <c r="C36" s="3035" t="s">
        <v>3275</v>
      </c>
      <c r="D36" s="2607">
        <v>10500</v>
      </c>
      <c r="E36" s="3037" t="s">
        <v>7390</v>
      </c>
      <c r="F36" s="3035" t="s">
        <v>3401</v>
      </c>
      <c r="G36" s="1921" t="s">
        <v>7391</v>
      </c>
      <c r="H36" s="1921" t="s">
        <v>7392</v>
      </c>
      <c r="I36" s="1921" t="s">
        <v>5267</v>
      </c>
      <c r="J36" s="3035" t="s">
        <v>19</v>
      </c>
      <c r="K36" s="1921" t="s">
        <v>123</v>
      </c>
      <c r="L36" s="2194" t="s">
        <v>7393</v>
      </c>
      <c r="M36" s="3057">
        <v>2000</v>
      </c>
      <c r="N36" s="2916" t="s">
        <v>7346</v>
      </c>
      <c r="O36" s="1902"/>
      <c r="P36" s="1745"/>
      <c r="Q36" s="3278">
        <v>1</v>
      </c>
      <c r="R36" s="2643"/>
      <c r="S36" s="2643"/>
      <c r="T36" s="2643"/>
      <c r="U36" s="2643"/>
      <c r="V36" s="2643"/>
    </row>
    <row r="37" spans="1:35" s="1548" customFormat="1" ht="58.5" customHeight="1">
      <c r="A37" s="3751"/>
      <c r="B37" s="3218" t="str">
        <f>TEXT(LEFT(L37,10),"0000000000")</f>
        <v>2000003308</v>
      </c>
      <c r="C37" s="3025" t="s">
        <v>3275</v>
      </c>
      <c r="D37" s="3247"/>
      <c r="E37" s="3037"/>
      <c r="F37" s="3025" t="s">
        <v>3401</v>
      </c>
      <c r="G37" s="3023"/>
      <c r="H37" s="3023"/>
      <c r="I37" s="3023" t="s">
        <v>5267</v>
      </c>
      <c r="J37" s="3025" t="s">
        <v>19</v>
      </c>
      <c r="K37" s="3023" t="s">
        <v>123</v>
      </c>
      <c r="L37" s="2880" t="s">
        <v>7394</v>
      </c>
      <c r="M37" s="3056">
        <v>1096</v>
      </c>
      <c r="N37" s="2196" t="s">
        <v>5481</v>
      </c>
      <c r="O37" s="3025"/>
      <c r="P37" s="3141"/>
      <c r="Q37" s="3388">
        <v>1</v>
      </c>
      <c r="R37" s="1467"/>
      <c r="S37" s="1467"/>
      <c r="T37" s="1467"/>
      <c r="U37" s="1467"/>
      <c r="V37" s="1467"/>
      <c r="W37" s="1467"/>
      <c r="X37" s="1467"/>
      <c r="Y37" s="1467"/>
      <c r="Z37" s="1467"/>
      <c r="AA37" s="1467"/>
      <c r="AB37" s="1467"/>
      <c r="AC37" s="1467"/>
    </row>
    <row r="38" spans="1:35" s="1467" customFormat="1" ht="58.5" customHeight="1">
      <c r="A38" s="3751"/>
      <c r="B38" s="3218" t="str">
        <f>TEXT(LEFT(L38,10),"0000000000")</f>
        <v>2000003307</v>
      </c>
      <c r="C38" s="3025" t="s">
        <v>3275</v>
      </c>
      <c r="D38" s="3247"/>
      <c r="E38" s="3037"/>
      <c r="F38" s="3025" t="s">
        <v>3401</v>
      </c>
      <c r="G38" s="3023"/>
      <c r="H38" s="3023"/>
      <c r="I38" s="3023" t="s">
        <v>5267</v>
      </c>
      <c r="J38" s="3025" t="s">
        <v>19</v>
      </c>
      <c r="K38" s="3023" t="s">
        <v>123</v>
      </c>
      <c r="L38" s="2880" t="s">
        <v>7395</v>
      </c>
      <c r="M38" s="3056">
        <v>2375</v>
      </c>
      <c r="N38" s="2916" t="s">
        <v>7396</v>
      </c>
      <c r="O38" s="3025"/>
      <c r="P38" s="3025"/>
      <c r="Q38" s="1748">
        <v>1</v>
      </c>
      <c r="R38" s="3061"/>
    </row>
    <row r="39" spans="1:35" s="1467" customFormat="1" ht="58.5" customHeight="1">
      <c r="A39" s="3751"/>
      <c r="B39" s="3218" t="str">
        <f>TEXT(LEFT(L39,10),"0000000000")</f>
        <v>2000003369</v>
      </c>
      <c r="C39" s="3025" t="s">
        <v>3275</v>
      </c>
      <c r="D39" s="1494"/>
      <c r="E39" s="1495"/>
      <c r="F39" s="3025" t="s">
        <v>3401</v>
      </c>
      <c r="G39" s="1495"/>
      <c r="H39" s="1495"/>
      <c r="I39" s="1624" t="s">
        <v>5267</v>
      </c>
      <c r="J39" s="1493" t="s">
        <v>19</v>
      </c>
      <c r="K39" s="1495" t="s">
        <v>123</v>
      </c>
      <c r="L39" s="1547" t="s">
        <v>7397</v>
      </c>
      <c r="M39" s="3053">
        <v>4200</v>
      </c>
      <c r="N39" s="2196" t="s">
        <v>6679</v>
      </c>
      <c r="O39" s="1493"/>
      <c r="P39" s="3270"/>
      <c r="Q39" s="3388">
        <v>1</v>
      </c>
      <c r="R39" s="3271"/>
      <c r="S39" s="3073"/>
      <c r="T39" s="1474"/>
      <c r="U39" s="3272"/>
      <c r="V39" s="1634"/>
      <c r="W39" s="1474"/>
      <c r="X39" s="2024"/>
      <c r="Y39" s="2024"/>
      <c r="Z39" s="1493"/>
      <c r="AA39" s="1495"/>
      <c r="AB39" s="1551"/>
      <c r="AC39" s="3273"/>
    </row>
    <row r="40" spans="1:35" s="1548" customFormat="1" ht="58.5" customHeight="1">
      <c r="A40" s="3751"/>
      <c r="B40" s="3218" t="str">
        <f>TEXT(LEFT(L40,10),"0000000000")</f>
        <v>2000003240</v>
      </c>
      <c r="C40" s="3025" t="s">
        <v>3275</v>
      </c>
      <c r="D40" s="2607"/>
      <c r="E40" s="1921"/>
      <c r="F40" s="3025" t="s">
        <v>3401</v>
      </c>
      <c r="G40" s="1921"/>
      <c r="H40" s="1921"/>
      <c r="I40" s="3115" t="s">
        <v>5267</v>
      </c>
      <c r="J40" s="1902" t="s">
        <v>19</v>
      </c>
      <c r="K40" s="1921" t="s">
        <v>4348</v>
      </c>
      <c r="L40" s="2913" t="s">
        <v>7398</v>
      </c>
      <c r="M40" s="3057">
        <v>170</v>
      </c>
      <c r="N40" s="2196" t="s">
        <v>6679</v>
      </c>
      <c r="O40" s="3025"/>
      <c r="P40" s="3141"/>
      <c r="Q40" s="3388" t="s">
        <v>7342</v>
      </c>
      <c r="R40" s="1467"/>
      <c r="S40" s="1467"/>
      <c r="T40" s="1467"/>
      <c r="U40" s="1467"/>
      <c r="V40" s="1467"/>
      <c r="W40" s="1467"/>
      <c r="X40" s="1467"/>
      <c r="Y40" s="1467"/>
      <c r="Z40" s="1467"/>
      <c r="AA40" s="1467"/>
      <c r="AB40" s="1467"/>
      <c r="AC40" s="1467"/>
    </row>
    <row r="41" spans="1:35" s="1548" customFormat="1" ht="58.5" customHeight="1">
      <c r="A41" s="3751"/>
      <c r="B41" s="3218" t="str">
        <f>TEXT(LEFT(L41,10),"0000000000")</f>
        <v>2000003242</v>
      </c>
      <c r="C41" s="3025" t="s">
        <v>3275</v>
      </c>
      <c r="D41" s="1494"/>
      <c r="E41" s="1921"/>
      <c r="F41" s="3025" t="s">
        <v>3401</v>
      </c>
      <c r="G41" s="1495"/>
      <c r="H41" s="1495"/>
      <c r="I41" s="1495" t="s">
        <v>5267</v>
      </c>
      <c r="J41" s="1493" t="s">
        <v>19</v>
      </c>
      <c r="K41" s="1495" t="s">
        <v>4348</v>
      </c>
      <c r="L41" s="2880" t="s">
        <v>7399</v>
      </c>
      <c r="M41" s="3053">
        <v>620</v>
      </c>
      <c r="N41" s="2196" t="s">
        <v>6679</v>
      </c>
      <c r="O41" s="3025"/>
      <c r="P41" s="3141"/>
      <c r="Q41" s="3388" t="s">
        <v>7342</v>
      </c>
      <c r="R41" s="1467"/>
      <c r="S41" s="1467"/>
      <c r="T41" s="1467"/>
      <c r="U41" s="1467"/>
      <c r="V41" s="1467"/>
      <c r="W41" s="1467"/>
      <c r="X41" s="1467"/>
      <c r="Y41" s="1467"/>
      <c r="Z41" s="1467"/>
      <c r="AA41" s="1467"/>
      <c r="AB41" s="1467"/>
      <c r="AC41" s="1467"/>
    </row>
    <row r="42" spans="1:35" s="2643" customFormat="1" ht="58.5" customHeight="1">
      <c r="A42" s="3752">
        <v>11</v>
      </c>
      <c r="B42" s="3304" t="str">
        <f>TEXT(LEFT(L42,10),"0000000000")</f>
        <v>2200002219</v>
      </c>
      <c r="C42" s="3308" t="s">
        <v>193</v>
      </c>
      <c r="D42" s="3246">
        <v>11900</v>
      </c>
      <c r="E42" s="3322" t="s">
        <v>7390</v>
      </c>
      <c r="F42" s="3035" t="s">
        <v>3416</v>
      </c>
      <c r="G42" s="1921" t="s">
        <v>7400</v>
      </c>
      <c r="H42" s="1921" t="s">
        <v>7401</v>
      </c>
      <c r="I42" s="3115" t="s">
        <v>5267</v>
      </c>
      <c r="J42" s="1902" t="s">
        <v>19</v>
      </c>
      <c r="K42" s="1921" t="s">
        <v>1138</v>
      </c>
      <c r="L42" s="3215" t="s">
        <v>7402</v>
      </c>
      <c r="M42" s="3056">
        <v>258</v>
      </c>
      <c r="N42" s="3037" t="s">
        <v>7361</v>
      </c>
      <c r="O42" s="1902"/>
      <c r="P42" s="1911"/>
      <c r="Q42" s="3415" t="s">
        <v>7342</v>
      </c>
      <c r="R42" s="2263"/>
    </row>
    <row r="43" spans="1:35" s="2643" customFormat="1" ht="58.5" customHeight="1">
      <c r="A43" s="3753"/>
      <c r="B43" s="3304" t="str">
        <f>TEXT(LEFT(L43,10),"0000000000")</f>
        <v>2200002212</v>
      </c>
      <c r="C43" s="3023" t="s">
        <v>193</v>
      </c>
      <c r="D43" s="3286"/>
      <c r="E43" s="3023"/>
      <c r="F43" s="3025" t="s">
        <v>3416</v>
      </c>
      <c r="G43" s="1495"/>
      <c r="H43" s="1495"/>
      <c r="I43" s="1495" t="s">
        <v>7355</v>
      </c>
      <c r="J43" s="1493" t="s">
        <v>19</v>
      </c>
      <c r="K43" s="1495" t="s">
        <v>1138</v>
      </c>
      <c r="L43" s="1600" t="s">
        <v>7403</v>
      </c>
      <c r="M43" s="2357">
        <v>1600</v>
      </c>
      <c r="N43" s="3037" t="s">
        <v>7346</v>
      </c>
      <c r="O43" s="1902"/>
      <c r="P43" s="1911"/>
      <c r="Q43" s="3415" t="s">
        <v>7342</v>
      </c>
      <c r="R43" s="2263"/>
    </row>
    <row r="44" spans="1:35" s="2643" customFormat="1" ht="58.5" customHeight="1">
      <c r="A44" s="3753"/>
      <c r="B44" s="3304" t="str">
        <f>TEXT(LEFT(L44,10),"0000000000")</f>
        <v>2000003355</v>
      </c>
      <c r="C44" s="3023" t="s">
        <v>193</v>
      </c>
      <c r="D44" s="3286"/>
      <c r="E44" s="3023"/>
      <c r="F44" s="3025" t="s">
        <v>3416</v>
      </c>
      <c r="G44" s="1495"/>
      <c r="H44" s="1495"/>
      <c r="I44" s="1495" t="s">
        <v>7355</v>
      </c>
      <c r="J44" s="1493" t="s">
        <v>19</v>
      </c>
      <c r="K44" s="1495" t="s">
        <v>1138</v>
      </c>
      <c r="L44" s="3252" t="s">
        <v>7404</v>
      </c>
      <c r="M44" s="3056">
        <v>9200</v>
      </c>
      <c r="N44" s="3037" t="s">
        <v>7346</v>
      </c>
      <c r="O44" s="1493"/>
      <c r="P44" s="1547"/>
      <c r="Q44" s="3415" t="s">
        <v>7342</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58.5" customHeight="1">
      <c r="A45" s="3754"/>
      <c r="B45" s="3304" t="str">
        <f>TEXT(LEFT(L45,10),"0000000000")</f>
        <v>2000003387</v>
      </c>
      <c r="C45" s="3023" t="s">
        <v>193</v>
      </c>
      <c r="D45" s="3286"/>
      <c r="E45" s="3023"/>
      <c r="F45" s="3025" t="s">
        <v>3416</v>
      </c>
      <c r="G45" s="1495"/>
      <c r="H45" s="1495"/>
      <c r="I45" s="3078" t="s">
        <v>5267</v>
      </c>
      <c r="J45" s="1493" t="s">
        <v>19</v>
      </c>
      <c r="K45" s="1495" t="s">
        <v>1138</v>
      </c>
      <c r="L45" s="3287" t="s">
        <v>7405</v>
      </c>
      <c r="M45" s="3256">
        <v>800</v>
      </c>
      <c r="N45" s="1921" t="s">
        <v>5481</v>
      </c>
      <c r="O45" s="1493"/>
      <c r="P45" s="1547"/>
      <c r="Q45" s="3415" t="s">
        <v>7342</v>
      </c>
      <c r="R45" s="1545"/>
    </row>
    <row r="46" spans="1:35" s="2122" customFormat="1" ht="58.5" customHeight="1">
      <c r="A46" s="3712">
        <v>12</v>
      </c>
      <c r="B46" s="3304" t="str">
        <f>TEXT(LEFT(L46,10),"0000000000")</f>
        <v>2000003311</v>
      </c>
      <c r="C46" s="3041" t="s">
        <v>5424</v>
      </c>
      <c r="D46" s="1868">
        <v>4350</v>
      </c>
      <c r="E46" s="2118" t="s">
        <v>7381</v>
      </c>
      <c r="F46" s="1630" t="s">
        <v>3416</v>
      </c>
      <c r="G46" s="1851" t="s">
        <v>7406</v>
      </c>
      <c r="H46" s="3171" t="s">
        <v>7407</v>
      </c>
      <c r="I46" s="1851" t="s">
        <v>5267</v>
      </c>
      <c r="J46" s="3044" t="s">
        <v>19</v>
      </c>
      <c r="K46" s="1851" t="s">
        <v>74</v>
      </c>
      <c r="L46" s="1628" t="s">
        <v>7408</v>
      </c>
      <c r="M46" s="3144">
        <v>2866</v>
      </c>
      <c r="N46" s="2196" t="s">
        <v>5481</v>
      </c>
      <c r="O46" s="1630"/>
      <c r="P46" s="2603"/>
      <c r="Q46" s="3416">
        <v>1</v>
      </c>
      <c r="R46" s="1882"/>
      <c r="S46" s="1882"/>
      <c r="T46" s="1883"/>
      <c r="U46" s="1883"/>
      <c r="V46" s="1883"/>
      <c r="W46" s="1883"/>
      <c r="X46" s="1883"/>
      <c r="Y46" s="1883"/>
      <c r="Z46" s="1883"/>
      <c r="AA46" s="1883"/>
      <c r="AB46" s="1883"/>
      <c r="AC46" s="1883"/>
    </row>
    <row r="47" spans="1:35" s="2643" customFormat="1" ht="58.5" customHeight="1">
      <c r="A47" s="3712"/>
      <c r="B47" s="3218" t="str">
        <f>TEXT(LEFT(L47,10),"0000000000")</f>
        <v>2200002221</v>
      </c>
      <c r="C47" s="3025" t="s">
        <v>5424</v>
      </c>
      <c r="D47" s="2483"/>
      <c r="E47" s="1495"/>
      <c r="F47" s="1493" t="s">
        <v>3416</v>
      </c>
      <c r="G47" s="1495"/>
      <c r="H47" s="1495"/>
      <c r="I47" s="1495" t="s">
        <v>5267</v>
      </c>
      <c r="J47" s="1493" t="s">
        <v>19</v>
      </c>
      <c r="K47" s="1495" t="s">
        <v>101</v>
      </c>
      <c r="L47" s="2880" t="s">
        <v>7340</v>
      </c>
      <c r="M47" s="3256">
        <v>1405</v>
      </c>
      <c r="N47" s="2916" t="s">
        <v>7341</v>
      </c>
      <c r="O47" s="1493"/>
      <c r="P47" s="1843"/>
      <c r="Q47" s="3388" t="s">
        <v>7342</v>
      </c>
      <c r="R47" s="3073"/>
    </row>
    <row r="48" spans="1:35" s="2150" customFormat="1" ht="58.5" customHeight="1">
      <c r="A48" s="3255">
        <v>13</v>
      </c>
      <c r="B48" s="3218" t="str">
        <f>TEXT(LEFT(L48,10),"0000000000")</f>
        <v>2000003402</v>
      </c>
      <c r="C48" s="3035" t="s">
        <v>3460</v>
      </c>
      <c r="D48" s="3246">
        <v>4000</v>
      </c>
      <c r="E48" s="3037" t="s">
        <v>7370</v>
      </c>
      <c r="F48" s="3035" t="s">
        <v>61</v>
      </c>
      <c r="G48" s="3037" t="s">
        <v>7409</v>
      </c>
      <c r="H48" s="3037" t="s">
        <v>7410</v>
      </c>
      <c r="I48" s="3320" t="s">
        <v>5267</v>
      </c>
      <c r="J48" s="3035" t="s">
        <v>19</v>
      </c>
      <c r="K48" s="3037" t="s">
        <v>74</v>
      </c>
      <c r="L48" s="2913" t="s">
        <v>7411</v>
      </c>
      <c r="M48" s="3321">
        <v>4000</v>
      </c>
      <c r="N48" s="2916" t="s">
        <v>5481</v>
      </c>
      <c r="O48" s="3035"/>
      <c r="P48" s="3238"/>
      <c r="Q48" s="3388">
        <v>1</v>
      </c>
    </row>
    <row r="49" spans="1:29" s="1548" customFormat="1" ht="58.5" customHeight="1">
      <c r="A49" s="3751">
        <v>14</v>
      </c>
      <c r="B49" s="3218" t="str">
        <f>TEXT(LEFT(L49,10),"0000000000")</f>
        <v>2000003371</v>
      </c>
      <c r="C49" s="3035" t="s">
        <v>211</v>
      </c>
      <c r="D49" s="3246">
        <v>4000</v>
      </c>
      <c r="E49" s="3037" t="s">
        <v>7370</v>
      </c>
      <c r="F49" s="3035" t="s">
        <v>61</v>
      </c>
      <c r="G49" s="3037" t="s">
        <v>7382</v>
      </c>
      <c r="H49" s="3037" t="s">
        <v>7410</v>
      </c>
      <c r="I49" s="3085" t="s">
        <v>5267</v>
      </c>
      <c r="J49" s="3035" t="s">
        <v>19</v>
      </c>
      <c r="K49" s="3037" t="s">
        <v>74</v>
      </c>
      <c r="L49" s="3323" t="s">
        <v>7412</v>
      </c>
      <c r="M49" s="3276">
        <v>1000</v>
      </c>
      <c r="N49" s="2916" t="s">
        <v>5481</v>
      </c>
      <c r="O49" s="3025"/>
      <c r="P49" s="3257"/>
      <c r="Q49" s="3388">
        <v>1</v>
      </c>
    </row>
    <row r="50" spans="1:29" s="2150" customFormat="1" ht="58.5" customHeight="1">
      <c r="A50" s="3751"/>
      <c r="B50" s="3218" t="str">
        <f>TEXT(LEFT(L50,10),"0000000000")</f>
        <v>2000003372</v>
      </c>
      <c r="C50" s="3025" t="s">
        <v>211</v>
      </c>
      <c r="D50" s="3247"/>
      <c r="E50" s="3023"/>
      <c r="F50" s="3025" t="s">
        <v>61</v>
      </c>
      <c r="G50" s="3023"/>
      <c r="H50" s="3023"/>
      <c r="I50" s="3078" t="s">
        <v>5267</v>
      </c>
      <c r="J50" s="3025" t="s">
        <v>19</v>
      </c>
      <c r="K50" s="3023" t="s">
        <v>74</v>
      </c>
      <c r="L50" s="3281" t="s">
        <v>7349</v>
      </c>
      <c r="M50" s="3282">
        <v>1000</v>
      </c>
      <c r="N50" s="2916" t="s">
        <v>5481</v>
      </c>
      <c r="O50" s="3035"/>
      <c r="P50" s="3238"/>
      <c r="Q50" s="3388">
        <v>1</v>
      </c>
    </row>
    <row r="51" spans="1:29" s="2150" customFormat="1" ht="58.5" customHeight="1">
      <c r="A51" s="3751"/>
      <c r="B51" s="3218" t="str">
        <f>TEXT(LEFT(L51,10),"0000000000")</f>
        <v>2000003389</v>
      </c>
      <c r="C51" s="3025" t="s">
        <v>211</v>
      </c>
      <c r="D51" s="3247"/>
      <c r="E51" s="3023"/>
      <c r="F51" s="3025" t="s">
        <v>61</v>
      </c>
      <c r="G51" s="3023"/>
      <c r="H51" s="3023"/>
      <c r="I51" s="3078" t="s">
        <v>5267</v>
      </c>
      <c r="J51" s="3025" t="s">
        <v>19</v>
      </c>
      <c r="K51" s="3023" t="s">
        <v>74</v>
      </c>
      <c r="L51" s="3281" t="s">
        <v>7413</v>
      </c>
      <c r="M51" s="3282">
        <v>1700</v>
      </c>
      <c r="N51" s="2916" t="s">
        <v>7351</v>
      </c>
      <c r="O51" s="3035"/>
      <c r="P51" s="3238"/>
      <c r="Q51" s="3388">
        <v>1</v>
      </c>
    </row>
    <row r="52" spans="1:29" s="2150" customFormat="1" ht="58.5" customHeight="1">
      <c r="A52" s="3751"/>
      <c r="B52" s="3218" t="str">
        <f>TEXT(LEFT(L52,10),"0000000000")</f>
        <v>2000003390</v>
      </c>
      <c r="C52" s="3025" t="s">
        <v>211</v>
      </c>
      <c r="D52" s="3247"/>
      <c r="E52" s="3023"/>
      <c r="F52" s="3025" t="s">
        <v>61</v>
      </c>
      <c r="G52" s="3023"/>
      <c r="H52" s="3023"/>
      <c r="I52" s="3078" t="s">
        <v>5267</v>
      </c>
      <c r="J52" s="3025" t="s">
        <v>19</v>
      </c>
      <c r="K52" s="3023" t="s">
        <v>74</v>
      </c>
      <c r="L52" s="3281" t="s">
        <v>7414</v>
      </c>
      <c r="M52" s="3282">
        <v>480</v>
      </c>
      <c r="N52" s="2916" t="s">
        <v>7415</v>
      </c>
      <c r="O52" s="3035"/>
      <c r="P52" s="3238"/>
      <c r="Q52" s="3388">
        <v>1</v>
      </c>
    </row>
    <row r="53" spans="1:29" s="2150" customFormat="1" ht="58.5" customHeight="1">
      <c r="A53" s="3751">
        <v>15</v>
      </c>
      <c r="B53" s="3218" t="str">
        <f>TEXT(LEFT(L53,10),"0000000000")</f>
        <v>2000003383</v>
      </c>
      <c r="C53" s="3335" t="s">
        <v>3115</v>
      </c>
      <c r="D53" s="3336">
        <v>9800</v>
      </c>
      <c r="E53" s="3037" t="s">
        <v>7416</v>
      </c>
      <c r="F53" s="3035" t="s">
        <v>16</v>
      </c>
      <c r="G53" s="3037" t="s">
        <v>7417</v>
      </c>
      <c r="H53" s="3042" t="s">
        <v>7418</v>
      </c>
      <c r="I53" s="3023" t="s">
        <v>5267</v>
      </c>
      <c r="J53" s="3035" t="s">
        <v>19</v>
      </c>
      <c r="K53" s="3037" t="s">
        <v>20</v>
      </c>
      <c r="L53" s="3238" t="s">
        <v>7419</v>
      </c>
      <c r="M53" s="3321">
        <v>5800</v>
      </c>
      <c r="N53" s="2916" t="s">
        <v>5481</v>
      </c>
      <c r="O53" s="3035"/>
      <c r="P53" s="1745"/>
      <c r="Q53" s="3388">
        <v>1</v>
      </c>
      <c r="R53" s="2643"/>
      <c r="S53" s="2643"/>
      <c r="T53" s="2643"/>
      <c r="U53" s="2643"/>
      <c r="V53" s="2643"/>
      <c r="W53" s="2643"/>
      <c r="X53" s="2643"/>
      <c r="Y53" s="2643"/>
      <c r="Z53" s="2643"/>
      <c r="AA53" s="2643"/>
      <c r="AB53" s="2643"/>
      <c r="AC53" s="2643"/>
    </row>
    <row r="54" spans="1:29" s="2660" customFormat="1" ht="58.5" customHeight="1">
      <c r="A54" s="3751"/>
      <c r="B54" s="3218" t="str">
        <f>TEXT(LEFT(L54,10),"0000000000")</f>
        <v>2000003391</v>
      </c>
      <c r="C54" s="3337" t="s">
        <v>3115</v>
      </c>
      <c r="D54" s="3338"/>
      <c r="E54" s="3037" t="s">
        <v>7416</v>
      </c>
      <c r="F54" s="3332" t="s">
        <v>16</v>
      </c>
      <c r="G54" s="3142"/>
      <c r="H54" s="3142"/>
      <c r="I54" s="3142" t="s">
        <v>5267</v>
      </c>
      <c r="J54" s="1782" t="s">
        <v>19</v>
      </c>
      <c r="K54" s="3142" t="s">
        <v>1138</v>
      </c>
      <c r="L54" s="3279" t="s">
        <v>7420</v>
      </c>
      <c r="M54" s="3339">
        <v>4000</v>
      </c>
      <c r="N54" s="2916" t="s">
        <v>5481</v>
      </c>
      <c r="O54" s="3330"/>
      <c r="P54" s="1784"/>
      <c r="Q54" s="3334" t="s">
        <v>7342</v>
      </c>
    </row>
    <row r="55" spans="1:29" s="2676" customFormat="1" ht="58.5" customHeight="1">
      <c r="A55" s="3755">
        <v>16</v>
      </c>
      <c r="B55" s="3328" t="str">
        <f>TEXT(LEFT(L55,10),"0000000000")</f>
        <v>2000003404</v>
      </c>
      <c r="C55" s="2180" t="s">
        <v>3320</v>
      </c>
      <c r="D55" s="2664">
        <v>8850</v>
      </c>
      <c r="E55" s="2180" t="s">
        <v>7421</v>
      </c>
      <c r="F55" s="2667" t="s">
        <v>54</v>
      </c>
      <c r="G55" s="3329" t="s">
        <v>7422</v>
      </c>
      <c r="H55" s="2180" t="s">
        <v>7332</v>
      </c>
      <c r="I55" s="1560" t="s">
        <v>5267</v>
      </c>
      <c r="J55" s="3330" t="s">
        <v>19</v>
      </c>
      <c r="K55" s="3122" t="s">
        <v>1138</v>
      </c>
      <c r="L55" s="1862" t="s">
        <v>7423</v>
      </c>
      <c r="M55" s="2665">
        <v>3570</v>
      </c>
      <c r="N55" s="2916" t="s">
        <v>7424</v>
      </c>
      <c r="O55" s="2667"/>
      <c r="P55" s="2666"/>
      <c r="Q55" s="3334" t="s">
        <v>7342</v>
      </c>
      <c r="R55" s="2660"/>
      <c r="S55" s="2660"/>
      <c r="T55" s="2660"/>
      <c r="U55" s="2660"/>
      <c r="V55" s="2660"/>
      <c r="W55" s="2660"/>
      <c r="X55" s="2660"/>
      <c r="Y55" s="2660"/>
      <c r="Z55" s="2660"/>
      <c r="AA55" s="2660"/>
    </row>
    <row r="56" spans="1:29" s="1785" customFormat="1" ht="58.5" customHeight="1">
      <c r="A56" s="3755"/>
      <c r="B56" s="3331" t="str">
        <f>TEXT(LEFT(L56,10),"0000000000")</f>
        <v>2000003435</v>
      </c>
      <c r="C56" s="1780" t="s">
        <v>3320</v>
      </c>
      <c r="D56" s="1783"/>
      <c r="E56" s="1780"/>
      <c r="F56" s="1782" t="s">
        <v>54</v>
      </c>
      <c r="G56" s="1748"/>
      <c r="H56" s="1780"/>
      <c r="I56" s="1560" t="s">
        <v>5267</v>
      </c>
      <c r="J56" s="3332" t="s">
        <v>19</v>
      </c>
      <c r="K56" s="3142" t="s">
        <v>1138</v>
      </c>
      <c r="L56" s="1496" t="s">
        <v>7425</v>
      </c>
      <c r="M56" s="3333">
        <v>5280</v>
      </c>
      <c r="N56" s="2916" t="s">
        <v>7346</v>
      </c>
      <c r="O56" s="1782"/>
      <c r="P56" s="1784"/>
      <c r="Q56" s="3334" t="s">
        <v>7342</v>
      </c>
      <c r="R56" s="1821"/>
      <c r="S56" s="1821"/>
      <c r="T56" s="1821"/>
      <c r="U56" s="1821"/>
      <c r="V56" s="1821"/>
      <c r="W56" s="1821"/>
      <c r="X56" s="1821"/>
      <c r="Y56" s="1821"/>
      <c r="Z56" s="1821"/>
      <c r="AA56" s="1821"/>
    </row>
    <row r="57" spans="1:29" s="1548" customFormat="1" ht="58.5" customHeight="1">
      <c r="A57" s="3255">
        <v>17</v>
      </c>
      <c r="B57" s="3218" t="str">
        <f>TEXT(LEFT(L57,10),"0000000000")</f>
        <v>2000003402</v>
      </c>
      <c r="C57" s="3025" t="s">
        <v>3908</v>
      </c>
      <c r="D57" s="3247">
        <v>4300</v>
      </c>
      <c r="E57" s="3023" t="s">
        <v>7426</v>
      </c>
      <c r="F57" s="3025" t="s">
        <v>84</v>
      </c>
      <c r="G57" s="3023" t="s">
        <v>7427</v>
      </c>
      <c r="H57" s="3023" t="s">
        <v>7428</v>
      </c>
      <c r="I57" s="3345" t="s">
        <v>5267</v>
      </c>
      <c r="J57" s="3025" t="s">
        <v>19</v>
      </c>
      <c r="K57" s="3023" t="s">
        <v>74</v>
      </c>
      <c r="L57" s="2880" t="s">
        <v>7411</v>
      </c>
      <c r="M57" s="3256">
        <v>4300</v>
      </c>
      <c r="N57" s="2916" t="s">
        <v>5481</v>
      </c>
      <c r="O57" s="3025"/>
      <c r="P57" s="3257"/>
      <c r="Q57" s="3388">
        <v>1</v>
      </c>
    </row>
    <row r="58" spans="1:29" s="1548" customFormat="1" ht="70.5" customHeight="1">
      <c r="A58" s="3751">
        <v>18</v>
      </c>
      <c r="B58" s="3218" t="str">
        <f>TEXT(LEFT(L58,10),"0000000000")</f>
        <v>2000003380</v>
      </c>
      <c r="C58" s="3035" t="s">
        <v>4786</v>
      </c>
      <c r="D58" s="3247">
        <v>5820</v>
      </c>
      <c r="E58" s="3023" t="s">
        <v>7429</v>
      </c>
      <c r="F58" s="3025" t="s">
        <v>16</v>
      </c>
      <c r="G58" s="3023" t="s">
        <v>7430</v>
      </c>
      <c r="H58" s="3023" t="s">
        <v>7332</v>
      </c>
      <c r="I58" s="3023" t="s">
        <v>5267</v>
      </c>
      <c r="J58" s="3025" t="s">
        <v>19</v>
      </c>
      <c r="K58" s="3023" t="s">
        <v>253</v>
      </c>
      <c r="L58" s="2880" t="s">
        <v>7431</v>
      </c>
      <c r="M58" s="3256">
        <v>800</v>
      </c>
      <c r="N58" s="2196" t="s">
        <v>6679</v>
      </c>
      <c r="O58" s="3025"/>
      <c r="P58" s="3257"/>
      <c r="Q58" s="3388">
        <v>1</v>
      </c>
    </row>
    <row r="59" spans="1:29" s="1548" customFormat="1" ht="58.5" customHeight="1">
      <c r="A59" s="3751"/>
      <c r="B59" s="3340" t="str">
        <f>TEXT(LEFT(L59,10),"0000000000")</f>
        <v>2000003381</v>
      </c>
      <c r="C59" s="3025" t="s">
        <v>4786</v>
      </c>
      <c r="D59" s="3247"/>
      <c r="E59" s="3023"/>
      <c r="F59" s="3025" t="s">
        <v>16</v>
      </c>
      <c r="G59" s="3023"/>
      <c r="H59" s="3023"/>
      <c r="I59" s="3023" t="s">
        <v>5267</v>
      </c>
      <c r="J59" s="3025" t="s">
        <v>19</v>
      </c>
      <c r="K59" s="3023" t="s">
        <v>253</v>
      </c>
      <c r="L59" s="2880" t="s">
        <v>7432</v>
      </c>
      <c r="M59" s="3256">
        <v>5483</v>
      </c>
      <c r="N59" s="3032" t="s">
        <v>7346</v>
      </c>
      <c r="O59" s="3025"/>
      <c r="P59" s="3257"/>
      <c r="Q59" s="3388">
        <v>1</v>
      </c>
    </row>
    <row r="60" spans="1:29" s="2150" customFormat="1" ht="58.5" customHeight="1">
      <c r="A60" s="2436">
        <v>19</v>
      </c>
      <c r="B60" s="3218" t="str">
        <f>TEXT(LEFT(L60,10),"0000000000")</f>
        <v>2200002232</v>
      </c>
      <c r="C60" s="1902" t="s">
        <v>71</v>
      </c>
      <c r="D60" s="2179">
        <v>3720</v>
      </c>
      <c r="E60" s="1902" t="s">
        <v>7433</v>
      </c>
      <c r="F60" s="1902" t="s">
        <v>84</v>
      </c>
      <c r="G60" s="1921" t="s">
        <v>7434</v>
      </c>
      <c r="H60" s="3037" t="s">
        <v>7435</v>
      </c>
      <c r="I60" s="1921" t="s">
        <v>5267</v>
      </c>
      <c r="J60" s="1902" t="s">
        <v>19</v>
      </c>
      <c r="K60" s="1921" t="s">
        <v>101</v>
      </c>
      <c r="L60" s="3224" t="s">
        <v>7436</v>
      </c>
      <c r="M60" s="3099">
        <v>3720</v>
      </c>
      <c r="N60" s="2916" t="s">
        <v>7346</v>
      </c>
      <c r="O60" s="2429"/>
      <c r="P60" s="1745"/>
      <c r="Q60" s="3388" t="s">
        <v>7342</v>
      </c>
      <c r="AC60" s="2643"/>
    </row>
    <row r="61" spans="1:29" s="2643" customFormat="1" ht="58.5" customHeight="1">
      <c r="A61" s="3751">
        <v>20</v>
      </c>
      <c r="B61" s="3304" t="str">
        <f>TEXT(LEFT(L61,10),"0000000000")</f>
        <v>2000003405</v>
      </c>
      <c r="C61" s="3037" t="s">
        <v>7437</v>
      </c>
      <c r="D61" s="3346">
        <v>10650</v>
      </c>
      <c r="E61" s="3043" t="s">
        <v>7370</v>
      </c>
      <c r="F61" s="3189" t="s">
        <v>3401</v>
      </c>
      <c r="G61" s="3037" t="s">
        <v>7438</v>
      </c>
      <c r="H61" s="2261" t="s">
        <v>7332</v>
      </c>
      <c r="I61" s="1543" t="s">
        <v>5267</v>
      </c>
      <c r="J61" s="3189" t="s">
        <v>19</v>
      </c>
      <c r="K61" s="2187" t="s">
        <v>1138</v>
      </c>
      <c r="L61" s="1862" t="s">
        <v>7439</v>
      </c>
      <c r="M61" s="3333">
        <v>3020</v>
      </c>
      <c r="N61" s="2916" t="s">
        <v>7346</v>
      </c>
      <c r="O61" s="2263"/>
      <c r="P61" s="2565"/>
      <c r="Q61" s="3417" t="s">
        <v>7342</v>
      </c>
      <c r="R61" s="2626"/>
    </row>
    <row r="62" spans="1:29" s="2643" customFormat="1" ht="58.5" customHeight="1">
      <c r="A62" s="3751"/>
      <c r="B62" s="3304" t="str">
        <f>TEXT(LEFT(L62,10),"0000000000")</f>
        <v>2000003346</v>
      </c>
      <c r="C62" s="3023" t="s">
        <v>7437</v>
      </c>
      <c r="D62" s="3346"/>
      <c r="E62" s="3043"/>
      <c r="F62" s="3025" t="s">
        <v>3401</v>
      </c>
      <c r="G62" s="2187"/>
      <c r="H62" s="2187"/>
      <c r="I62" s="1543" t="s">
        <v>5267</v>
      </c>
      <c r="J62" s="3025" t="s">
        <v>19</v>
      </c>
      <c r="K62" s="2187" t="s">
        <v>1138</v>
      </c>
      <c r="L62" s="3252" t="s">
        <v>7440</v>
      </c>
      <c r="M62" s="3056">
        <v>700</v>
      </c>
      <c r="N62" s="2196" t="s">
        <v>6679</v>
      </c>
      <c r="O62" s="2263"/>
      <c r="P62" s="2565"/>
      <c r="Q62" s="3418" t="s">
        <v>7342</v>
      </c>
      <c r="R62" s="2626"/>
    </row>
    <row r="63" spans="1:29" s="2150" customFormat="1" ht="58.5" customHeight="1">
      <c r="A63" s="3751"/>
      <c r="B63" s="3218" t="str">
        <f>TEXT(LEFT(L63,10),"0000000000")</f>
        <v>2000003357</v>
      </c>
      <c r="C63" s="3341" t="s">
        <v>7437</v>
      </c>
      <c r="D63" s="3246"/>
      <c r="E63" s="3037"/>
      <c r="F63" s="3025" t="s">
        <v>3401</v>
      </c>
      <c r="G63" s="1921"/>
      <c r="H63" s="1921"/>
      <c r="I63" s="1543" t="s">
        <v>5267</v>
      </c>
      <c r="J63" s="3025" t="s">
        <v>19</v>
      </c>
      <c r="K63" s="2187" t="s">
        <v>1138</v>
      </c>
      <c r="L63" s="3252" t="s">
        <v>7441</v>
      </c>
      <c r="M63" s="3347">
        <v>7000</v>
      </c>
      <c r="N63" s="2916" t="s">
        <v>6679</v>
      </c>
      <c r="O63" s="1902"/>
      <c r="P63" s="1775"/>
      <c r="Q63" s="3418" t="s">
        <v>7342</v>
      </c>
      <c r="R63" s="2429"/>
    </row>
    <row r="64" spans="1:29" s="2150" customFormat="1" ht="58.5" customHeight="1">
      <c r="A64" s="3756">
        <v>21</v>
      </c>
      <c r="B64" s="3037" t="str">
        <f>TEXT(LEFT(L64,10),"0000000000")</f>
        <v>2200002162</v>
      </c>
      <c r="C64" s="3285" t="s">
        <v>7442</v>
      </c>
      <c r="D64" s="3246">
        <v>10750</v>
      </c>
      <c r="E64" s="3037" t="s">
        <v>7321</v>
      </c>
      <c r="F64" s="3035" t="s">
        <v>3401</v>
      </c>
      <c r="G64" s="3037" t="s">
        <v>7443</v>
      </c>
      <c r="H64" s="3042" t="s">
        <v>7444</v>
      </c>
      <c r="I64" s="1921" t="s">
        <v>7355</v>
      </c>
      <c r="J64" s="1902" t="s">
        <v>19</v>
      </c>
      <c r="K64" s="3122" t="s">
        <v>959</v>
      </c>
      <c r="L64" s="3139" t="s">
        <v>7445</v>
      </c>
      <c r="M64" s="3056">
        <v>8350</v>
      </c>
      <c r="N64" s="2916" t="s">
        <v>7346</v>
      </c>
      <c r="O64" s="3035"/>
      <c r="P64" s="3238"/>
      <c r="Q64" s="3418" t="s">
        <v>7342</v>
      </c>
    </row>
    <row r="65" spans="1:35" s="2643" customFormat="1" ht="58.5" customHeight="1">
      <c r="A65" s="3757"/>
      <c r="B65" s="3023" t="str">
        <f>TEXT(LEFT(L65,10),"0000000000")</f>
        <v>2000003395</v>
      </c>
      <c r="C65" s="3341" t="s">
        <v>7442</v>
      </c>
      <c r="D65" s="3247"/>
      <c r="E65" s="3023"/>
      <c r="F65" s="3044" t="s">
        <v>3401</v>
      </c>
      <c r="G65" s="3023"/>
      <c r="H65" s="3023"/>
      <c r="I65" s="1543" t="s">
        <v>5267</v>
      </c>
      <c r="J65" s="3025" t="s">
        <v>19</v>
      </c>
      <c r="K65" s="1495" t="s">
        <v>959</v>
      </c>
      <c r="L65" s="1496" t="s">
        <v>7446</v>
      </c>
      <c r="M65" s="3333">
        <v>850</v>
      </c>
      <c r="N65" s="2916" t="s">
        <v>6679</v>
      </c>
      <c r="O65" s="3025"/>
      <c r="P65" s="3257"/>
      <c r="Q65" s="3418" t="s">
        <v>7342</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customHeight="1">
      <c r="A66" s="3757"/>
      <c r="B66" s="3037" t="str">
        <f>TEXT(LEFT(L66,10),"0000000000")</f>
        <v>2200002199</v>
      </c>
      <c r="C66" s="3341" t="s">
        <v>7442</v>
      </c>
      <c r="D66" s="3342"/>
      <c r="E66" s="3171"/>
      <c r="F66" s="3044" t="s">
        <v>3401</v>
      </c>
      <c r="G66" s="3171"/>
      <c r="H66" s="3171"/>
      <c r="I66" s="2187"/>
      <c r="J66" s="3025" t="s">
        <v>19</v>
      </c>
      <c r="K66" s="1495" t="s">
        <v>959</v>
      </c>
      <c r="L66" s="2880" t="s">
        <v>7447</v>
      </c>
      <c r="M66" s="3256">
        <v>200</v>
      </c>
      <c r="N66" s="3343" t="s">
        <v>7361</v>
      </c>
      <c r="O66" s="3041"/>
      <c r="P66" s="3344"/>
      <c r="Q66" s="3418" t="s">
        <v>7342</v>
      </c>
    </row>
    <row r="67" spans="1:35" s="2643" customFormat="1" ht="58.5" customHeight="1">
      <c r="A67" s="3757"/>
      <c r="B67" s="3037" t="str">
        <f>TEXT(LEFT(L67,10),"0000000000")</f>
        <v>2200002213</v>
      </c>
      <c r="C67" s="3341" t="s">
        <v>7442</v>
      </c>
      <c r="D67" s="3342"/>
      <c r="E67" s="3171"/>
      <c r="F67" s="3044" t="s">
        <v>3401</v>
      </c>
      <c r="G67" s="3171"/>
      <c r="H67" s="3171"/>
      <c r="I67" s="1543" t="s">
        <v>7355</v>
      </c>
      <c r="J67" s="3025" t="s">
        <v>19</v>
      </c>
      <c r="K67" s="1495" t="s">
        <v>959</v>
      </c>
      <c r="L67" s="1497" t="s">
        <v>7448</v>
      </c>
      <c r="M67" s="2361">
        <v>165</v>
      </c>
      <c r="N67" s="3343" t="s">
        <v>7339</v>
      </c>
      <c r="O67" s="3041"/>
      <c r="P67" s="3344"/>
      <c r="Q67" s="3418" t="s">
        <v>7342</v>
      </c>
    </row>
    <row r="68" spans="1:35" s="2643" customFormat="1" ht="58.5" customHeight="1">
      <c r="A68" s="3757"/>
      <c r="B68" s="3037" t="str">
        <f>TEXT(LEFT(L68,10),"0000000000")</f>
        <v>2200002219</v>
      </c>
      <c r="C68" s="3341" t="s">
        <v>7442</v>
      </c>
      <c r="D68" s="3246"/>
      <c r="E68" s="3037"/>
      <c r="F68" s="3044" t="s">
        <v>3401</v>
      </c>
      <c r="G68" s="3037"/>
      <c r="H68" s="3037"/>
      <c r="I68" s="1543" t="s">
        <v>7355</v>
      </c>
      <c r="J68" s="3025" t="s">
        <v>19</v>
      </c>
      <c r="K68" s="1495" t="s">
        <v>959</v>
      </c>
      <c r="L68" s="3252" t="s">
        <v>7449</v>
      </c>
      <c r="M68" s="3056">
        <v>1050</v>
      </c>
      <c r="N68" s="2916" t="s">
        <v>7361</v>
      </c>
      <c r="O68" s="3035"/>
      <c r="P68" s="3238"/>
      <c r="Q68" s="3418" t="s">
        <v>7342</v>
      </c>
    </row>
    <row r="69" spans="1:35" s="2643" customFormat="1" ht="58.5" customHeight="1">
      <c r="A69" s="3758"/>
      <c r="B69" s="3037" t="str">
        <f>TEXT(LEFT(L69,10),"0000000000")</f>
        <v>2200002218</v>
      </c>
      <c r="C69" s="3341" t="s">
        <v>7442</v>
      </c>
      <c r="D69" s="3246"/>
      <c r="E69" s="3037"/>
      <c r="F69" s="3044" t="s">
        <v>3401</v>
      </c>
      <c r="G69" s="3037"/>
      <c r="H69" s="3037"/>
      <c r="I69" s="1543" t="s">
        <v>7355</v>
      </c>
      <c r="J69" s="3025" t="s">
        <v>19</v>
      </c>
      <c r="K69" s="1495" t="s">
        <v>959</v>
      </c>
      <c r="L69" s="3252" t="s">
        <v>7450</v>
      </c>
      <c r="M69" s="3056">
        <v>113</v>
      </c>
      <c r="N69" s="2916" t="s">
        <v>7339</v>
      </c>
      <c r="O69" s="3035"/>
      <c r="P69" s="3238"/>
      <c r="Q69" s="3418" t="s">
        <v>7342</v>
      </c>
    </row>
    <row r="70" spans="1:35" s="1548" customFormat="1" ht="58.5" customHeight="1">
      <c r="A70" s="3752">
        <v>22</v>
      </c>
      <c r="B70" s="3340" t="str">
        <f>TEXT(LEFT(L70,10),"0000000000")</f>
        <v>2000003431</v>
      </c>
      <c r="C70" s="3035" t="s">
        <v>6938</v>
      </c>
      <c r="D70" s="3246">
        <v>10675</v>
      </c>
      <c r="E70" s="3037" t="s">
        <v>7429</v>
      </c>
      <c r="F70" s="3025" t="s">
        <v>3401</v>
      </c>
      <c r="G70" s="3023" t="s">
        <v>7451</v>
      </c>
      <c r="H70" s="3023" t="s">
        <v>7452</v>
      </c>
      <c r="I70" s="3023" t="s">
        <v>7453</v>
      </c>
      <c r="J70" s="3025" t="s">
        <v>19</v>
      </c>
      <c r="K70" s="3023" t="s">
        <v>63</v>
      </c>
      <c r="L70" s="2880" t="s">
        <v>7454</v>
      </c>
      <c r="M70" s="3256">
        <v>3000</v>
      </c>
      <c r="N70" s="2916" t="s">
        <v>7455</v>
      </c>
      <c r="O70" s="3025"/>
      <c r="P70" s="3257"/>
      <c r="Q70" s="3388" t="s">
        <v>7342</v>
      </c>
    </row>
    <row r="71" spans="1:35" s="1548" customFormat="1" ht="58.5" customHeight="1">
      <c r="A71" s="3753"/>
      <c r="B71" s="3218" t="str">
        <f>TEXT(LEFT(L71,10),"0000000000")</f>
        <v>2000003353</v>
      </c>
      <c r="C71" s="3025" t="s">
        <v>6938</v>
      </c>
      <c r="D71" s="2550"/>
      <c r="E71" s="3037"/>
      <c r="F71" s="3025" t="s">
        <v>3401</v>
      </c>
      <c r="G71" s="3023"/>
      <c r="H71" s="3023"/>
      <c r="I71" s="3078">
        <v>45698</v>
      </c>
      <c r="J71" s="3025" t="s">
        <v>19</v>
      </c>
      <c r="K71" s="3023" t="s">
        <v>63</v>
      </c>
      <c r="L71" s="2880" t="s">
        <v>7456</v>
      </c>
      <c r="M71" s="3056">
        <v>2000</v>
      </c>
      <c r="N71" s="2916" t="s">
        <v>7346</v>
      </c>
      <c r="O71" s="3025"/>
      <c r="P71" s="3387"/>
      <c r="Q71" s="3388">
        <v>1</v>
      </c>
      <c r="R71" s="1467"/>
      <c r="S71" s="1467"/>
      <c r="T71" s="1467"/>
      <c r="U71" s="1467"/>
      <c r="V71" s="1467"/>
      <c r="W71" s="1467"/>
      <c r="X71" s="1467"/>
      <c r="Y71" s="1467"/>
      <c r="Z71" s="1467"/>
      <c r="AA71" s="1467"/>
      <c r="AB71" s="1467"/>
      <c r="AC71" s="1467"/>
    </row>
    <row r="72" spans="1:35" s="1467" customFormat="1" ht="58.5" customHeight="1">
      <c r="A72" s="3753"/>
      <c r="B72" s="3218" t="str">
        <f>TEXT(LEFT(L72,10),"0000000000")</f>
        <v>2000003416</v>
      </c>
      <c r="C72" s="3025" t="s">
        <v>6938</v>
      </c>
      <c r="D72" s="1494"/>
      <c r="E72" s="1495"/>
      <c r="F72" s="3025" t="s">
        <v>3401</v>
      </c>
      <c r="G72" s="1495"/>
      <c r="H72" s="1495"/>
      <c r="I72" s="1624" t="s">
        <v>5267</v>
      </c>
      <c r="J72" s="1493" t="s">
        <v>19</v>
      </c>
      <c r="K72" s="1495" t="s">
        <v>63</v>
      </c>
      <c r="L72" s="1600" t="s">
        <v>7457</v>
      </c>
      <c r="M72" s="2357">
        <v>319</v>
      </c>
      <c r="N72" s="2916" t="s">
        <v>6679</v>
      </c>
      <c r="O72" s="1493"/>
      <c r="P72" s="1859"/>
      <c r="Q72" s="3388" t="s">
        <v>7342</v>
      </c>
      <c r="R72" s="1548"/>
      <c r="S72" s="1548"/>
      <c r="T72" s="1548"/>
      <c r="U72" s="1548"/>
      <c r="V72" s="1548"/>
      <c r="W72" s="1548"/>
      <c r="X72" s="1548"/>
      <c r="Y72" s="1548"/>
      <c r="Z72" s="1548"/>
      <c r="AA72" s="1548"/>
    </row>
    <row r="73" spans="1:35" s="2150" customFormat="1" ht="58.5" customHeight="1">
      <c r="A73" s="3753"/>
      <c r="B73" s="3218" t="str">
        <f>TEXT(LEFT(L73,10),"0000000000")</f>
        <v>2000003414</v>
      </c>
      <c r="C73" s="3025" t="s">
        <v>6938</v>
      </c>
      <c r="D73" s="3246"/>
      <c r="E73" s="3037"/>
      <c r="F73" s="3025" t="s">
        <v>3401</v>
      </c>
      <c r="G73" s="3037"/>
      <c r="H73" s="3037"/>
      <c r="I73" s="3085">
        <v>45698</v>
      </c>
      <c r="J73" s="1902" t="s">
        <v>19</v>
      </c>
      <c r="K73" s="3174" t="s">
        <v>63</v>
      </c>
      <c r="L73" s="3215" t="s">
        <v>7458</v>
      </c>
      <c r="M73" s="3052">
        <v>3500</v>
      </c>
      <c r="N73" s="2916" t="s">
        <v>6679</v>
      </c>
      <c r="O73" s="3035"/>
      <c r="P73" s="3039"/>
      <c r="Q73" s="3388">
        <v>1</v>
      </c>
      <c r="R73" s="2643"/>
      <c r="S73" s="2643"/>
      <c r="T73" s="2643"/>
      <c r="U73" s="2643"/>
      <c r="V73" s="2643"/>
      <c r="W73" s="2643"/>
      <c r="X73" s="2643"/>
      <c r="Y73" s="2643"/>
      <c r="Z73" s="2643"/>
      <c r="AA73" s="2643"/>
      <c r="AB73" s="2643"/>
      <c r="AC73" s="2643"/>
    </row>
    <row r="74" spans="1:35" s="2150" customFormat="1" ht="58.5" customHeight="1">
      <c r="A74" s="3754"/>
      <c r="B74" s="3218" t="str">
        <f>TEXT(LEFT(L74,10),"0000000000")</f>
        <v>2200002229</v>
      </c>
      <c r="C74" s="3025" t="s">
        <v>6938</v>
      </c>
      <c r="D74" s="3246"/>
      <c r="E74" s="3037"/>
      <c r="F74" s="3025" t="s">
        <v>3401</v>
      </c>
      <c r="G74" s="3037"/>
      <c r="H74" s="3037"/>
      <c r="I74" s="3078" t="s">
        <v>5267</v>
      </c>
      <c r="J74" s="1902" t="s">
        <v>19</v>
      </c>
      <c r="K74" s="3174" t="s">
        <v>63</v>
      </c>
      <c r="L74" s="3253" t="s">
        <v>7459</v>
      </c>
      <c r="M74" s="3052">
        <v>1875</v>
      </c>
      <c r="N74" s="2916" t="s">
        <v>6679</v>
      </c>
      <c r="O74" s="3035"/>
      <c r="P74" s="3039"/>
      <c r="Q74" s="3388" t="s">
        <v>7342</v>
      </c>
      <c r="R74" s="2643"/>
      <c r="S74" s="2643"/>
      <c r="T74" s="2643"/>
      <c r="U74" s="2643"/>
      <c r="V74" s="2643"/>
      <c r="W74" s="2643"/>
      <c r="X74" s="2643"/>
      <c r="Y74" s="2643"/>
      <c r="Z74" s="2643"/>
      <c r="AA74" s="2643"/>
      <c r="AB74" s="2643"/>
      <c r="AC74" s="2643"/>
    </row>
    <row r="75" spans="1:35" s="1548" customFormat="1" ht="58.5" customHeight="1">
      <c r="A75" s="3752">
        <v>23</v>
      </c>
      <c r="B75" s="3340" t="str">
        <f>TEXT(LEFT(L75,10),"0000000000")</f>
        <v>2000003371</v>
      </c>
      <c r="C75" s="3035" t="s">
        <v>4831</v>
      </c>
      <c r="D75" s="3246">
        <v>4350</v>
      </c>
      <c r="E75" s="3037" t="s">
        <v>7460</v>
      </c>
      <c r="F75" s="3025" t="s">
        <v>3416</v>
      </c>
      <c r="G75" s="3023" t="s">
        <v>7461</v>
      </c>
      <c r="H75" s="3023" t="s">
        <v>7462</v>
      </c>
      <c r="I75" s="3078" t="s">
        <v>5267</v>
      </c>
      <c r="J75" s="3025" t="s">
        <v>19</v>
      </c>
      <c r="K75" s="3023" t="s">
        <v>74</v>
      </c>
      <c r="L75" s="3281" t="s">
        <v>7463</v>
      </c>
      <c r="M75" s="3282">
        <v>750</v>
      </c>
      <c r="N75" s="2196" t="s">
        <v>7455</v>
      </c>
      <c r="O75" s="3025"/>
      <c r="P75" s="3257"/>
      <c r="Q75" s="3388">
        <v>1</v>
      </c>
    </row>
    <row r="76" spans="1:35" s="1548" customFormat="1" ht="58.5" customHeight="1">
      <c r="A76" s="3753"/>
      <c r="B76" s="3340" t="str">
        <f>TEXT(LEFT(L76,10),"0000000000")</f>
        <v>2000003434</v>
      </c>
      <c r="C76" s="3025" t="s">
        <v>4831</v>
      </c>
      <c r="D76" s="3246"/>
      <c r="E76" s="3037"/>
      <c r="F76" s="3025" t="s">
        <v>3416</v>
      </c>
      <c r="G76" s="3023"/>
      <c r="H76" s="3023"/>
      <c r="I76" s="3078" t="s">
        <v>5267</v>
      </c>
      <c r="J76" s="3025" t="s">
        <v>19</v>
      </c>
      <c r="K76" s="3023" t="s">
        <v>74</v>
      </c>
      <c r="L76" s="3281" t="s">
        <v>7464</v>
      </c>
      <c r="M76" s="3282">
        <v>200</v>
      </c>
      <c r="N76" s="2196" t="s">
        <v>7455</v>
      </c>
      <c r="O76" s="3025"/>
      <c r="P76" s="3257"/>
      <c r="Q76" s="3388" t="s">
        <v>7342</v>
      </c>
    </row>
    <row r="77" spans="1:35" s="2150" customFormat="1" ht="58.5" customHeight="1">
      <c r="A77" s="3753"/>
      <c r="B77" s="3218" t="str">
        <f>TEXT(LEFT(L77,10),"0000000000")</f>
        <v>2000003388</v>
      </c>
      <c r="C77" s="3025" t="s">
        <v>4831</v>
      </c>
      <c r="D77" s="3247"/>
      <c r="E77" s="3023"/>
      <c r="F77" s="3025" t="s">
        <v>3416</v>
      </c>
      <c r="G77" s="3023"/>
      <c r="H77" s="3023"/>
      <c r="I77" s="3078" t="s">
        <v>5267</v>
      </c>
      <c r="J77" s="3025" t="s">
        <v>19</v>
      </c>
      <c r="K77" s="3023" t="s">
        <v>74</v>
      </c>
      <c r="L77" s="3281" t="s">
        <v>7465</v>
      </c>
      <c r="M77" s="3282">
        <v>3250</v>
      </c>
      <c r="N77" s="2196" t="s">
        <v>7455</v>
      </c>
      <c r="O77" s="3035"/>
      <c r="P77" s="3238"/>
      <c r="Q77" s="3388">
        <v>1</v>
      </c>
    </row>
    <row r="78" spans="1:35" s="2643" customFormat="1" ht="58.5" customHeight="1">
      <c r="A78" s="3754"/>
      <c r="B78" s="3218" t="str">
        <f>TEXT(LEFT(L78,10),"0000000000")</f>
        <v>2200002230</v>
      </c>
      <c r="C78" s="3025" t="s">
        <v>4831</v>
      </c>
      <c r="D78" s="2607"/>
      <c r="E78" s="1902"/>
      <c r="F78" s="3025" t="s">
        <v>3416</v>
      </c>
      <c r="G78" s="1921"/>
      <c r="H78" s="1921"/>
      <c r="I78" s="1568" t="s">
        <v>5267</v>
      </c>
      <c r="J78" s="1493" t="s">
        <v>19</v>
      </c>
      <c r="K78" s="1495" t="s">
        <v>74</v>
      </c>
      <c r="L78" s="3111" t="s">
        <v>7466</v>
      </c>
      <c r="M78" s="3053">
        <v>150</v>
      </c>
      <c r="N78" s="2196" t="s">
        <v>7325</v>
      </c>
      <c r="O78" s="1902"/>
      <c r="P78" s="1745"/>
      <c r="Q78" s="3278" t="s">
        <v>7342</v>
      </c>
    </row>
    <row r="79" spans="1:35" s="2150" customFormat="1" ht="58.5" customHeight="1">
      <c r="A79" s="3686">
        <v>24</v>
      </c>
      <c r="B79" s="3218" t="str">
        <f>TEXT(LEFT(L79,10),"0000000000")</f>
        <v>2200002207</v>
      </c>
      <c r="C79" s="1902" t="s">
        <v>7087</v>
      </c>
      <c r="D79" s="2607">
        <v>3780</v>
      </c>
      <c r="E79" s="1902" t="s">
        <v>7429</v>
      </c>
      <c r="F79" s="1902" t="s">
        <v>61</v>
      </c>
      <c r="G79" s="1921" t="s">
        <v>7467</v>
      </c>
      <c r="H79" s="3023" t="s">
        <v>7332</v>
      </c>
      <c r="I79" s="1568" t="s">
        <v>5267</v>
      </c>
      <c r="J79" s="1493" t="s">
        <v>19</v>
      </c>
      <c r="K79" s="1495" t="s">
        <v>101</v>
      </c>
      <c r="L79" s="3111" t="s">
        <v>7468</v>
      </c>
      <c r="M79" s="3057">
        <v>290</v>
      </c>
      <c r="N79" s="2916" t="s">
        <v>7325</v>
      </c>
      <c r="O79" s="1902">
        <v>25</v>
      </c>
      <c r="P79" s="1745"/>
      <c r="Q79" s="3278">
        <v>1</v>
      </c>
    </row>
    <row r="80" spans="1:35" s="2643" customFormat="1" ht="58.5" customHeight="1">
      <c r="A80" s="3687"/>
      <c r="B80" s="3218" t="str">
        <f>TEXT(LEFT(L80,10),"0000000000")</f>
        <v>2200002229</v>
      </c>
      <c r="C80" s="1493" t="s">
        <v>7087</v>
      </c>
      <c r="D80" s="2607"/>
      <c r="E80" s="1902"/>
      <c r="F80" s="1493" t="s">
        <v>61</v>
      </c>
      <c r="G80" s="1921"/>
      <c r="H80" s="1921"/>
      <c r="I80" s="1568" t="s">
        <v>5267</v>
      </c>
      <c r="J80" s="1493" t="s">
        <v>19</v>
      </c>
      <c r="K80" s="1495" t="s">
        <v>101</v>
      </c>
      <c r="L80" s="3101" t="s">
        <v>7469</v>
      </c>
      <c r="M80" s="3057">
        <v>550</v>
      </c>
      <c r="N80" s="2916" t="s">
        <v>7325</v>
      </c>
      <c r="O80" s="1902"/>
      <c r="P80" s="1745"/>
      <c r="Q80" s="3278" t="s">
        <v>7342</v>
      </c>
    </row>
    <row r="81" spans="1:29" s="2643" customFormat="1" ht="58.5" customHeight="1">
      <c r="A81" s="3687"/>
      <c r="B81" s="3218" t="str">
        <f>TEXT(LEFT(L81,10),"0000000000")</f>
        <v>2200002228</v>
      </c>
      <c r="C81" s="1493" t="s">
        <v>7087</v>
      </c>
      <c r="D81" s="2607"/>
      <c r="E81" s="1902"/>
      <c r="F81" s="1493" t="s">
        <v>61</v>
      </c>
      <c r="G81" s="1921"/>
      <c r="H81" s="1921"/>
      <c r="I81" s="1568" t="s">
        <v>5267</v>
      </c>
      <c r="J81" s="1493" t="s">
        <v>19</v>
      </c>
      <c r="K81" s="1495" t="s">
        <v>101</v>
      </c>
      <c r="L81" s="3111" t="s">
        <v>7470</v>
      </c>
      <c r="M81" s="3057">
        <v>226</v>
      </c>
      <c r="N81" s="2916" t="s">
        <v>7471</v>
      </c>
      <c r="O81" s="1902"/>
      <c r="P81" s="1745"/>
      <c r="Q81" s="3278" t="s">
        <v>7342</v>
      </c>
    </row>
    <row r="82" spans="1:29" s="1548" customFormat="1" ht="58.5" customHeight="1">
      <c r="A82" s="3687"/>
      <c r="B82" s="3218" t="str">
        <f>TEXT(LEFT(L82,10),"0000000000")</f>
        <v>2000003400</v>
      </c>
      <c r="C82" s="1493" t="s">
        <v>7087</v>
      </c>
      <c r="F82" s="1493" t="s">
        <v>61</v>
      </c>
      <c r="G82" s="3023"/>
      <c r="H82" s="3023"/>
      <c r="I82" s="3023" t="s">
        <v>7472</v>
      </c>
      <c r="J82" s="3025" t="s">
        <v>19</v>
      </c>
      <c r="K82" s="3023" t="s">
        <v>74</v>
      </c>
      <c r="L82" s="2880" t="s">
        <v>7473</v>
      </c>
      <c r="M82" s="3256">
        <v>60</v>
      </c>
      <c r="N82" s="2196" t="s">
        <v>7455</v>
      </c>
      <c r="O82" s="3025"/>
      <c r="P82" s="3257"/>
      <c r="Q82" s="3388" t="s">
        <v>7342</v>
      </c>
    </row>
    <row r="83" spans="1:29" s="1548" customFormat="1" ht="58.5" customHeight="1">
      <c r="A83" s="3687"/>
      <c r="B83" s="3218" t="str">
        <f>TEXT(LEFT(L83,10),"0000000000")</f>
        <v>2000003401</v>
      </c>
      <c r="C83" s="1493" t="s">
        <v>7087</v>
      </c>
      <c r="D83" s="3247"/>
      <c r="E83" s="3023"/>
      <c r="F83" s="1493" t="s">
        <v>61</v>
      </c>
      <c r="G83" s="3023"/>
      <c r="H83" s="3023"/>
      <c r="I83" s="3023" t="s">
        <v>7472</v>
      </c>
      <c r="J83" s="3025" t="s">
        <v>19</v>
      </c>
      <c r="K83" s="3023" t="s">
        <v>74</v>
      </c>
      <c r="L83" s="3287" t="s">
        <v>7474</v>
      </c>
      <c r="M83" s="3256">
        <v>200</v>
      </c>
      <c r="N83" s="2196" t="s">
        <v>7455</v>
      </c>
      <c r="O83" s="3025"/>
      <c r="P83" s="3257"/>
      <c r="Q83" s="3388" t="s">
        <v>7342</v>
      </c>
    </row>
    <row r="84" spans="1:29" s="1548" customFormat="1" ht="58.5" customHeight="1">
      <c r="A84" s="3687"/>
      <c r="B84" s="3218" t="str">
        <f>TEXT(LEFT(L84,10),"0000000000")</f>
        <v>2000003402</v>
      </c>
      <c r="C84" s="1493" t="s">
        <v>7087</v>
      </c>
      <c r="D84" s="1494"/>
      <c r="E84" s="1495"/>
      <c r="F84" s="1493" t="s">
        <v>61</v>
      </c>
      <c r="G84" s="3023"/>
      <c r="H84" s="3023"/>
      <c r="I84" s="3345" t="s">
        <v>5267</v>
      </c>
      <c r="J84" s="3025" t="s">
        <v>19</v>
      </c>
      <c r="K84" s="3023" t="s">
        <v>74</v>
      </c>
      <c r="L84" s="2880" t="s">
        <v>7411</v>
      </c>
      <c r="M84" s="3359">
        <v>1874</v>
      </c>
      <c r="N84" s="2916" t="s">
        <v>5481</v>
      </c>
      <c r="O84" s="3025"/>
      <c r="P84" s="3257"/>
      <c r="Q84" s="3388" t="s">
        <v>7342</v>
      </c>
    </row>
    <row r="85" spans="1:29" s="2643" customFormat="1" ht="58.5" customHeight="1">
      <c r="A85" s="3687"/>
      <c r="B85" s="3218" t="str">
        <f>TEXT(LEFT(L85,10),"0000000000")</f>
        <v>2200002206</v>
      </c>
      <c r="C85" s="1493" t="s">
        <v>7087</v>
      </c>
      <c r="D85" s="2607"/>
      <c r="E85" s="1902"/>
      <c r="F85" s="1493" t="s">
        <v>61</v>
      </c>
      <c r="G85" s="1921"/>
      <c r="H85" s="1921"/>
      <c r="I85" s="1568" t="s">
        <v>5267</v>
      </c>
      <c r="J85" s="1493" t="s">
        <v>19</v>
      </c>
      <c r="K85" s="1495" t="s">
        <v>74</v>
      </c>
      <c r="L85" s="1496" t="s">
        <v>7475</v>
      </c>
      <c r="M85" s="3053">
        <v>93</v>
      </c>
      <c r="N85" s="2196" t="s">
        <v>7325</v>
      </c>
      <c r="O85" s="1902"/>
      <c r="P85" s="1745"/>
      <c r="Q85" s="3278" t="s">
        <v>7342</v>
      </c>
    </row>
    <row r="86" spans="1:29" s="2643" customFormat="1" ht="58.5" customHeight="1">
      <c r="A86" s="3687"/>
      <c r="B86" s="3218" t="str">
        <f>TEXT(LEFT(L86,10),"0000000000")</f>
        <v>2200002235</v>
      </c>
      <c r="C86" s="1493" t="s">
        <v>7087</v>
      </c>
      <c r="D86" s="2607"/>
      <c r="E86" s="1902"/>
      <c r="F86" s="1493" t="s">
        <v>61</v>
      </c>
      <c r="G86" s="1921"/>
      <c r="H86" s="1921"/>
      <c r="I86" s="1568" t="s">
        <v>5267</v>
      </c>
      <c r="J86" s="1493" t="s">
        <v>19</v>
      </c>
      <c r="K86" s="1495" t="s">
        <v>74</v>
      </c>
      <c r="L86" s="1496" t="s">
        <v>7476</v>
      </c>
      <c r="M86" s="3053">
        <v>90</v>
      </c>
      <c r="N86" s="2916" t="s">
        <v>5481</v>
      </c>
      <c r="O86" s="1902"/>
      <c r="P86" s="1745"/>
      <c r="Q86" s="3278" t="s">
        <v>7342</v>
      </c>
    </row>
    <row r="87" spans="1:29" s="2643" customFormat="1" ht="58.5" customHeight="1">
      <c r="A87" s="3688"/>
      <c r="B87" s="3218" t="str">
        <f>TEXT(LEFT(L87,10),"0000000000")</f>
        <v>2200002230</v>
      </c>
      <c r="C87" s="1493" t="s">
        <v>7087</v>
      </c>
      <c r="D87" s="2607"/>
      <c r="E87" s="1902"/>
      <c r="F87" s="1493" t="s">
        <v>61</v>
      </c>
      <c r="G87" s="1921"/>
      <c r="H87" s="1921"/>
      <c r="I87" s="1568" t="s">
        <v>5267</v>
      </c>
      <c r="J87" s="1493" t="s">
        <v>19</v>
      </c>
      <c r="K87" s="1495" t="s">
        <v>74</v>
      </c>
      <c r="L87" s="1496" t="s">
        <v>7477</v>
      </c>
      <c r="M87" s="3053">
        <v>514</v>
      </c>
      <c r="N87" s="2196" t="s">
        <v>7325</v>
      </c>
      <c r="O87" s="1902"/>
      <c r="P87" s="1745"/>
      <c r="Q87" s="3278" t="s">
        <v>7342</v>
      </c>
    </row>
    <row r="88" spans="1:29" s="2643" customFormat="1" ht="58.5" customHeight="1">
      <c r="A88" s="3752">
        <v>25</v>
      </c>
      <c r="B88" s="3218" t="str">
        <f>TEXT(LEFT(L88,10),"0000000000")</f>
        <v>2000003397</v>
      </c>
      <c r="C88" s="3035" t="s">
        <v>3109</v>
      </c>
      <c r="D88" s="2607">
        <v>18500</v>
      </c>
      <c r="E88" s="1921" t="s">
        <v>7433</v>
      </c>
      <c r="F88" s="3025" t="s">
        <v>3401</v>
      </c>
      <c r="G88" s="1921" t="s">
        <v>7478</v>
      </c>
      <c r="H88" s="1921" t="s">
        <v>7479</v>
      </c>
      <c r="I88" s="3023" t="s">
        <v>5267</v>
      </c>
      <c r="J88" s="3025" t="s">
        <v>19</v>
      </c>
      <c r="K88" s="1921" t="s">
        <v>123</v>
      </c>
      <c r="L88" s="2913" t="s">
        <v>7480</v>
      </c>
      <c r="M88" s="2583">
        <v>300</v>
      </c>
      <c r="N88" s="2196" t="s">
        <v>7455</v>
      </c>
      <c r="O88" s="1902"/>
      <c r="P88" s="1859"/>
      <c r="Q88" s="3388" t="s">
        <v>7481</v>
      </c>
      <c r="R88" s="1790"/>
      <c r="S88" s="2150"/>
      <c r="T88" s="2150"/>
      <c r="U88" s="2150"/>
      <c r="V88" s="2150"/>
      <c r="W88" s="2150"/>
      <c r="X88" s="2150"/>
      <c r="Y88" s="2150"/>
      <c r="Z88" s="2150"/>
      <c r="AA88" s="2150"/>
    </row>
    <row r="89" spans="1:29" s="1548" customFormat="1" ht="58.5" customHeight="1">
      <c r="A89" s="3753"/>
      <c r="B89" s="3218" t="str">
        <f>TEXT(LEFT(L89,10),"0000000000")</f>
        <v>2000003359</v>
      </c>
      <c r="C89" s="3025" t="s">
        <v>3109</v>
      </c>
      <c r="D89" s="1494"/>
      <c r="E89" s="1495"/>
      <c r="F89" s="3025" t="s">
        <v>3401</v>
      </c>
      <c r="G89" s="1495"/>
      <c r="H89" s="1495"/>
      <c r="I89" s="3078" t="s">
        <v>5267</v>
      </c>
      <c r="J89" s="3025" t="s">
        <v>19</v>
      </c>
      <c r="K89" s="3023" t="s">
        <v>123</v>
      </c>
      <c r="L89" s="2880" t="s">
        <v>7482</v>
      </c>
      <c r="M89" s="2357">
        <v>1500</v>
      </c>
      <c r="N89" s="2196" t="s">
        <v>7455</v>
      </c>
      <c r="O89" s="1493"/>
      <c r="P89" s="1859"/>
      <c r="Q89" s="3388" t="s">
        <v>7481</v>
      </c>
    </row>
    <row r="90" spans="1:29" s="1548" customFormat="1" ht="58.5" customHeight="1">
      <c r="A90" s="3753"/>
      <c r="B90" s="3218" t="str">
        <f>TEXT(LEFT(L90,10),"0000000000")</f>
        <v>2000003358</v>
      </c>
      <c r="C90" s="3025" t="s">
        <v>3109</v>
      </c>
      <c r="D90" s="3247"/>
      <c r="E90" s="3023"/>
      <c r="F90" s="3025" t="s">
        <v>3401</v>
      </c>
      <c r="G90" s="3023"/>
      <c r="H90" s="3023"/>
      <c r="I90" s="3078" t="s">
        <v>5267</v>
      </c>
      <c r="J90" s="3025" t="s">
        <v>19</v>
      </c>
      <c r="K90" s="3023" t="s">
        <v>123</v>
      </c>
      <c r="L90" s="3111" t="s">
        <v>7483</v>
      </c>
      <c r="M90" s="3256">
        <v>3500</v>
      </c>
      <c r="N90" s="2916" t="s">
        <v>7346</v>
      </c>
      <c r="O90" s="3025">
        <v>3731</v>
      </c>
      <c r="P90" s="3257"/>
      <c r="Q90" s="3388" t="s">
        <v>7481</v>
      </c>
    </row>
    <row r="91" spans="1:29" s="1548" customFormat="1" ht="58.5" customHeight="1">
      <c r="A91" s="3753"/>
      <c r="B91" s="3218" t="str">
        <f>TEXT(LEFT(L91,10),"0000000000")</f>
        <v>2000003322</v>
      </c>
      <c r="C91" s="3025" t="s">
        <v>3109</v>
      </c>
      <c r="D91" s="2757"/>
      <c r="E91" s="3037"/>
      <c r="F91" s="3025" t="s">
        <v>3401</v>
      </c>
      <c r="G91" s="3023"/>
      <c r="H91" s="3023"/>
      <c r="I91" s="3023" t="s">
        <v>5267</v>
      </c>
      <c r="J91" s="3025" t="s">
        <v>19</v>
      </c>
      <c r="K91" s="3023" t="s">
        <v>123</v>
      </c>
      <c r="L91" s="2880" t="s">
        <v>7484</v>
      </c>
      <c r="M91" s="3056">
        <v>1000</v>
      </c>
      <c r="N91" s="2916" t="s">
        <v>7346</v>
      </c>
      <c r="O91" s="3025"/>
      <c r="P91" s="3026"/>
      <c r="Q91" s="3388" t="s">
        <v>7481</v>
      </c>
      <c r="R91" s="1467"/>
      <c r="S91" s="1467"/>
      <c r="T91" s="1467"/>
      <c r="U91" s="1467"/>
      <c r="V91" s="1467"/>
      <c r="W91" s="1467"/>
      <c r="X91" s="1467"/>
      <c r="Y91" s="1467"/>
      <c r="Z91" s="1467"/>
      <c r="AA91" s="1467"/>
      <c r="AB91" s="1467"/>
      <c r="AC91" s="1467"/>
    </row>
    <row r="92" spans="1:29" s="1467" customFormat="1" ht="58.5" customHeight="1">
      <c r="A92" s="3753"/>
      <c r="B92" s="3218" t="str">
        <f>TEXT(LEFT(L92,10),"0000000000")</f>
        <v>2000003367</v>
      </c>
      <c r="C92" s="3025" t="s">
        <v>3109</v>
      </c>
      <c r="D92" s="1494"/>
      <c r="E92" s="1921" t="s">
        <v>7433</v>
      </c>
      <c r="F92" s="3025" t="s">
        <v>3401</v>
      </c>
      <c r="G92" s="1495"/>
      <c r="H92" s="1495"/>
      <c r="I92" s="3023" t="s">
        <v>5267</v>
      </c>
      <c r="J92" s="3025" t="s">
        <v>19</v>
      </c>
      <c r="K92" s="3312" t="s">
        <v>7485</v>
      </c>
      <c r="L92" s="3076" t="s">
        <v>7486</v>
      </c>
      <c r="M92" s="2357">
        <v>263</v>
      </c>
      <c r="N92" s="2916" t="s">
        <v>7346</v>
      </c>
      <c r="O92" s="1493"/>
      <c r="P92" s="1859"/>
      <c r="Q92" s="3418" t="s">
        <v>7481</v>
      </c>
      <c r="R92" s="1548"/>
      <c r="S92" s="1548"/>
      <c r="T92" s="1548"/>
      <c r="U92" s="1548"/>
      <c r="V92" s="1548"/>
      <c r="W92" s="1548"/>
      <c r="X92" s="1548"/>
      <c r="Y92" s="1548"/>
      <c r="Z92" s="1548"/>
      <c r="AA92" s="1548"/>
    </row>
    <row r="93" spans="1:29" s="2150" customFormat="1" ht="58.5" customHeight="1">
      <c r="A93" s="3753"/>
      <c r="B93" s="3218" t="str">
        <f>TEXT(LEFT(L93,10),"0000000000")</f>
        <v>2200002236</v>
      </c>
      <c r="C93" s="3025" t="s">
        <v>3109</v>
      </c>
      <c r="D93" s="3451"/>
      <c r="E93" s="1909" t="s">
        <v>7433</v>
      </c>
      <c r="F93" s="3025" t="s">
        <v>3401</v>
      </c>
      <c r="G93" s="1909"/>
      <c r="H93" s="1909"/>
      <c r="I93" s="3023" t="s">
        <v>5267</v>
      </c>
      <c r="J93" s="3025" t="s">
        <v>19</v>
      </c>
      <c r="K93" s="1921" t="s">
        <v>123</v>
      </c>
      <c r="L93" s="1547" t="s">
        <v>7487</v>
      </c>
      <c r="M93" s="2357">
        <v>8000</v>
      </c>
      <c r="N93" s="2196" t="s">
        <v>7455</v>
      </c>
      <c r="O93" s="2429"/>
      <c r="P93" s="3452"/>
      <c r="Q93" s="3388" t="s">
        <v>7481</v>
      </c>
    </row>
    <row r="94" spans="1:29" s="2150" customFormat="1" ht="58.5" customHeight="1">
      <c r="A94" s="3753"/>
      <c r="B94" s="3218" t="str">
        <f>TEXT(LEFT(L94,10),"0000000000")</f>
        <v>2000003421</v>
      </c>
      <c r="C94" s="3025" t="s">
        <v>3109</v>
      </c>
      <c r="D94" s="3247"/>
      <c r="E94" s="3023"/>
      <c r="F94" s="3025" t="s">
        <v>3401</v>
      </c>
      <c r="G94" s="3023"/>
      <c r="H94" s="3023"/>
      <c r="I94" s="3078" t="s">
        <v>5267</v>
      </c>
      <c r="J94" s="3025" t="s">
        <v>19</v>
      </c>
      <c r="K94" s="3023" t="s">
        <v>63</v>
      </c>
      <c r="L94" s="2880" t="s">
        <v>7488</v>
      </c>
      <c r="M94" s="3256">
        <v>200</v>
      </c>
      <c r="N94" s="2916" t="s">
        <v>7346</v>
      </c>
      <c r="O94" s="3035"/>
      <c r="P94" s="3238"/>
      <c r="Q94" s="3388" t="s">
        <v>7481</v>
      </c>
    </row>
    <row r="95" spans="1:29" s="2150" customFormat="1" ht="58.5" customHeight="1">
      <c r="A95" s="3754"/>
      <c r="B95" s="3218" t="str">
        <f>TEXT(LEFT(L95,10),"0000000000")</f>
        <v>2000003419</v>
      </c>
      <c r="C95" s="3025" t="s">
        <v>3109</v>
      </c>
      <c r="D95" s="3247"/>
      <c r="E95" s="3023"/>
      <c r="F95" s="3025" t="s">
        <v>3401</v>
      </c>
      <c r="G95" s="3023"/>
      <c r="H95" s="3023"/>
      <c r="I95" s="3078" t="s">
        <v>5267</v>
      </c>
      <c r="J95" s="3025" t="s">
        <v>19</v>
      </c>
      <c r="K95" s="3023" t="s">
        <v>63</v>
      </c>
      <c r="L95" s="2880" t="s">
        <v>7489</v>
      </c>
      <c r="M95" s="3256">
        <v>3440</v>
      </c>
      <c r="N95" s="2916" t="s">
        <v>7346</v>
      </c>
      <c r="O95" s="3035"/>
      <c r="P95" s="3238"/>
      <c r="Q95" s="3388" t="s">
        <v>7481</v>
      </c>
    </row>
    <row r="96" spans="1:29" s="2643" customFormat="1" ht="58.5" customHeight="1">
      <c r="A96" s="3751">
        <v>26</v>
      </c>
      <c r="B96" s="3218" t="str">
        <f>TEXT(LEFT(L96,10),"0000000000")</f>
        <v>2200002193</v>
      </c>
      <c r="C96" s="3285" t="s">
        <v>112</v>
      </c>
      <c r="D96" s="2480">
        <v>11650</v>
      </c>
      <c r="E96" s="1921" t="s">
        <v>7490</v>
      </c>
      <c r="F96" s="3035" t="s">
        <v>84</v>
      </c>
      <c r="G96" s="1921" t="s">
        <v>7491</v>
      </c>
      <c r="H96" s="1921" t="s">
        <v>7492</v>
      </c>
      <c r="I96" s="1921" t="s">
        <v>7355</v>
      </c>
      <c r="J96" s="1902" t="s">
        <v>19</v>
      </c>
      <c r="K96" s="1921" t="s">
        <v>1138</v>
      </c>
      <c r="L96" s="1862" t="s">
        <v>7493</v>
      </c>
      <c r="M96" s="3057">
        <v>9150</v>
      </c>
      <c r="N96" s="2196" t="s">
        <v>7455</v>
      </c>
      <c r="O96" s="1902"/>
      <c r="P96" s="1862"/>
      <c r="Q96" s="3388" t="s">
        <v>7342</v>
      </c>
      <c r="R96" s="3360"/>
    </row>
    <row r="97" spans="1:29" s="1559" customFormat="1" ht="58.5" customHeight="1">
      <c r="A97" s="3751"/>
      <c r="B97" s="3040" t="str">
        <f>TEXT(LEFT(L97,10),"0000000000")</f>
        <v>2200002192</v>
      </c>
      <c r="C97" s="3361" t="s">
        <v>112</v>
      </c>
      <c r="D97" s="3362"/>
      <c r="E97" s="3024"/>
      <c r="F97" s="3182" t="s">
        <v>84</v>
      </c>
      <c r="G97" s="3024"/>
      <c r="H97" s="3024"/>
      <c r="I97" s="1543" t="s">
        <v>7355</v>
      </c>
      <c r="J97" s="1545" t="s">
        <v>19</v>
      </c>
      <c r="K97" s="1543" t="s">
        <v>1138</v>
      </c>
      <c r="L97" s="3076" t="s">
        <v>7494</v>
      </c>
      <c r="M97" s="3363">
        <v>2500</v>
      </c>
      <c r="N97" s="3217" t="s">
        <v>7346</v>
      </c>
      <c r="O97" s="3182"/>
      <c r="P97" s="3364"/>
      <c r="Q97" s="3417">
        <v>1</v>
      </c>
      <c r="R97" s="1467"/>
      <c r="S97" s="1467"/>
      <c r="T97" s="1467"/>
      <c r="U97" s="1467"/>
      <c r="V97" s="1467"/>
      <c r="W97" s="1467"/>
      <c r="X97" s="1467"/>
      <c r="Y97" s="1467"/>
      <c r="Z97" s="1467"/>
      <c r="AA97" s="1467"/>
      <c r="AB97" s="1467"/>
      <c r="AC97" s="1467"/>
    </row>
    <row r="98" spans="1:29" s="2150" customFormat="1" ht="58.5" customHeight="1">
      <c r="A98" s="3752">
        <v>27</v>
      </c>
      <c r="B98" s="3218" t="str">
        <f>TEXT(LEFT(L98,10),"0000000000")</f>
        <v>2200002162</v>
      </c>
      <c r="C98" s="1902" t="s">
        <v>3399</v>
      </c>
      <c r="D98" s="2607">
        <v>8800</v>
      </c>
      <c r="E98" s="1921" t="s">
        <v>7495</v>
      </c>
      <c r="F98" s="1902" t="s">
        <v>3401</v>
      </c>
      <c r="G98" s="1921" t="s">
        <v>7496</v>
      </c>
      <c r="H98" s="1921" t="s">
        <v>7497</v>
      </c>
      <c r="I98" s="1921" t="s">
        <v>7355</v>
      </c>
      <c r="J98" s="1902" t="s">
        <v>19</v>
      </c>
      <c r="K98" s="2187" t="s">
        <v>1138</v>
      </c>
      <c r="L98" s="3139" t="s">
        <v>7445</v>
      </c>
      <c r="M98" s="3184">
        <v>4820</v>
      </c>
      <c r="N98" s="2916" t="s">
        <v>7498</v>
      </c>
      <c r="O98" s="1902"/>
      <c r="P98" s="1911"/>
      <c r="Q98" s="3415" t="s">
        <v>7481</v>
      </c>
      <c r="R98" s="1902"/>
    </row>
    <row r="99" spans="1:29" s="2590" customFormat="1" ht="58.5" customHeight="1">
      <c r="A99" s="3753"/>
      <c r="B99" s="3218" t="str">
        <f>TEXT(LEFT(L99,10),"0000000000")</f>
        <v>2000003394</v>
      </c>
      <c r="C99" s="1493" t="s">
        <v>3399</v>
      </c>
      <c r="D99" s="2795"/>
      <c r="E99" s="1748"/>
      <c r="F99" s="1493" t="s">
        <v>3401</v>
      </c>
      <c r="G99" s="1748"/>
      <c r="H99" s="1748"/>
      <c r="I99" s="1624" t="s">
        <v>5267</v>
      </c>
      <c r="J99" s="1493" t="s">
        <v>19</v>
      </c>
      <c r="K99" s="1543" t="s">
        <v>1138</v>
      </c>
      <c r="L99" s="1600" t="s">
        <v>7499</v>
      </c>
      <c r="M99" s="2646">
        <v>930</v>
      </c>
      <c r="N99" s="2196" t="s">
        <v>7455</v>
      </c>
      <c r="O99" s="1790"/>
      <c r="P99" s="2544"/>
      <c r="Q99" s="3417" t="s">
        <v>7481</v>
      </c>
      <c r="R99" s="1790"/>
    </row>
    <row r="100" spans="1:29" s="1467" customFormat="1" ht="58.5" customHeight="1">
      <c r="A100" s="3753"/>
      <c r="B100" s="3218" t="str">
        <f>TEXT(LEFT(L100,10),"0000000000")</f>
        <v>2200002219</v>
      </c>
      <c r="C100" s="1493" t="s">
        <v>3399</v>
      </c>
      <c r="D100" s="3427"/>
      <c r="E100" s="3024"/>
      <c r="F100" s="1493" t="s">
        <v>3401</v>
      </c>
      <c r="G100" s="1543"/>
      <c r="H100" s="1543"/>
      <c r="I100" s="1495" t="s">
        <v>7355</v>
      </c>
      <c r="J100" s="3182" t="s">
        <v>19</v>
      </c>
      <c r="K100" s="1543" t="s">
        <v>1138</v>
      </c>
      <c r="L100" s="3252" t="s">
        <v>7500</v>
      </c>
      <c r="M100" s="3056">
        <v>745</v>
      </c>
      <c r="N100" s="2916" t="s">
        <v>7361</v>
      </c>
      <c r="O100" s="1545"/>
      <c r="P100" s="1828"/>
      <c r="Q100" s="3419" t="s">
        <v>7481</v>
      </c>
      <c r="R100" s="1545"/>
    </row>
    <row r="101" spans="1:29" s="1467" customFormat="1" ht="58.5" customHeight="1">
      <c r="A101" s="3753"/>
      <c r="B101" s="3218" t="str">
        <f>TEXT(LEFT(L101,10),"0000000000")</f>
        <v>2200002222</v>
      </c>
      <c r="C101" s="1782" t="s">
        <v>3399</v>
      </c>
      <c r="D101" s="1494"/>
      <c r="E101" s="1495"/>
      <c r="F101" s="1782" t="s">
        <v>3401</v>
      </c>
      <c r="G101" s="1495"/>
      <c r="H101" s="1495"/>
      <c r="I101" s="1495" t="s">
        <v>7355</v>
      </c>
      <c r="J101" s="3428" t="s">
        <v>19</v>
      </c>
      <c r="K101" s="1543" t="s">
        <v>1138</v>
      </c>
      <c r="L101" s="1600" t="s">
        <v>7501</v>
      </c>
      <c r="M101" s="2357">
        <v>332</v>
      </c>
      <c r="N101" s="2196" t="s">
        <v>7339</v>
      </c>
      <c r="O101" s="1493"/>
      <c r="P101" s="1859"/>
      <c r="Q101" s="3419" t="s">
        <v>7481</v>
      </c>
      <c r="R101" s="1548"/>
      <c r="S101" s="1548"/>
      <c r="T101" s="1548"/>
      <c r="U101" s="1548"/>
      <c r="V101" s="1548"/>
      <c r="W101" s="1548"/>
      <c r="X101" s="1548"/>
      <c r="Y101" s="1548"/>
      <c r="Z101" s="1548"/>
      <c r="AA101" s="1548"/>
    </row>
    <row r="102" spans="1:29" s="1467" customFormat="1" ht="58.5" customHeight="1">
      <c r="A102" s="3753"/>
      <c r="B102" s="3218" t="str">
        <f>TEXT(LEFT(L102,10),"0000000000")</f>
        <v>2200002223</v>
      </c>
      <c r="C102" s="1782" t="s">
        <v>3399</v>
      </c>
      <c r="D102" s="1494"/>
      <c r="E102" s="1495"/>
      <c r="F102" s="1782" t="s">
        <v>3401</v>
      </c>
      <c r="G102" s="1495"/>
      <c r="H102" s="1495"/>
      <c r="I102" s="1495" t="s">
        <v>7355</v>
      </c>
      <c r="J102" s="3428" t="s">
        <v>19</v>
      </c>
      <c r="K102" s="1543" t="s">
        <v>1138</v>
      </c>
      <c r="L102" s="1600" t="s">
        <v>7502</v>
      </c>
      <c r="M102" s="2357">
        <v>810</v>
      </c>
      <c r="N102" s="2916" t="s">
        <v>7361</v>
      </c>
      <c r="O102" s="1493"/>
      <c r="P102" s="1859"/>
      <c r="Q102" s="3419" t="s">
        <v>7481</v>
      </c>
      <c r="R102" s="1548"/>
      <c r="S102" s="1548"/>
      <c r="T102" s="1548"/>
      <c r="U102" s="1548"/>
      <c r="V102" s="1548"/>
      <c r="W102" s="1548"/>
      <c r="X102" s="1548"/>
      <c r="Y102" s="1548"/>
      <c r="Z102" s="1548"/>
      <c r="AA102" s="1548"/>
    </row>
    <row r="103" spans="1:29" s="1467" customFormat="1" ht="58.5" customHeight="1">
      <c r="A103" s="3753"/>
      <c r="B103" s="3218" t="str">
        <f>TEXT(LEFT(L103,10),"0000000000")</f>
        <v>2200002224</v>
      </c>
      <c r="C103" s="1782" t="s">
        <v>3399</v>
      </c>
      <c r="D103" s="1494"/>
      <c r="E103" s="1495"/>
      <c r="F103" s="1782" t="s">
        <v>3401</v>
      </c>
      <c r="G103" s="1495"/>
      <c r="H103" s="1495"/>
      <c r="I103" s="1495" t="s">
        <v>7355</v>
      </c>
      <c r="J103" s="3428" t="s">
        <v>19</v>
      </c>
      <c r="K103" s="1543" t="s">
        <v>1138</v>
      </c>
      <c r="L103" s="1600" t="s">
        <v>7503</v>
      </c>
      <c r="M103" s="2357">
        <v>125</v>
      </c>
      <c r="N103" s="2196" t="s">
        <v>7339</v>
      </c>
      <c r="O103" s="1493"/>
      <c r="P103" s="1859"/>
      <c r="Q103" s="3419" t="s">
        <v>7481</v>
      </c>
      <c r="R103" s="1548"/>
      <c r="S103" s="1548"/>
      <c r="T103" s="1548"/>
      <c r="U103" s="1548"/>
      <c r="V103" s="1548"/>
      <c r="W103" s="1548"/>
      <c r="X103" s="1548"/>
      <c r="Y103" s="1548"/>
      <c r="Z103" s="1548"/>
      <c r="AA103" s="1548"/>
    </row>
    <row r="104" spans="1:29" s="1467" customFormat="1" ht="58.5" customHeight="1">
      <c r="A104" s="3753"/>
      <c r="B104" s="3218" t="str">
        <f>TEXT(LEFT(L104,10),"0000000000")</f>
        <v>2200002225</v>
      </c>
      <c r="C104" s="1782" t="s">
        <v>3399</v>
      </c>
      <c r="D104" s="1494"/>
      <c r="E104" s="1495"/>
      <c r="F104" s="1782" t="s">
        <v>3401</v>
      </c>
      <c r="G104" s="1495"/>
      <c r="H104" s="1495"/>
      <c r="I104" s="1495" t="s">
        <v>7355</v>
      </c>
      <c r="J104" s="3428" t="s">
        <v>19</v>
      </c>
      <c r="K104" s="1543" t="s">
        <v>1138</v>
      </c>
      <c r="L104" s="1600" t="s">
        <v>7504</v>
      </c>
      <c r="M104" s="2357">
        <v>366</v>
      </c>
      <c r="N104" s="2916" t="s">
        <v>7361</v>
      </c>
      <c r="O104" s="1493"/>
      <c r="P104" s="1859"/>
      <c r="Q104" s="3419" t="s">
        <v>7481</v>
      </c>
      <c r="R104" s="1548"/>
      <c r="S104" s="1548"/>
      <c r="T104" s="1548"/>
      <c r="U104" s="1548"/>
      <c r="V104" s="1548"/>
      <c r="W104" s="1548"/>
      <c r="X104" s="1548"/>
      <c r="Y104" s="1548"/>
      <c r="Z104" s="1548"/>
      <c r="AA104" s="1548"/>
    </row>
    <row r="105" spans="1:29" s="1467" customFormat="1" ht="58.5" customHeight="1">
      <c r="A105" s="3754"/>
      <c r="B105" s="3218" t="str">
        <f>TEXT(LEFT(L105,10),"0000000000")</f>
        <v>2200002150</v>
      </c>
      <c r="C105" s="1782" t="s">
        <v>3399</v>
      </c>
      <c r="D105" s="1668"/>
      <c r="E105" s="1495"/>
      <c r="F105" s="1782" t="s">
        <v>3401</v>
      </c>
      <c r="G105" s="1495"/>
      <c r="H105" s="1495"/>
      <c r="I105" s="1495" t="s">
        <v>7355</v>
      </c>
      <c r="J105" s="1902" t="s">
        <v>19</v>
      </c>
      <c r="K105" s="1543" t="s">
        <v>1138</v>
      </c>
      <c r="L105" s="2877" t="s">
        <v>7362</v>
      </c>
      <c r="M105" s="3288">
        <v>670</v>
      </c>
      <c r="N105" s="2916" t="s">
        <v>7346</v>
      </c>
      <c r="O105" s="1493"/>
      <c r="P105" s="1859"/>
      <c r="Q105" s="3419" t="s">
        <v>7481</v>
      </c>
      <c r="R105" s="1852"/>
    </row>
    <row r="106" spans="1:29" s="2643" customFormat="1" ht="58.5" customHeight="1">
      <c r="A106" s="3756">
        <v>28</v>
      </c>
      <c r="B106" s="3218" t="str">
        <f>TEXT(LEFT(L106,10),"0000000000")</f>
        <v>2000003382</v>
      </c>
      <c r="C106" s="2667" t="s">
        <v>219</v>
      </c>
      <c r="D106" s="2767">
        <v>3750</v>
      </c>
      <c r="E106" s="1921" t="s">
        <v>7505</v>
      </c>
      <c r="F106" s="2667" t="s">
        <v>61</v>
      </c>
      <c r="G106" s="1921" t="s">
        <v>7506</v>
      </c>
      <c r="H106" s="1921"/>
      <c r="I106" s="1921" t="s">
        <v>6644</v>
      </c>
      <c r="J106" s="2667" t="s">
        <v>19</v>
      </c>
      <c r="K106" s="2187" t="s">
        <v>20</v>
      </c>
      <c r="L106" s="1862" t="s">
        <v>7507</v>
      </c>
      <c r="M106" s="2583">
        <v>1230</v>
      </c>
      <c r="N106" s="3217" t="s">
        <v>7346</v>
      </c>
      <c r="O106" s="1902"/>
      <c r="P106" s="1775"/>
      <c r="Q106" s="3419" t="s">
        <v>7481</v>
      </c>
      <c r="R106" s="2626"/>
    </row>
    <row r="107" spans="1:29" s="1467" customFormat="1" ht="58.5" customHeight="1">
      <c r="A107" s="3757"/>
      <c r="B107" s="3218" t="str">
        <f>TEXT(LEFT(L107,10),"0000000000")</f>
        <v>2200002246</v>
      </c>
      <c r="C107" s="1782" t="s">
        <v>219</v>
      </c>
      <c r="D107" s="1668"/>
      <c r="E107" s="1495"/>
      <c r="F107" s="1782" t="s">
        <v>61</v>
      </c>
      <c r="G107" s="1495"/>
      <c r="H107" s="1495"/>
      <c r="I107" s="1495" t="s">
        <v>6644</v>
      </c>
      <c r="J107" s="2667" t="s">
        <v>19</v>
      </c>
      <c r="K107" s="1543" t="s">
        <v>1138</v>
      </c>
      <c r="L107" s="2877" t="s">
        <v>7508</v>
      </c>
      <c r="M107" s="3288">
        <v>1982</v>
      </c>
      <c r="N107" s="2916" t="s">
        <v>7361</v>
      </c>
      <c r="O107" s="1493"/>
      <c r="P107" s="1859"/>
      <c r="Q107" s="3419" t="s">
        <v>7481</v>
      </c>
      <c r="R107" s="1852"/>
    </row>
    <row r="108" spans="1:29" s="1467" customFormat="1" ht="58.5" customHeight="1">
      <c r="A108" s="3757"/>
      <c r="B108" s="3218" t="str">
        <f>TEXT(LEFT(L108,10),"0000000000")</f>
        <v>2200002251</v>
      </c>
      <c r="C108" s="3386" t="s">
        <v>219</v>
      </c>
      <c r="D108" s="1668"/>
      <c r="E108" s="1495"/>
      <c r="F108" s="1782" t="s">
        <v>61</v>
      </c>
      <c r="G108" s="1495"/>
      <c r="H108" s="1495"/>
      <c r="I108" s="1495" t="s">
        <v>6644</v>
      </c>
      <c r="J108" s="2667" t="s">
        <v>19</v>
      </c>
      <c r="K108" s="1543" t="s">
        <v>1138</v>
      </c>
      <c r="L108" s="2877" t="s">
        <v>7509</v>
      </c>
      <c r="M108" s="3288">
        <v>228</v>
      </c>
      <c r="N108" s="2916" t="s">
        <v>7361</v>
      </c>
      <c r="O108" s="1493"/>
      <c r="P108" s="1859"/>
      <c r="Q108" s="3419" t="s">
        <v>7481</v>
      </c>
      <c r="R108" s="1852"/>
    </row>
    <row r="109" spans="1:29" s="1467" customFormat="1" ht="58.5" customHeight="1">
      <c r="A109" s="3757"/>
      <c r="B109" s="3218" t="str">
        <f>TEXT(LEFT(L109,10),"0000000000")</f>
        <v>2200002253</v>
      </c>
      <c r="C109" s="3386" t="s">
        <v>219</v>
      </c>
      <c r="D109" s="1668"/>
      <c r="E109" s="1495"/>
      <c r="F109" s="1782" t="s">
        <v>61</v>
      </c>
      <c r="G109" s="1495"/>
      <c r="H109" s="1495"/>
      <c r="I109" s="1495" t="s">
        <v>6644</v>
      </c>
      <c r="J109" s="2667" t="s">
        <v>19</v>
      </c>
      <c r="K109" s="1543" t="s">
        <v>1138</v>
      </c>
      <c r="L109" s="2877" t="s">
        <v>7510</v>
      </c>
      <c r="M109" s="3288">
        <v>176</v>
      </c>
      <c r="N109" s="2916" t="s">
        <v>7361</v>
      </c>
      <c r="O109" s="1493"/>
      <c r="P109" s="1859"/>
      <c r="Q109" s="3419" t="s">
        <v>7481</v>
      </c>
      <c r="R109" s="1852"/>
    </row>
    <row r="110" spans="1:29" s="1467" customFormat="1" ht="58.5" customHeight="1">
      <c r="A110" s="3758"/>
      <c r="B110" s="3218" t="str">
        <f>TEXT(LEFT(L110,10),"0000000000")</f>
        <v>2200002254</v>
      </c>
      <c r="C110" s="3386" t="s">
        <v>219</v>
      </c>
      <c r="D110" s="1668"/>
      <c r="E110" s="1495"/>
      <c r="F110" s="1782"/>
      <c r="G110" s="1495"/>
      <c r="H110" s="1495"/>
      <c r="I110" s="1495" t="s">
        <v>6644</v>
      </c>
      <c r="J110" s="2667" t="s">
        <v>19</v>
      </c>
      <c r="K110" s="1543" t="s">
        <v>1138</v>
      </c>
      <c r="L110" s="2877" t="s">
        <v>7511</v>
      </c>
      <c r="M110" s="3288">
        <v>134</v>
      </c>
      <c r="N110" s="2916" t="s">
        <v>7361</v>
      </c>
      <c r="O110" s="1493"/>
      <c r="P110" s="1859"/>
      <c r="Q110" s="3419" t="s">
        <v>7481</v>
      </c>
      <c r="R110" s="1852"/>
    </row>
    <row r="111" spans="1:29" s="1548" customFormat="1" ht="58.5" customHeight="1">
      <c r="A111" s="3759">
        <v>29</v>
      </c>
      <c r="B111" s="3218" t="str">
        <f>TEXT(LEFT(L111,10),"0000000000")</f>
        <v>2000003424</v>
      </c>
      <c r="C111" s="3035" t="s">
        <v>3275</v>
      </c>
      <c r="D111" s="1494">
        <v>10500</v>
      </c>
      <c r="E111" s="1495" t="s">
        <v>7512</v>
      </c>
      <c r="F111" s="3025" t="s">
        <v>3401</v>
      </c>
      <c r="G111" s="1495" t="s">
        <v>7513</v>
      </c>
      <c r="H111" s="1495"/>
      <c r="I111" s="1495" t="s">
        <v>5267</v>
      </c>
      <c r="J111" s="3025" t="s">
        <v>19</v>
      </c>
      <c r="K111" s="3023" t="s">
        <v>5260</v>
      </c>
      <c r="L111" s="2880" t="s">
        <v>7514</v>
      </c>
      <c r="M111" s="3053">
        <f>7560-3360</f>
        <v>4200</v>
      </c>
      <c r="N111" s="2196" t="s">
        <v>7455</v>
      </c>
      <c r="O111" s="1493"/>
      <c r="P111" s="1547"/>
      <c r="Q111" s="3415" t="s">
        <v>7481</v>
      </c>
      <c r="R111" s="3271"/>
      <c r="S111" s="1474"/>
      <c r="T111" s="1474"/>
      <c r="U111" s="3272"/>
      <c r="V111" s="1634"/>
      <c r="W111" s="1474"/>
      <c r="X111" s="2024"/>
      <c r="Y111" s="2024"/>
      <c r="Z111" s="1493"/>
      <c r="AA111" s="1495"/>
      <c r="AB111" s="1551"/>
      <c r="AC111" s="3273"/>
    </row>
    <row r="112" spans="1:29" s="1548" customFormat="1" ht="58.5" customHeight="1">
      <c r="A112" s="3760"/>
      <c r="B112" s="3218" t="str">
        <f>TEXT(LEFT(L112,10),"0000000000")</f>
        <v>2000003425</v>
      </c>
      <c r="C112" s="3025" t="s">
        <v>3275</v>
      </c>
      <c r="D112" s="3405"/>
      <c r="E112" s="3176"/>
      <c r="F112" s="3025" t="s">
        <v>3401</v>
      </c>
      <c r="G112" s="1495"/>
      <c r="H112" s="1495"/>
      <c r="I112" s="1495" t="s">
        <v>5267</v>
      </c>
      <c r="J112" s="3025" t="s">
        <v>19</v>
      </c>
      <c r="K112" s="3023" t="s">
        <v>5260</v>
      </c>
      <c r="L112" s="2880" t="s">
        <v>7515</v>
      </c>
      <c r="M112" s="3053">
        <v>3360</v>
      </c>
      <c r="N112" s="2196" t="s">
        <v>7455</v>
      </c>
      <c r="O112" s="1493"/>
      <c r="P112" s="1547"/>
      <c r="Q112" s="3415" t="s">
        <v>7481</v>
      </c>
      <c r="R112" s="3271"/>
      <c r="S112" s="1474"/>
      <c r="T112" s="1474"/>
      <c r="U112" s="3272"/>
      <c r="V112" s="1634"/>
      <c r="W112" s="1474"/>
      <c r="X112" s="2024"/>
      <c r="Y112" s="2024"/>
      <c r="Z112" s="1493"/>
      <c r="AA112" s="1495"/>
      <c r="AB112" s="1551"/>
      <c r="AC112" s="3273"/>
    </row>
    <row r="113" spans="1:35" s="2643" customFormat="1" ht="58.5" customHeight="1">
      <c r="A113" s="3760"/>
      <c r="B113" s="3218" t="str">
        <f>TEXT(LEFT(L113,10),"0000000000")</f>
        <v>2000003368</v>
      </c>
      <c r="C113" s="3025" t="s">
        <v>3275</v>
      </c>
      <c r="D113" s="2607"/>
      <c r="E113" s="3037"/>
      <c r="F113" s="3025" t="s">
        <v>3401</v>
      </c>
      <c r="G113" s="1921"/>
      <c r="H113" s="3318"/>
      <c r="I113" s="1495" t="s">
        <v>5267</v>
      </c>
      <c r="J113" s="1493" t="s">
        <v>19</v>
      </c>
      <c r="K113" s="3177" t="s">
        <v>5260</v>
      </c>
      <c r="L113" s="3287" t="s">
        <v>7516</v>
      </c>
      <c r="M113" s="3056">
        <v>82</v>
      </c>
      <c r="N113" s="2916" t="s">
        <v>7374</v>
      </c>
      <c r="O113" s="1902"/>
      <c r="P113" s="1745"/>
      <c r="Q113" s="3278" t="s">
        <v>7481</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customHeight="1">
      <c r="A114" s="3760"/>
      <c r="B114" s="3037" t="str">
        <f>TEXT(LEFT(L114,10),"0000000000")</f>
        <v>2000003444</v>
      </c>
      <c r="C114" s="3025" t="s">
        <v>3275</v>
      </c>
      <c r="D114" s="1494"/>
      <c r="E114" s="1495"/>
      <c r="F114" s="3025" t="s">
        <v>3401</v>
      </c>
      <c r="G114" s="1495"/>
      <c r="H114" s="1495"/>
      <c r="I114" s="1495" t="s">
        <v>5267</v>
      </c>
      <c r="J114" s="3025" t="s">
        <v>19</v>
      </c>
      <c r="K114" s="1495" t="s">
        <v>123</v>
      </c>
      <c r="L114" s="1547" t="s">
        <v>7517</v>
      </c>
      <c r="M114" s="3053">
        <v>2000</v>
      </c>
      <c r="N114" s="2196" t="s">
        <v>7455</v>
      </c>
      <c r="O114" s="1493"/>
      <c r="P114" s="1547"/>
      <c r="Q114" s="3415" t="s">
        <v>7481</v>
      </c>
      <c r="R114" s="3271"/>
      <c r="S114" s="1474"/>
      <c r="T114" s="1474"/>
      <c r="U114" s="3272"/>
      <c r="V114" s="1634"/>
      <c r="W114" s="1474"/>
      <c r="X114" s="2024"/>
      <c r="Y114" s="2024"/>
      <c r="Z114" s="1493"/>
      <c r="AA114" s="1495"/>
      <c r="AB114" s="1551"/>
      <c r="AC114" s="3273"/>
    </row>
    <row r="115" spans="1:35" s="1548" customFormat="1" ht="58.5" customHeight="1">
      <c r="A115" s="3761"/>
      <c r="B115" s="3043" t="str">
        <f>TEXT(LEFT(L115,10),"0000000000")</f>
        <v>2000003442</v>
      </c>
      <c r="C115" s="3182" t="s">
        <v>3275</v>
      </c>
      <c r="D115" s="2613"/>
      <c r="E115" s="1543"/>
      <c r="F115" s="3182" t="s">
        <v>3401</v>
      </c>
      <c r="G115" s="1543"/>
      <c r="H115" s="1543"/>
      <c r="I115" s="1543" t="s">
        <v>5267</v>
      </c>
      <c r="J115" s="3182" t="s">
        <v>19</v>
      </c>
      <c r="K115" s="1543" t="s">
        <v>123</v>
      </c>
      <c r="L115" s="1828" t="s">
        <v>7518</v>
      </c>
      <c r="M115" s="3053">
        <v>1000</v>
      </c>
      <c r="N115" s="2196" t="s">
        <v>7455</v>
      </c>
      <c r="O115" s="1493"/>
      <c r="P115" s="1547"/>
      <c r="Q115" s="3415" t="s">
        <v>7481</v>
      </c>
      <c r="R115" s="3271"/>
      <c r="S115" s="1474"/>
      <c r="T115" s="1474"/>
      <c r="U115" s="3272"/>
      <c r="V115" s="1634"/>
      <c r="W115" s="1474"/>
      <c r="X115" s="2024"/>
      <c r="Y115" s="2024"/>
      <c r="Z115" s="1493"/>
      <c r="AA115" s="1495"/>
      <c r="AB115" s="1551"/>
      <c r="AC115" s="3273"/>
    </row>
    <row r="116" spans="1:35" s="3435" customFormat="1" ht="58.5" customHeight="1">
      <c r="A116" s="3440"/>
      <c r="B116" s="3437"/>
      <c r="C116" s="3432" t="s">
        <v>2912</v>
      </c>
      <c r="D116" s="3438">
        <v>3940</v>
      </c>
      <c r="E116" s="3433" t="s">
        <v>7519</v>
      </c>
      <c r="F116" s="3432" t="s">
        <v>61</v>
      </c>
      <c r="G116" s="3434"/>
      <c r="H116" s="3433"/>
      <c r="I116" s="3433" t="s">
        <v>6644</v>
      </c>
      <c r="J116" s="3439"/>
      <c r="K116" s="3439"/>
      <c r="L116" s="3441" t="s">
        <v>216</v>
      </c>
      <c r="R116" s="3436"/>
    </row>
    <row r="117" spans="1:35" s="2150" customFormat="1" ht="58.5" customHeight="1">
      <c r="A117" s="3752">
        <v>3</v>
      </c>
      <c r="B117" s="3171" t="str">
        <f>TEXT(LEFT(L117,10),"0000000000")</f>
        <v>2000003443</v>
      </c>
      <c r="C117" s="3041" t="s">
        <v>7520</v>
      </c>
      <c r="D117" s="2585">
        <v>12270</v>
      </c>
      <c r="E117" s="2118" t="s">
        <v>7521</v>
      </c>
      <c r="F117" s="3041" t="s">
        <v>3401</v>
      </c>
      <c r="G117" s="2118" t="s">
        <v>7522</v>
      </c>
      <c r="H117" s="2118"/>
      <c r="I117" s="1851" t="s">
        <v>5267</v>
      </c>
      <c r="J117" s="3041" t="s">
        <v>19</v>
      </c>
      <c r="K117" s="2118" t="s">
        <v>123</v>
      </c>
      <c r="L117" s="2402" t="s">
        <v>7523</v>
      </c>
      <c r="M117" s="3057">
        <v>2000</v>
      </c>
      <c r="N117" s="2196" t="s">
        <v>7455</v>
      </c>
      <c r="O117" s="1902"/>
      <c r="P117" s="1911">
        <v>1909</v>
      </c>
      <c r="Q117" s="3415" t="s">
        <v>7481</v>
      </c>
      <c r="R117" s="3395"/>
      <c r="S117" s="2659"/>
      <c r="T117" s="2659"/>
      <c r="U117" s="3396"/>
      <c r="V117" s="1904"/>
      <c r="W117" s="2659"/>
      <c r="X117" s="2424"/>
      <c r="Y117" s="2424"/>
      <c r="Z117" s="1902"/>
      <c r="AA117" s="1921"/>
      <c r="AB117" s="3397"/>
      <c r="AC117" s="3398"/>
    </row>
    <row r="118" spans="1:35" s="1548" customFormat="1" ht="58.5" customHeight="1">
      <c r="A118" s="3753"/>
      <c r="B118" s="3037" t="str">
        <f>TEXT(LEFT(L118,10),"0000000000")</f>
        <v>2000003445</v>
      </c>
      <c r="C118" s="3025" t="s">
        <v>7520</v>
      </c>
      <c r="D118" s="1494"/>
      <c r="E118" s="1495"/>
      <c r="F118" s="3025" t="s">
        <v>3401</v>
      </c>
      <c r="G118" s="1495"/>
      <c r="H118" s="1495"/>
      <c r="I118" s="1495" t="s">
        <v>5267</v>
      </c>
      <c r="J118" s="3025" t="s">
        <v>19</v>
      </c>
      <c r="K118" s="1495" t="s">
        <v>123</v>
      </c>
      <c r="L118" s="1547" t="s">
        <v>7524</v>
      </c>
      <c r="M118" s="3053">
        <v>2000</v>
      </c>
      <c r="N118" s="2196" t="s">
        <v>7455</v>
      </c>
      <c r="O118" s="1493"/>
      <c r="P118" s="1547">
        <v>1841</v>
      </c>
      <c r="Q118" s="3415" t="s">
        <v>7481</v>
      </c>
      <c r="R118" s="3271"/>
      <c r="S118" s="1474"/>
      <c r="T118" s="1474"/>
      <c r="U118" s="3272"/>
      <c r="V118" s="1634"/>
      <c r="W118" s="1474"/>
      <c r="X118" s="2024"/>
      <c r="Y118" s="2024"/>
      <c r="Z118" s="1493"/>
      <c r="AA118" s="1495"/>
      <c r="AB118" s="1551"/>
      <c r="AC118" s="3273"/>
    </row>
    <row r="119" spans="1:35" s="1548" customFormat="1" ht="58.5" customHeight="1">
      <c r="A119" s="3753"/>
      <c r="B119" s="3037" t="str">
        <f>TEXT(LEFT(L119,10),"0000000000")</f>
        <v>2000003442</v>
      </c>
      <c r="C119" s="3025" t="s">
        <v>7520</v>
      </c>
      <c r="D119" s="1494"/>
      <c r="E119" s="1495"/>
      <c r="F119" s="3025" t="s">
        <v>3401</v>
      </c>
      <c r="G119" s="1495"/>
      <c r="H119" s="1495"/>
      <c r="I119" s="1495" t="s">
        <v>5267</v>
      </c>
      <c r="J119" s="3025" t="s">
        <v>19</v>
      </c>
      <c r="K119" s="1495" t="s">
        <v>123</v>
      </c>
      <c r="L119" s="1600" t="s">
        <v>7525</v>
      </c>
      <c r="M119" s="3053">
        <v>1000</v>
      </c>
      <c r="N119" s="2196" t="s">
        <v>7455</v>
      </c>
      <c r="O119" s="1493"/>
      <c r="P119" s="1547"/>
      <c r="Q119" s="3415" t="s">
        <v>7481</v>
      </c>
      <c r="R119" s="3271"/>
      <c r="S119" s="1474"/>
      <c r="T119" s="1474"/>
      <c r="U119" s="3272"/>
      <c r="V119" s="1634"/>
      <c r="W119" s="1474"/>
      <c r="X119" s="2024"/>
      <c r="Y119" s="2024"/>
      <c r="Z119" s="1493"/>
      <c r="AA119" s="1495"/>
      <c r="AB119" s="1551"/>
      <c r="AC119" s="3273"/>
    </row>
    <row r="120" spans="1:35" s="2150" customFormat="1" ht="58.5" customHeight="1">
      <c r="A120" s="3754"/>
      <c r="B120" s="3037" t="str">
        <f>TEXT(LEFT(L120,10),"0000000000")</f>
        <v>2000003418</v>
      </c>
      <c r="C120" s="3025" t="s">
        <v>7520</v>
      </c>
      <c r="D120" s="3247"/>
      <c r="E120" s="3023"/>
      <c r="F120" s="3025" t="s">
        <v>3401</v>
      </c>
      <c r="G120" s="3023"/>
      <c r="H120" s="3023"/>
      <c r="I120" s="3023" t="s">
        <v>5267</v>
      </c>
      <c r="J120" s="3025" t="s">
        <v>19</v>
      </c>
      <c r="K120" s="3023" t="s">
        <v>63</v>
      </c>
      <c r="L120" s="2880" t="s">
        <v>7526</v>
      </c>
      <c r="M120" s="3256">
        <v>7300</v>
      </c>
      <c r="N120" s="3217" t="s">
        <v>7346</v>
      </c>
      <c r="O120" s="3035"/>
      <c r="P120" s="3238"/>
      <c r="Q120" s="3388" t="s">
        <v>7481</v>
      </c>
    </row>
    <row r="121" spans="1:35" s="2150" customFormat="1" ht="58.5" customHeight="1">
      <c r="A121" s="3752">
        <v>31</v>
      </c>
      <c r="B121" s="3037" t="str">
        <f>TEXT(LEFT(L121,10),"0000000000")</f>
        <v>2000003418</v>
      </c>
      <c r="C121" s="3035" t="s">
        <v>7527</v>
      </c>
      <c r="D121" s="3247">
        <v>10600</v>
      </c>
      <c r="E121" s="3023" t="s">
        <v>7528</v>
      </c>
      <c r="F121" s="3025" t="s">
        <v>3416</v>
      </c>
      <c r="G121" s="3023" t="s">
        <v>7529</v>
      </c>
      <c r="H121" s="3023"/>
      <c r="I121" s="3023" t="s">
        <v>5267</v>
      </c>
      <c r="J121" s="3025" t="s">
        <v>19</v>
      </c>
      <c r="K121" s="3023" t="s">
        <v>63</v>
      </c>
      <c r="L121" s="2880" t="s">
        <v>7530</v>
      </c>
      <c r="M121" s="3506">
        <f>9170-7300</f>
        <v>1870</v>
      </c>
      <c r="N121" s="3217" t="s">
        <v>7346</v>
      </c>
      <c r="O121" s="3035"/>
      <c r="P121" s="3238"/>
      <c r="Q121" s="3388" t="s">
        <v>7481</v>
      </c>
    </row>
    <row r="122" spans="1:35" s="1467" customFormat="1" ht="58.5" customHeight="1">
      <c r="A122" s="3753"/>
      <c r="B122" s="3037" t="str">
        <f>TEXT(LEFT(L122,10),"0000000000")</f>
        <v>2000003291</v>
      </c>
      <c r="C122" s="3025" t="s">
        <v>7527</v>
      </c>
      <c r="D122" s="1494"/>
      <c r="E122" s="1495"/>
      <c r="F122" s="3025" t="s">
        <v>3416</v>
      </c>
      <c r="G122" s="1495"/>
      <c r="H122" s="1495"/>
      <c r="I122" s="3078" t="s">
        <v>5267</v>
      </c>
      <c r="J122" s="1495" t="s">
        <v>19</v>
      </c>
      <c r="K122" s="1495" t="s">
        <v>63</v>
      </c>
      <c r="L122" s="2880" t="s">
        <v>7531</v>
      </c>
      <c r="M122" s="3053">
        <v>1800</v>
      </c>
      <c r="N122" s="2196" t="s">
        <v>5481</v>
      </c>
      <c r="O122" s="1493"/>
      <c r="P122" s="2590"/>
      <c r="Q122" s="3388" t="s">
        <v>7481</v>
      </c>
      <c r="R122" s="2590"/>
      <c r="S122" s="1548"/>
      <c r="T122" s="1548"/>
      <c r="U122" s="1548"/>
      <c r="V122" s="1548"/>
      <c r="W122" s="1548"/>
    </row>
    <row r="123" spans="1:35" s="1467" customFormat="1" ht="58.5" customHeight="1">
      <c r="A123" s="3753"/>
      <c r="B123" s="3037" t="str">
        <f>TEXT(LEFT(L123,10),"0000000000")</f>
        <v>2000003427</v>
      </c>
      <c r="C123" s="3025" t="s">
        <v>7527</v>
      </c>
      <c r="D123" s="1494"/>
      <c r="E123" s="1495"/>
      <c r="F123" s="3025" t="s">
        <v>3416</v>
      </c>
      <c r="G123" s="1495"/>
      <c r="H123" s="1495"/>
      <c r="I123" s="3078" t="s">
        <v>5267</v>
      </c>
      <c r="J123" s="3025" t="s">
        <v>19</v>
      </c>
      <c r="K123" s="3023" t="s">
        <v>63</v>
      </c>
      <c r="L123" s="2880" t="s">
        <v>7532</v>
      </c>
      <c r="M123" s="1826">
        <v>1200</v>
      </c>
      <c r="N123" s="3217" t="s">
        <v>7346</v>
      </c>
      <c r="O123" s="1493"/>
      <c r="P123" s="1859"/>
      <c r="Q123" s="3418" t="s">
        <v>7481</v>
      </c>
    </row>
    <row r="124" spans="1:35" s="2150" customFormat="1" ht="70.5" customHeight="1">
      <c r="A124" s="3753"/>
      <c r="B124" s="3037" t="str">
        <f>TEXT(LEFT(L124,10),"0000000000")</f>
        <v>2000003420</v>
      </c>
      <c r="C124" s="3025" t="s">
        <v>7527</v>
      </c>
      <c r="D124" s="3247"/>
      <c r="E124" s="3023"/>
      <c r="F124" s="3025" t="s">
        <v>3416</v>
      </c>
      <c r="G124" s="3023"/>
      <c r="H124" s="3023"/>
      <c r="I124" s="3078" t="s">
        <v>5267</v>
      </c>
      <c r="J124" s="3025" t="s">
        <v>19</v>
      </c>
      <c r="K124" s="3023" t="s">
        <v>63</v>
      </c>
      <c r="L124" s="2880" t="s">
        <v>7533</v>
      </c>
      <c r="M124" s="3506">
        <v>800</v>
      </c>
      <c r="N124" s="2196" t="s">
        <v>5481</v>
      </c>
      <c r="O124" s="3035"/>
      <c r="P124" s="3238"/>
      <c r="Q124" s="3388" t="s">
        <v>7481</v>
      </c>
    </row>
    <row r="125" spans="1:35" s="1467" customFormat="1" ht="70.5" customHeight="1">
      <c r="A125" s="3753"/>
      <c r="B125" s="3037" t="str">
        <f>TEXT(LEFT(L125,10),"0000000000")</f>
        <v>2000003447</v>
      </c>
      <c r="C125" s="3025" t="s">
        <v>7527</v>
      </c>
      <c r="D125" s="1494"/>
      <c r="E125" s="1495"/>
      <c r="F125" s="3025" t="s">
        <v>3416</v>
      </c>
      <c r="G125" s="1495"/>
      <c r="H125" s="1495"/>
      <c r="I125" s="3078" t="s">
        <v>5267</v>
      </c>
      <c r="J125" s="3025" t="s">
        <v>19</v>
      </c>
      <c r="K125" s="3023" t="s">
        <v>63</v>
      </c>
      <c r="L125" s="1600" t="s">
        <v>7534</v>
      </c>
      <c r="M125" s="1826">
        <v>1560</v>
      </c>
      <c r="N125" s="2916" t="s">
        <v>7535</v>
      </c>
      <c r="O125" s="1493"/>
      <c r="P125" s="1859"/>
      <c r="Q125" s="3418" t="s">
        <v>7481</v>
      </c>
    </row>
    <row r="126" spans="1:35" s="1548" customFormat="1" ht="70.5" customHeight="1">
      <c r="A126" s="3753"/>
      <c r="B126" s="3037" t="str">
        <f>TEXT(LEFT(L126,10),"0000000000")</f>
        <v>2000003441</v>
      </c>
      <c r="C126" s="3025" t="s">
        <v>7527</v>
      </c>
      <c r="F126" s="3025" t="s">
        <v>3416</v>
      </c>
      <c r="G126" s="1495"/>
      <c r="H126" s="1495"/>
      <c r="I126" s="1495" t="s">
        <v>5267</v>
      </c>
      <c r="J126" s="3025" t="s">
        <v>19</v>
      </c>
      <c r="K126" s="1495" t="s">
        <v>123</v>
      </c>
      <c r="L126" s="1547" t="s">
        <v>7536</v>
      </c>
      <c r="M126" s="3053">
        <v>2000</v>
      </c>
      <c r="N126" s="2196" t="s">
        <v>5481</v>
      </c>
      <c r="O126" s="1493"/>
      <c r="P126" s="1547">
        <v>1953</v>
      </c>
      <c r="Q126" s="3415" t="s">
        <v>7481</v>
      </c>
      <c r="R126" s="3271"/>
      <c r="S126" s="1474"/>
      <c r="T126" s="1474"/>
      <c r="U126" s="3272"/>
      <c r="V126" s="1634"/>
      <c r="W126" s="1474"/>
      <c r="X126" s="2024"/>
      <c r="Y126" s="2024"/>
      <c r="Z126" s="1493"/>
      <c r="AA126" s="1495"/>
      <c r="AB126" s="1551"/>
      <c r="AC126" s="3273"/>
    </row>
    <row r="127" spans="1:35" s="1548" customFormat="1" ht="70.5" customHeight="1">
      <c r="A127" s="3753"/>
      <c r="B127" s="3037" t="str">
        <f>TEXT(LEFT(L127,10),"0000000000")</f>
        <v>2200002278</v>
      </c>
      <c r="C127" s="3025" t="s">
        <v>7527</v>
      </c>
      <c r="F127" s="3025" t="s">
        <v>3416</v>
      </c>
      <c r="G127" s="1495"/>
      <c r="H127" s="1495"/>
      <c r="I127" s="1495" t="s">
        <v>7537</v>
      </c>
      <c r="J127" s="3025" t="s">
        <v>19</v>
      </c>
      <c r="K127" s="3023" t="s">
        <v>63</v>
      </c>
      <c r="L127" s="1600" t="s">
        <v>7538</v>
      </c>
      <c r="M127" s="3053">
        <v>240</v>
      </c>
      <c r="N127" s="2196" t="s">
        <v>7539</v>
      </c>
      <c r="O127" s="1493"/>
      <c r="P127" s="1547"/>
      <c r="Q127" s="3415" t="s">
        <v>7481</v>
      </c>
      <c r="R127" s="3271"/>
      <c r="S127" s="1474"/>
      <c r="T127" s="1474"/>
      <c r="U127" s="3272"/>
      <c r="V127" s="1634"/>
      <c r="W127" s="1474"/>
      <c r="X127" s="2024"/>
      <c r="Y127" s="2024"/>
      <c r="Z127" s="1493"/>
      <c r="AA127" s="1495"/>
      <c r="AB127" s="1551"/>
      <c r="AC127" s="3273"/>
    </row>
    <row r="128" spans="1:35" s="1548" customFormat="1" ht="70.5" customHeight="1">
      <c r="A128" s="3753"/>
      <c r="B128" s="3037" t="str">
        <f>TEXT(LEFT(L128,10),"0000000000")</f>
        <v>2200002266</v>
      </c>
      <c r="C128" s="3025" t="s">
        <v>7527</v>
      </c>
      <c r="F128" s="3025" t="s">
        <v>3416</v>
      </c>
      <c r="G128" s="1495"/>
      <c r="H128" s="1495"/>
      <c r="I128" s="1495" t="s">
        <v>5267</v>
      </c>
      <c r="J128" s="1493" t="s">
        <v>19</v>
      </c>
      <c r="K128" s="3023" t="s">
        <v>63</v>
      </c>
      <c r="L128" s="2880" t="s">
        <v>7540</v>
      </c>
      <c r="M128" s="3053">
        <v>100</v>
      </c>
      <c r="N128" s="2196" t="s">
        <v>7541</v>
      </c>
      <c r="O128" s="1493"/>
      <c r="P128" s="2590"/>
      <c r="Q128" s="3278" t="s">
        <v>7481</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customHeight="1">
      <c r="A129" s="3753"/>
      <c r="B129" s="3037" t="str">
        <f>TEXT(LEFT(L129,10),"0000000000")</f>
        <v>2200002280</v>
      </c>
      <c r="C129" s="3025" t="s">
        <v>7527</v>
      </c>
      <c r="F129" s="3025" t="s">
        <v>3416</v>
      </c>
      <c r="G129" s="1495"/>
      <c r="H129" s="1495"/>
      <c r="I129" s="1495" t="s">
        <v>7537</v>
      </c>
      <c r="J129" s="1493" t="s">
        <v>19</v>
      </c>
      <c r="K129" s="3023" t="s">
        <v>63</v>
      </c>
      <c r="L129" s="1600" t="s">
        <v>7542</v>
      </c>
      <c r="M129" s="3053">
        <v>120</v>
      </c>
      <c r="N129" s="2196" t="s">
        <v>7539</v>
      </c>
      <c r="O129" s="1493"/>
      <c r="P129" s="1547"/>
      <c r="Q129" s="3415" t="s">
        <v>7481</v>
      </c>
      <c r="R129" s="3271"/>
      <c r="S129" s="1474"/>
      <c r="T129" s="1474"/>
      <c r="U129" s="3272"/>
      <c r="V129" s="1634"/>
      <c r="W129" s="1474"/>
      <c r="X129" s="2024"/>
      <c r="Y129" s="2024"/>
      <c r="Z129" s="1493"/>
      <c r="AA129" s="1495"/>
      <c r="AB129" s="1551"/>
      <c r="AC129" s="3273"/>
    </row>
    <row r="130" spans="1:29" s="1548" customFormat="1" ht="70.5" customHeight="1">
      <c r="A130" s="3754"/>
      <c r="B130" s="3037" t="str">
        <f>TEXT(LEFT(L130,10),"0000000000")</f>
        <v>2200002279</v>
      </c>
      <c r="C130" s="3025" t="s">
        <v>7527</v>
      </c>
      <c r="F130" s="3025" t="s">
        <v>3416</v>
      </c>
      <c r="G130" s="1495"/>
      <c r="H130" s="1495"/>
      <c r="I130" s="1495" t="s">
        <v>7537</v>
      </c>
      <c r="J130" s="1493" t="s">
        <v>19</v>
      </c>
      <c r="K130" s="3023" t="s">
        <v>63</v>
      </c>
      <c r="L130" s="1843" t="s">
        <v>7543</v>
      </c>
      <c r="M130" s="3053">
        <v>1000</v>
      </c>
      <c r="N130" s="2196" t="s">
        <v>7539</v>
      </c>
      <c r="O130" s="1493"/>
      <c r="P130" s="1547"/>
      <c r="Q130" s="3415" t="s">
        <v>7481</v>
      </c>
      <c r="R130" s="3271"/>
      <c r="S130" s="1474"/>
      <c r="T130" s="1474"/>
      <c r="U130" s="3272"/>
      <c r="V130" s="1634"/>
      <c r="W130" s="1474"/>
      <c r="X130" s="2024"/>
      <c r="Y130" s="2024"/>
      <c r="Z130" s="1493"/>
      <c r="AA130" s="1495"/>
      <c r="AB130" s="1551"/>
      <c r="AC130" s="3273"/>
    </row>
    <row r="131" spans="1:29" s="2150" customFormat="1" ht="58.5" customHeight="1">
      <c r="A131" s="3683">
        <v>32</v>
      </c>
      <c r="B131" s="3037" t="str">
        <f>TEXT(LEFT(L131,10),"0000000000")</f>
        <v>2200002232</v>
      </c>
      <c r="C131" s="3035" t="s">
        <v>3469</v>
      </c>
      <c r="D131" s="3246">
        <v>4280</v>
      </c>
      <c r="E131" s="3037" t="s">
        <v>7512</v>
      </c>
      <c r="F131" s="2667" t="s">
        <v>16</v>
      </c>
      <c r="G131" s="1921" t="s">
        <v>7544</v>
      </c>
      <c r="H131" s="1921"/>
      <c r="I131" s="1921" t="s">
        <v>5267</v>
      </c>
      <c r="J131" s="1902" t="s">
        <v>19</v>
      </c>
      <c r="K131" s="1921" t="s">
        <v>101</v>
      </c>
      <c r="L131" s="3224" t="s">
        <v>7436</v>
      </c>
      <c r="M131" s="3099">
        <v>3140</v>
      </c>
      <c r="N131" s="3217" t="s">
        <v>7346</v>
      </c>
      <c r="O131" s="2429"/>
      <c r="P131" s="1745"/>
      <c r="Q131" s="3388">
        <v>2</v>
      </c>
      <c r="AC131" s="2643"/>
    </row>
    <row r="132" spans="1:29" s="2643" customFormat="1" ht="58.5" customHeight="1">
      <c r="A132" s="3685"/>
      <c r="B132" s="3037" t="str">
        <f>TEXT(LEFT(L132,10),"0000000000")</f>
        <v>2200002229</v>
      </c>
      <c r="C132" s="3025" t="s">
        <v>3469</v>
      </c>
      <c r="D132" s="3246"/>
      <c r="E132" s="3037"/>
      <c r="F132" s="1782" t="s">
        <v>16</v>
      </c>
      <c r="G132" s="1921"/>
      <c r="H132" s="1921"/>
      <c r="I132" s="1495" t="s">
        <v>5267</v>
      </c>
      <c r="J132" s="1493" t="s">
        <v>19</v>
      </c>
      <c r="K132" s="1495" t="s">
        <v>101</v>
      </c>
      <c r="L132" s="2880" t="s">
        <v>7469</v>
      </c>
      <c r="M132" s="3057">
        <v>1140</v>
      </c>
      <c r="N132" s="2196" t="s">
        <v>7325</v>
      </c>
      <c r="O132" s="1902"/>
      <c r="P132" s="1745"/>
      <c r="Q132" s="3278" t="s">
        <v>7481</v>
      </c>
    </row>
    <row r="133" spans="1:29" s="2643" customFormat="1" ht="58.5" customHeight="1">
      <c r="A133" s="3683">
        <v>33</v>
      </c>
      <c r="B133" s="3037" t="str">
        <f>TEXT(LEFT(L133,10),"0000000000")</f>
        <v>2200002229</v>
      </c>
      <c r="C133" s="3035" t="s">
        <v>7545</v>
      </c>
      <c r="D133" s="3246">
        <v>3730</v>
      </c>
      <c r="E133" s="1921" t="s">
        <v>7512</v>
      </c>
      <c r="F133" s="2667" t="s">
        <v>61</v>
      </c>
      <c r="G133" s="1921" t="s">
        <v>7546</v>
      </c>
      <c r="H133" s="1921"/>
      <c r="I133" s="1921" t="s">
        <v>5267</v>
      </c>
      <c r="J133" s="1902" t="s">
        <v>19</v>
      </c>
      <c r="K133" s="1921" t="s">
        <v>101</v>
      </c>
      <c r="L133" s="2913" t="s">
        <v>7547</v>
      </c>
      <c r="M133" s="3057">
        <v>1268</v>
      </c>
      <c r="N133" s="2196" t="s">
        <v>7325</v>
      </c>
      <c r="O133" s="1902"/>
      <c r="P133" s="1745"/>
      <c r="Q133" s="3278" t="s">
        <v>7481</v>
      </c>
    </row>
    <row r="134" spans="1:29" s="2643" customFormat="1" ht="58.5" customHeight="1">
      <c r="A134" s="3685"/>
      <c r="B134" s="3037" t="str">
        <f>TEXT(LEFT(L134,10),"0000000000")</f>
        <v>2000003410</v>
      </c>
      <c r="C134" s="3025" t="s">
        <v>7545</v>
      </c>
      <c r="D134" s="1494"/>
      <c r="E134" s="1495"/>
      <c r="F134" s="1782" t="s">
        <v>61</v>
      </c>
      <c r="G134" s="1495"/>
      <c r="H134" s="1495"/>
      <c r="I134" s="1495" t="s">
        <v>5267</v>
      </c>
      <c r="J134" s="3025" t="s">
        <v>19</v>
      </c>
      <c r="K134" s="1495" t="s">
        <v>74</v>
      </c>
      <c r="L134" s="1600" t="s">
        <v>7548</v>
      </c>
      <c r="M134" s="2357">
        <v>2500</v>
      </c>
      <c r="N134" s="2196" t="s">
        <v>5481</v>
      </c>
      <c r="O134" s="1493"/>
      <c r="P134" s="1859"/>
      <c r="Q134" s="3388">
        <v>2</v>
      </c>
      <c r="R134" s="1790"/>
      <c r="S134" s="1548"/>
      <c r="T134" s="1548"/>
      <c r="U134" s="1548"/>
      <c r="V134" s="1548"/>
      <c r="W134" s="1548"/>
      <c r="X134" s="1548"/>
      <c r="Y134" s="1548"/>
      <c r="Z134" s="1548"/>
      <c r="AA134" s="1548"/>
    </row>
    <row r="135" spans="1:29" s="2643" customFormat="1" ht="58.5" customHeight="1">
      <c r="A135" s="3255">
        <v>34</v>
      </c>
      <c r="B135" s="3037" t="str">
        <f>TEXT(LEFT(L135,10),"0000000000")</f>
        <v>2000003410</v>
      </c>
      <c r="C135" s="1902" t="s">
        <v>7549</v>
      </c>
      <c r="D135" s="2607">
        <v>4450</v>
      </c>
      <c r="E135" s="1921" t="s">
        <v>7550</v>
      </c>
      <c r="F135" s="1902" t="s">
        <v>54</v>
      </c>
      <c r="G135" s="1921" t="s">
        <v>7551</v>
      </c>
      <c r="H135" s="1921"/>
      <c r="I135" s="1495" t="s">
        <v>5267</v>
      </c>
      <c r="J135" s="3035" t="s">
        <v>19</v>
      </c>
      <c r="K135" s="1921" t="s">
        <v>74</v>
      </c>
      <c r="L135" s="1845" t="s">
        <v>7552</v>
      </c>
      <c r="M135" s="2583">
        <v>4450</v>
      </c>
      <c r="N135" s="2196" t="s">
        <v>5481</v>
      </c>
      <c r="O135" s="1902"/>
      <c r="P135" s="1775"/>
      <c r="Q135" s="3388">
        <v>2</v>
      </c>
      <c r="R135" s="2429"/>
      <c r="S135" s="2150"/>
      <c r="T135" s="2150"/>
      <c r="U135" s="2150"/>
      <c r="V135" s="2150"/>
      <c r="W135" s="2150"/>
      <c r="X135" s="2150"/>
      <c r="Y135" s="2150"/>
      <c r="Z135" s="2150"/>
      <c r="AA135" s="2150"/>
    </row>
    <row r="136" spans="1:29" s="2643" customFormat="1" ht="58.5" customHeight="1">
      <c r="A136" s="3752">
        <v>35</v>
      </c>
      <c r="B136" s="3037" t="str">
        <f>TEXT(LEFT(L136,10),"0000000000")</f>
        <v>2000003410</v>
      </c>
      <c r="C136" s="1902" t="s">
        <v>7553</v>
      </c>
      <c r="D136" s="3394">
        <v>3460</v>
      </c>
      <c r="E136" s="1902" t="s">
        <v>7550</v>
      </c>
      <c r="F136" s="1902" t="s">
        <v>89</v>
      </c>
      <c r="G136" s="1921"/>
      <c r="H136" s="1921"/>
      <c r="I136" s="1921" t="s">
        <v>5267</v>
      </c>
      <c r="J136" s="3035" t="s">
        <v>19</v>
      </c>
      <c r="K136" s="1921" t="s">
        <v>74</v>
      </c>
      <c r="L136" s="1845" t="s">
        <v>7554</v>
      </c>
      <c r="M136" s="2583">
        <v>1716</v>
      </c>
      <c r="N136" s="2196" t="s">
        <v>5481</v>
      </c>
      <c r="O136" s="1902"/>
      <c r="P136" s="1911"/>
      <c r="Q136" s="3415" t="s">
        <v>7481</v>
      </c>
      <c r="R136" s="3395"/>
      <c r="S136" s="2659"/>
      <c r="T136" s="2659"/>
      <c r="U136" s="3396"/>
      <c r="V136" s="1904"/>
      <c r="W136" s="2659"/>
      <c r="X136" s="2424"/>
      <c r="Y136" s="2424"/>
      <c r="Z136" s="1902"/>
      <c r="AA136" s="1921"/>
      <c r="AB136" s="3397"/>
      <c r="AC136" s="3398"/>
    </row>
    <row r="137" spans="1:29" s="1548" customFormat="1" ht="58.5" customHeight="1">
      <c r="A137" s="3754"/>
      <c r="B137" s="3037" t="str">
        <f>TEXT(LEFT(L137,10),"0000000000")</f>
        <v>2200002252</v>
      </c>
      <c r="C137" s="1493" t="s">
        <v>7553</v>
      </c>
      <c r="D137" s="1494"/>
      <c r="E137" s="1495"/>
      <c r="F137" s="1493" t="s">
        <v>89</v>
      </c>
      <c r="G137" s="1495"/>
      <c r="H137" s="1495"/>
      <c r="I137" s="1495" t="s">
        <v>5267</v>
      </c>
      <c r="J137" s="3025" t="s">
        <v>19</v>
      </c>
      <c r="K137" s="1495" t="s">
        <v>74</v>
      </c>
      <c r="L137" s="1600" t="s">
        <v>7555</v>
      </c>
      <c r="M137" s="3053">
        <v>1788</v>
      </c>
      <c r="N137" s="2196" t="s">
        <v>7325</v>
      </c>
      <c r="O137" s="1493"/>
      <c r="P137" s="1547"/>
      <c r="Q137" s="3415" t="s">
        <v>7481</v>
      </c>
      <c r="R137" s="3271"/>
      <c r="S137" s="1474"/>
      <c r="T137" s="1474"/>
      <c r="U137" s="3272"/>
      <c r="V137" s="1634"/>
      <c r="W137" s="1474"/>
      <c r="X137" s="2024"/>
      <c r="Y137" s="2024"/>
      <c r="Z137" s="1493"/>
      <c r="AA137" s="1495"/>
      <c r="AB137" s="1551"/>
      <c r="AC137" s="3273"/>
    </row>
    <row r="138" spans="1:29" s="2150" customFormat="1" ht="58.5" customHeight="1">
      <c r="A138" s="3752">
        <v>36</v>
      </c>
      <c r="B138" s="3037" t="str">
        <f>TEXT(LEFT(L138,10),"0000000000")</f>
        <v>2200002245</v>
      </c>
      <c r="C138" s="1902" t="s">
        <v>6695</v>
      </c>
      <c r="D138" s="3394">
        <v>4300</v>
      </c>
      <c r="E138" s="1902" t="s">
        <v>7556</v>
      </c>
      <c r="F138" s="1902" t="s">
        <v>89</v>
      </c>
      <c r="G138" s="1921" t="s">
        <v>7557</v>
      </c>
      <c r="H138" s="1921"/>
      <c r="I138" s="1921" t="s">
        <v>5267</v>
      </c>
      <c r="J138" s="3035" t="s">
        <v>19</v>
      </c>
      <c r="K138" s="1921" t="s">
        <v>74</v>
      </c>
      <c r="L138" s="1911" t="s">
        <v>7558</v>
      </c>
      <c r="M138" s="3057">
        <v>829</v>
      </c>
      <c r="N138" s="2196" t="s">
        <v>5481</v>
      </c>
      <c r="O138" s="1902"/>
      <c r="P138" s="1911"/>
      <c r="Q138" s="3415" t="s">
        <v>7481</v>
      </c>
      <c r="R138" s="3395"/>
      <c r="S138" s="2659"/>
      <c r="T138" s="2659"/>
      <c r="U138" s="3396"/>
      <c r="V138" s="1904"/>
      <c r="W138" s="2659"/>
      <c r="X138" s="2424"/>
      <c r="Y138" s="2424"/>
      <c r="Z138" s="1902"/>
      <c r="AA138" s="1921"/>
      <c r="AB138" s="3397"/>
      <c r="AC138" s="3398"/>
    </row>
    <row r="139" spans="1:29" s="1548" customFormat="1" ht="58.5" customHeight="1">
      <c r="A139" s="3753"/>
      <c r="B139" s="3037" t="str">
        <f>TEXT(LEFT(L139,10),"0000000000")</f>
        <v>2200002252</v>
      </c>
      <c r="C139" s="1493" t="s">
        <v>6695</v>
      </c>
      <c r="D139" s="1494"/>
      <c r="E139" s="1902" t="s">
        <v>7556</v>
      </c>
      <c r="F139" s="1902" t="s">
        <v>89</v>
      </c>
      <c r="G139" s="1495"/>
      <c r="H139" s="1495"/>
      <c r="I139" s="1495" t="s">
        <v>5267</v>
      </c>
      <c r="J139" s="3025" t="s">
        <v>19</v>
      </c>
      <c r="K139" s="1495" t="s">
        <v>74</v>
      </c>
      <c r="L139" s="1600" t="s">
        <v>7559</v>
      </c>
      <c r="M139" s="3053">
        <v>71</v>
      </c>
      <c r="N139" s="2196" t="s">
        <v>7325</v>
      </c>
      <c r="O139" s="1493"/>
      <c r="P139" s="1547"/>
      <c r="Q139" s="3415" t="s">
        <v>7481</v>
      </c>
      <c r="R139" s="3271"/>
      <c r="S139" s="1474"/>
      <c r="T139" s="1474"/>
      <c r="U139" s="3272"/>
      <c r="V139" s="1634"/>
      <c r="W139" s="1474"/>
      <c r="X139" s="2024"/>
      <c r="Y139" s="2024"/>
      <c r="Z139" s="1493"/>
      <c r="AA139" s="1495"/>
      <c r="AB139" s="1551"/>
      <c r="AC139" s="3273"/>
    </row>
    <row r="140" spans="1:29" s="1467" customFormat="1" ht="58.5" customHeight="1">
      <c r="A140" s="3753"/>
      <c r="B140" s="3218" t="str">
        <f>TEXT(LEFT(L140,10),"0000000000")</f>
        <v>2000003459</v>
      </c>
      <c r="C140" s="1493" t="s">
        <v>6695</v>
      </c>
      <c r="D140" s="1494"/>
      <c r="E140" s="1902" t="s">
        <v>7556</v>
      </c>
      <c r="F140" s="1493" t="s">
        <v>89</v>
      </c>
      <c r="G140" s="1495"/>
      <c r="H140" s="1495"/>
      <c r="I140" s="1495" t="s">
        <v>5267</v>
      </c>
      <c r="J140" s="3025" t="s">
        <v>19</v>
      </c>
      <c r="K140" s="1495" t="s">
        <v>74</v>
      </c>
      <c r="L140" s="1600" t="s">
        <v>7560</v>
      </c>
      <c r="M140" s="2357">
        <v>2123</v>
      </c>
      <c r="N140" s="2916" t="s">
        <v>7346</v>
      </c>
      <c r="O140" s="1493"/>
      <c r="P140" s="1859"/>
      <c r="Q140" s="3388" t="s">
        <v>7481</v>
      </c>
      <c r="R140" s="1548"/>
      <c r="S140" s="1548"/>
      <c r="T140" s="1548"/>
      <c r="U140" s="1548"/>
      <c r="V140" s="1548"/>
      <c r="W140" s="1548"/>
      <c r="X140" s="1548"/>
      <c r="Y140" s="1548"/>
      <c r="Z140" s="1548"/>
      <c r="AA140" s="1548"/>
    </row>
    <row r="141" spans="1:29" s="1467" customFormat="1" ht="58.5" customHeight="1">
      <c r="A141" s="3753"/>
      <c r="B141" s="3218" t="str">
        <f>TEXT(LEFT(L141,10),"0000000000")</f>
        <v>2000003399</v>
      </c>
      <c r="C141" s="1493" t="s">
        <v>6695</v>
      </c>
      <c r="D141" s="1494"/>
      <c r="E141" s="1902" t="s">
        <v>7556</v>
      </c>
      <c r="F141" s="1493" t="s">
        <v>89</v>
      </c>
      <c r="G141" s="1495"/>
      <c r="H141" s="1495"/>
      <c r="I141" s="1495" t="s">
        <v>5267</v>
      </c>
      <c r="J141" s="3025" t="s">
        <v>19</v>
      </c>
      <c r="K141" s="1495" t="s">
        <v>74</v>
      </c>
      <c r="L141" s="2880" t="s">
        <v>7561</v>
      </c>
      <c r="M141" s="2357">
        <v>950</v>
      </c>
      <c r="N141" s="2196" t="s">
        <v>5481</v>
      </c>
      <c r="O141" s="1493"/>
      <c r="P141" s="1859"/>
      <c r="Q141" s="3388" t="s">
        <v>7481</v>
      </c>
      <c r="R141" s="1548"/>
      <c r="S141" s="1548"/>
      <c r="T141" s="1548"/>
      <c r="U141" s="1548"/>
      <c r="V141" s="1548"/>
      <c r="W141" s="1548"/>
      <c r="X141" s="1548"/>
      <c r="Y141" s="1548"/>
      <c r="Z141" s="1548"/>
      <c r="AA141" s="1548"/>
    </row>
    <row r="142" spans="1:29" s="1467" customFormat="1" ht="58.5" customHeight="1">
      <c r="A142" s="3753"/>
      <c r="B142" s="3218" t="str">
        <f>TEXT(LEFT(L142,10),"0000000000")</f>
        <v>2200002263</v>
      </c>
      <c r="C142" s="1493" t="s">
        <v>6695</v>
      </c>
      <c r="D142" s="1494"/>
      <c r="E142" s="1495"/>
      <c r="F142" s="1493" t="s">
        <v>89</v>
      </c>
      <c r="G142" s="1495"/>
      <c r="H142" s="1495"/>
      <c r="I142" s="1495" t="s">
        <v>7562</v>
      </c>
      <c r="J142" s="3025" t="s">
        <v>19</v>
      </c>
      <c r="K142" s="1495" t="s">
        <v>74</v>
      </c>
      <c r="L142" s="2880" t="s">
        <v>7563</v>
      </c>
      <c r="M142" s="2357">
        <v>208</v>
      </c>
      <c r="N142" s="1495" t="s">
        <v>7564</v>
      </c>
      <c r="O142" s="1493"/>
      <c r="P142" s="1859"/>
      <c r="Q142" s="3388" t="s">
        <v>7481</v>
      </c>
      <c r="R142" s="1548"/>
      <c r="S142" s="1548"/>
      <c r="T142" s="1548"/>
      <c r="U142" s="1548"/>
      <c r="V142" s="1548"/>
      <c r="W142" s="1548"/>
      <c r="X142" s="1548"/>
      <c r="Y142" s="1548"/>
      <c r="Z142" s="1548"/>
      <c r="AA142" s="1548"/>
    </row>
    <row r="143" spans="1:29" s="1467" customFormat="1" ht="58.5" customHeight="1">
      <c r="A143" s="3754"/>
      <c r="B143" s="3218" t="str">
        <f>TEXT(LEFT(L143,10),"0000000000")</f>
        <v>2200002264</v>
      </c>
      <c r="C143" s="1493" t="s">
        <v>6695</v>
      </c>
      <c r="D143" s="1494"/>
      <c r="E143" s="1495"/>
      <c r="F143" s="1493" t="s">
        <v>89</v>
      </c>
      <c r="G143" s="1495"/>
      <c r="H143" s="1495"/>
      <c r="I143" s="1495" t="s">
        <v>7562</v>
      </c>
      <c r="J143" s="3025" t="s">
        <v>19</v>
      </c>
      <c r="K143" s="1495" t="s">
        <v>74</v>
      </c>
      <c r="L143" s="2880" t="s">
        <v>7565</v>
      </c>
      <c r="M143" s="2357">
        <v>200</v>
      </c>
      <c r="N143" s="2196" t="s">
        <v>7325</v>
      </c>
      <c r="O143" s="1493"/>
      <c r="P143" s="1859"/>
      <c r="Q143" s="3388" t="s">
        <v>7481</v>
      </c>
      <c r="R143" s="1548"/>
      <c r="S143" s="1548"/>
      <c r="T143" s="1548"/>
      <c r="U143" s="1548"/>
      <c r="V143" s="1548"/>
      <c r="W143" s="1548"/>
      <c r="X143" s="1548"/>
      <c r="Y143" s="1548"/>
      <c r="Z143" s="1548"/>
      <c r="AA143" s="1548"/>
    </row>
    <row r="144" spans="1:29" s="1467" customFormat="1" ht="58.5" customHeight="1">
      <c r="A144" s="3686">
        <v>37</v>
      </c>
      <c r="B144" s="3218" t="str">
        <f>TEXT(LEFT(L144,10),"0000000000")</f>
        <v>2200002264</v>
      </c>
      <c r="C144" s="1902" t="s">
        <v>5919</v>
      </c>
      <c r="D144" s="2607">
        <v>4300</v>
      </c>
      <c r="E144" s="1921" t="s">
        <v>7521</v>
      </c>
      <c r="F144" s="1902" t="s">
        <v>89</v>
      </c>
      <c r="G144" s="1921" t="s">
        <v>7566</v>
      </c>
      <c r="H144" s="1495"/>
      <c r="I144" s="1495" t="s">
        <v>5267</v>
      </c>
      <c r="J144" s="3025" t="s">
        <v>19</v>
      </c>
      <c r="K144" s="1495" t="s">
        <v>74</v>
      </c>
      <c r="L144" s="2880" t="s">
        <v>7567</v>
      </c>
      <c r="M144" s="2357">
        <v>1362</v>
      </c>
      <c r="N144" s="2196" t="s">
        <v>7325</v>
      </c>
      <c r="O144" s="1493"/>
      <c r="P144" s="1859"/>
      <c r="Q144" s="3388" t="s">
        <v>7481</v>
      </c>
      <c r="R144" s="1548"/>
      <c r="S144" s="1548"/>
      <c r="T144" s="1548"/>
      <c r="U144" s="1548"/>
      <c r="V144" s="1548"/>
      <c r="W144" s="1548"/>
      <c r="X144" s="1548"/>
      <c r="Y144" s="1548"/>
      <c r="Z144" s="1548"/>
      <c r="AA144" s="1548"/>
    </row>
    <row r="145" spans="1:35" s="1548" customFormat="1" ht="58.5" customHeight="1">
      <c r="A145" s="3687"/>
      <c r="B145" s="3218" t="str">
        <f>TEXT(LEFT(L145,10),"0000000000")</f>
        <v>2000003393</v>
      </c>
      <c r="C145" s="1493" t="s">
        <v>5919</v>
      </c>
      <c r="D145" s="1494"/>
      <c r="E145" s="1495"/>
      <c r="F145" s="1902" t="s">
        <v>89</v>
      </c>
      <c r="G145" s="1495"/>
      <c r="H145" s="1495"/>
      <c r="I145" s="1495" t="s">
        <v>5267</v>
      </c>
      <c r="J145" s="3025" t="s">
        <v>19</v>
      </c>
      <c r="K145" s="1495" t="s">
        <v>74</v>
      </c>
      <c r="L145" s="1600" t="s">
        <v>7568</v>
      </c>
      <c r="M145" s="2357">
        <v>860</v>
      </c>
      <c r="N145" s="2196" t="s">
        <v>5481</v>
      </c>
      <c r="O145" s="1493"/>
      <c r="P145" s="1859"/>
      <c r="Q145" s="3388" t="s">
        <v>7481</v>
      </c>
      <c r="R145" s="1790"/>
    </row>
    <row r="146" spans="1:35" s="2643" customFormat="1" ht="58.5" customHeight="1">
      <c r="A146" s="3687"/>
      <c r="B146" s="3037" t="str">
        <f>TEXT(LEFT(L146,10),"0000000000")</f>
        <v>2200002250</v>
      </c>
      <c r="C146" s="1493" t="s">
        <v>5919</v>
      </c>
      <c r="E146" s="2150"/>
      <c r="F146" s="1626" t="s">
        <v>89</v>
      </c>
      <c r="H146" s="1921"/>
      <c r="I146" s="1495" t="s">
        <v>5267</v>
      </c>
      <c r="J146" s="3025" t="s">
        <v>19</v>
      </c>
      <c r="K146" s="1495" t="s">
        <v>101</v>
      </c>
      <c r="L146" s="1845" t="s">
        <v>7569</v>
      </c>
      <c r="M146" s="3057">
        <v>324</v>
      </c>
      <c r="N146" s="2916" t="s">
        <v>7570</v>
      </c>
      <c r="O146" s="1902"/>
      <c r="P146" s="1911"/>
      <c r="Q146" s="3415" t="s">
        <v>7481</v>
      </c>
      <c r="R146" s="3395"/>
      <c r="S146" s="2659"/>
      <c r="T146" s="2659"/>
      <c r="U146" s="3396"/>
      <c r="V146" s="1904"/>
      <c r="W146" s="2659"/>
      <c r="X146" s="2424"/>
      <c r="Y146" s="2424"/>
      <c r="Z146" s="1902"/>
      <c r="AA146" s="1921"/>
      <c r="AB146" s="3397"/>
      <c r="AC146" s="3398"/>
    </row>
    <row r="147" spans="1:35" s="2643" customFormat="1" ht="58.5" customHeight="1">
      <c r="A147" s="3687"/>
      <c r="B147" s="3037" t="str">
        <f>TEXT(LEFT(L147,10),"0000000000")</f>
        <v>2200002249</v>
      </c>
      <c r="C147" s="1493" t="s">
        <v>5919</v>
      </c>
      <c r="D147" s="3247"/>
      <c r="E147" s="3176"/>
      <c r="F147" s="1493" t="s">
        <v>89</v>
      </c>
      <c r="G147" s="3023"/>
      <c r="H147" s="3088"/>
      <c r="I147" s="1495" t="s">
        <v>5267</v>
      </c>
      <c r="J147" s="3143" t="s">
        <v>19</v>
      </c>
      <c r="K147" s="1495" t="s">
        <v>101</v>
      </c>
      <c r="L147" s="2880" t="s">
        <v>7571</v>
      </c>
      <c r="M147" s="3256">
        <v>585</v>
      </c>
      <c r="N147" s="2196" t="s">
        <v>7339</v>
      </c>
      <c r="O147" s="3035"/>
      <c r="P147" s="3238"/>
      <c r="Q147" s="3388" t="s">
        <v>7481</v>
      </c>
      <c r="R147" s="2150"/>
      <c r="S147" s="2150"/>
      <c r="T147" s="2150"/>
      <c r="U147" s="2150"/>
      <c r="V147" s="2150"/>
      <c r="W147" s="2150"/>
      <c r="X147" s="2150"/>
      <c r="Y147" s="2150"/>
      <c r="Z147" s="2150"/>
      <c r="AA147" s="2150"/>
    </row>
    <row r="148" spans="1:35" s="1467" customFormat="1" ht="58.5" customHeight="1">
      <c r="A148" s="3687"/>
      <c r="B148" s="3037" t="str">
        <f>TEXT(LEFT(L148,10),"0000000000")</f>
        <v>2200002229</v>
      </c>
      <c r="C148" s="1493" t="s">
        <v>5919</v>
      </c>
      <c r="D148" s="3247"/>
      <c r="E148" s="3023"/>
      <c r="F148" s="1493" t="s">
        <v>89</v>
      </c>
      <c r="G148" s="1495"/>
      <c r="H148" s="1495"/>
      <c r="I148" s="1495" t="s">
        <v>5267</v>
      </c>
      <c r="J148" s="1493" t="s">
        <v>19</v>
      </c>
      <c r="K148" s="1495" t="s">
        <v>101</v>
      </c>
      <c r="L148" s="2880" t="s">
        <v>7572</v>
      </c>
      <c r="M148" s="3053">
        <v>272</v>
      </c>
      <c r="N148" s="2196" t="s">
        <v>7325</v>
      </c>
      <c r="O148" s="1493"/>
      <c r="P148" s="2590"/>
      <c r="Q148" s="3278" t="s">
        <v>7481</v>
      </c>
    </row>
    <row r="149" spans="1:35" s="1467" customFormat="1" ht="58.5" customHeight="1">
      <c r="A149" s="3687"/>
      <c r="B149" s="3037" t="str">
        <f>TEXT(LEFT(L149,10),"0000000000")</f>
        <v>2200002265</v>
      </c>
      <c r="C149" s="1493" t="s">
        <v>5919</v>
      </c>
      <c r="D149" s="3247"/>
      <c r="E149" s="3023"/>
      <c r="F149" s="1493" t="s">
        <v>89</v>
      </c>
      <c r="G149" s="1495"/>
      <c r="H149" s="1495"/>
      <c r="I149" s="1495" t="s">
        <v>5267</v>
      </c>
      <c r="J149" s="1493" t="s">
        <v>19</v>
      </c>
      <c r="K149" s="1495" t="s">
        <v>101</v>
      </c>
      <c r="L149" s="2880" t="s">
        <v>7573</v>
      </c>
      <c r="M149" s="3053">
        <v>375</v>
      </c>
      <c r="N149" s="2196" t="s">
        <v>7339</v>
      </c>
      <c r="O149" s="1493"/>
      <c r="P149" s="2590"/>
      <c r="Q149" s="3278" t="s">
        <v>7481</v>
      </c>
    </row>
    <row r="150" spans="1:35" s="1467" customFormat="1" ht="58.5" customHeight="1">
      <c r="A150" s="3688"/>
      <c r="B150" s="3037" t="str">
        <f>TEXT(LEFT(L150,10),"0000000000")</f>
        <v>2200002266</v>
      </c>
      <c r="C150" s="1493" t="s">
        <v>5919</v>
      </c>
      <c r="D150" s="3247"/>
      <c r="E150" s="3023"/>
      <c r="F150" s="1493" t="s">
        <v>89</v>
      </c>
      <c r="G150" s="1495"/>
      <c r="H150" s="1495"/>
      <c r="I150" s="1495" t="s">
        <v>5267</v>
      </c>
      <c r="J150" s="1493" t="s">
        <v>19</v>
      </c>
      <c r="K150" s="1495" t="s">
        <v>101</v>
      </c>
      <c r="L150" s="2880" t="s">
        <v>7574</v>
      </c>
      <c r="M150" s="3053">
        <v>583</v>
      </c>
      <c r="N150" s="2196" t="s">
        <v>7541</v>
      </c>
      <c r="O150" s="1493"/>
      <c r="P150" s="2590"/>
      <c r="Q150" s="3278" t="s">
        <v>7481</v>
      </c>
    </row>
    <row r="151" spans="1:35" s="1467" customFormat="1" ht="58.5" customHeight="1">
      <c r="A151" s="3683">
        <v>38</v>
      </c>
      <c r="B151" s="3037" t="str">
        <f>TEXT(LEFT(L151,10),"0000000000")</f>
        <v>2200002254</v>
      </c>
      <c r="C151" s="1902" t="s">
        <v>4786</v>
      </c>
      <c r="D151" s="2607">
        <v>5820</v>
      </c>
      <c r="E151" s="1921" t="s">
        <v>7521</v>
      </c>
      <c r="F151" s="1902" t="s">
        <v>16</v>
      </c>
      <c r="G151" s="1921" t="s">
        <v>7557</v>
      </c>
      <c r="H151" s="1921"/>
      <c r="I151" s="1921" t="s">
        <v>6644</v>
      </c>
      <c r="J151" s="3035" t="s">
        <v>19</v>
      </c>
      <c r="K151" s="1921" t="s">
        <v>1138</v>
      </c>
      <c r="L151" s="2487" t="s">
        <v>7575</v>
      </c>
      <c r="M151" s="3053">
        <v>325</v>
      </c>
      <c r="N151" s="2916" t="s">
        <v>7570</v>
      </c>
      <c r="O151" s="1902"/>
      <c r="P151" s="1859"/>
      <c r="Q151" s="3418" t="s">
        <v>7481</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customHeight="1">
      <c r="A152" s="3684"/>
      <c r="B152" s="3037" t="str">
        <f>TEXT(LEFT(L152,10),"0000000000")</f>
        <v>2000003395</v>
      </c>
      <c r="C152" s="1493" t="s">
        <v>4786</v>
      </c>
      <c r="D152" s="2767"/>
      <c r="E152" s="1921"/>
      <c r="F152" s="1493" t="s">
        <v>16</v>
      </c>
      <c r="G152" s="1921"/>
      <c r="H152" s="1921"/>
      <c r="I152" s="1921" t="s">
        <v>7355</v>
      </c>
      <c r="J152" s="3035" t="s">
        <v>19</v>
      </c>
      <c r="K152" s="1921" t="s">
        <v>1138</v>
      </c>
      <c r="L152" s="1600" t="s">
        <v>7576</v>
      </c>
      <c r="M152" s="3053">
        <v>3100</v>
      </c>
      <c r="N152" s="2196" t="s">
        <v>6679</v>
      </c>
      <c r="O152" s="1902"/>
      <c r="P152" s="1859"/>
      <c r="Q152" s="3417" t="s">
        <v>7481</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customHeight="1">
      <c r="A153" s="3685"/>
      <c r="B153" s="3037" t="str">
        <f>TEXT(LEFT(L153,10),"0000000000")</f>
        <v>2200002233</v>
      </c>
      <c r="C153" s="1493" t="s">
        <v>4786</v>
      </c>
      <c r="D153" s="2767"/>
      <c r="E153" s="1921"/>
      <c r="F153" s="1493" t="s">
        <v>16</v>
      </c>
      <c r="G153" s="1921"/>
      <c r="H153" s="1921"/>
      <c r="I153" s="1921" t="s">
        <v>7355</v>
      </c>
      <c r="J153" s="3035" t="s">
        <v>19</v>
      </c>
      <c r="K153" s="1921" t="s">
        <v>1138</v>
      </c>
      <c r="L153" s="1547" t="s">
        <v>7577</v>
      </c>
      <c r="M153" s="3053">
        <v>2375</v>
      </c>
      <c r="N153" s="2196" t="s">
        <v>5481</v>
      </c>
      <c r="O153" s="1902"/>
      <c r="P153" s="1859"/>
      <c r="Q153" s="3417" t="s">
        <v>7481</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customHeight="1">
      <c r="A154" s="3765">
        <v>39</v>
      </c>
      <c r="B154" s="3037" t="str">
        <f>TEXT(LEFT(L154,10),"0000000000")</f>
        <v>2200002162</v>
      </c>
      <c r="C154" s="2667" t="s">
        <v>4417</v>
      </c>
      <c r="D154" s="3487">
        <v>24200</v>
      </c>
      <c r="E154" s="2180" t="s">
        <v>7550</v>
      </c>
      <c r="F154" s="2667" t="s">
        <v>3416</v>
      </c>
      <c r="G154" s="3122" t="s">
        <v>7578</v>
      </c>
      <c r="H154" s="3122"/>
      <c r="I154" s="2180" t="s">
        <v>7355</v>
      </c>
      <c r="J154" s="2667" t="s">
        <v>19</v>
      </c>
      <c r="K154" s="1921" t="s">
        <v>959</v>
      </c>
      <c r="L154" s="3139" t="s">
        <v>7445</v>
      </c>
      <c r="M154" s="3488">
        <v>11700</v>
      </c>
      <c r="N154" s="2916" t="s">
        <v>7498</v>
      </c>
      <c r="O154" s="3330"/>
      <c r="P154" s="2666"/>
      <c r="Q154" s="3417" t="s">
        <v>7481</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customHeight="1">
      <c r="A155" s="3766"/>
      <c r="B155" s="3037" t="str">
        <f>TEXT(LEFT(L155,10),"0000000000")</f>
        <v>2200002256</v>
      </c>
      <c r="C155" s="1630" t="s">
        <v>4417</v>
      </c>
      <c r="D155" s="2607"/>
      <c r="E155" s="1495"/>
      <c r="F155" s="1493" t="s">
        <v>3416</v>
      </c>
      <c r="G155" s="1921"/>
      <c r="H155" s="1921"/>
      <c r="I155" s="2180" t="s">
        <v>7355</v>
      </c>
      <c r="J155" s="3035" t="s">
        <v>19</v>
      </c>
      <c r="K155" s="1495" t="s">
        <v>959</v>
      </c>
      <c r="L155" s="1605" t="s">
        <v>7579</v>
      </c>
      <c r="M155" s="3053">
        <v>788</v>
      </c>
      <c r="N155" s="2916" t="s">
        <v>7339</v>
      </c>
      <c r="O155" s="1902"/>
      <c r="P155" s="1859"/>
      <c r="Q155" s="3417" t="s">
        <v>7481</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customHeight="1">
      <c r="A156" s="3766"/>
      <c r="B156" s="3037" t="str">
        <f>TEXT(LEFT(L156,10),"0000000000")</f>
        <v>2200002257</v>
      </c>
      <c r="C156" s="1630" t="s">
        <v>4417</v>
      </c>
      <c r="D156" s="2607"/>
      <c r="E156" s="1495"/>
      <c r="F156" s="1493" t="s">
        <v>3416</v>
      </c>
      <c r="G156" s="1921"/>
      <c r="H156" s="1921"/>
      <c r="I156" s="2180" t="s">
        <v>7355</v>
      </c>
      <c r="J156" s="3035" t="s">
        <v>19</v>
      </c>
      <c r="K156" s="1495" t="s">
        <v>959</v>
      </c>
      <c r="L156" s="1605" t="s">
        <v>7580</v>
      </c>
      <c r="M156" s="3053">
        <v>9402</v>
      </c>
      <c r="N156" s="2916" t="s">
        <v>7581</v>
      </c>
      <c r="O156" s="1902"/>
      <c r="P156" s="1859"/>
      <c r="Q156" s="3417" t="s">
        <v>7481</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customHeight="1">
      <c r="A157" s="3766"/>
      <c r="B157" s="3037" t="str">
        <f>TEXT(LEFT(L157,10),"0000000000")</f>
        <v>2200002258</v>
      </c>
      <c r="C157" s="1630" t="s">
        <v>4417</v>
      </c>
      <c r="D157" s="2607"/>
      <c r="E157" s="1495"/>
      <c r="F157" s="1493" t="s">
        <v>3416</v>
      </c>
      <c r="G157" s="1921"/>
      <c r="H157" s="1921"/>
      <c r="I157" s="2180" t="s">
        <v>7355</v>
      </c>
      <c r="J157" s="3035" t="s">
        <v>19</v>
      </c>
      <c r="K157" s="1495" t="s">
        <v>959</v>
      </c>
      <c r="L157" s="1605" t="s">
        <v>7582</v>
      </c>
      <c r="M157" s="3053">
        <v>215</v>
      </c>
      <c r="N157" s="2916" t="s">
        <v>7339</v>
      </c>
      <c r="O157" s="1902"/>
      <c r="P157" s="1859"/>
      <c r="Q157" s="3417" t="s">
        <v>7481</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customHeight="1">
      <c r="A158" s="3766"/>
      <c r="B158" s="3037" t="str">
        <f>TEXT(LEFT(L158,10),"0000000000")</f>
        <v>2200002259</v>
      </c>
      <c r="C158" s="1630" t="s">
        <v>4417</v>
      </c>
      <c r="D158" s="2607"/>
      <c r="E158" s="1495"/>
      <c r="F158" s="1493" t="s">
        <v>3416</v>
      </c>
      <c r="G158" s="1921"/>
      <c r="H158" s="1921"/>
      <c r="I158" s="2180" t="s">
        <v>7355</v>
      </c>
      <c r="J158" s="3035" t="s">
        <v>19</v>
      </c>
      <c r="K158" s="1495" t="s">
        <v>959</v>
      </c>
      <c r="L158" s="1605" t="s">
        <v>7583</v>
      </c>
      <c r="M158" s="3053">
        <v>852</v>
      </c>
      <c r="N158" s="2916" t="s">
        <v>7584</v>
      </c>
      <c r="O158" s="1902"/>
      <c r="P158" s="1859"/>
      <c r="Q158" s="3417" t="s">
        <v>7481</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customHeight="1">
      <c r="A159" s="3766"/>
      <c r="B159" s="3037" t="str">
        <f>TEXT(LEFT(L159,10),"0000000000")</f>
        <v>2200002260</v>
      </c>
      <c r="C159" s="1630" t="s">
        <v>4417</v>
      </c>
      <c r="D159" s="2607"/>
      <c r="E159" s="1495"/>
      <c r="F159" s="1493" t="s">
        <v>3416</v>
      </c>
      <c r="G159" s="1921"/>
      <c r="H159" s="1921"/>
      <c r="I159" s="2180" t="s">
        <v>7355</v>
      </c>
      <c r="J159" s="3035" t="s">
        <v>19</v>
      </c>
      <c r="K159" s="1495" t="s">
        <v>959</v>
      </c>
      <c r="L159" s="1605" t="s">
        <v>7585</v>
      </c>
      <c r="M159" s="3053">
        <v>74</v>
      </c>
      <c r="N159" s="2916" t="s">
        <v>7584</v>
      </c>
      <c r="O159" s="1902"/>
      <c r="P159" s="1859"/>
      <c r="Q159" s="3417" t="s">
        <v>7481</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customHeight="1">
      <c r="A160" s="3766"/>
      <c r="B160" s="3037" t="str">
        <f>TEXT(LEFT(L160,10),"0000000000")</f>
        <v>2200002267</v>
      </c>
      <c r="C160" s="1630" t="s">
        <v>4417</v>
      </c>
      <c r="D160" s="2607"/>
      <c r="E160" s="1495"/>
      <c r="F160" s="1493" t="s">
        <v>3416</v>
      </c>
      <c r="G160" s="1921"/>
      <c r="H160" s="1921"/>
      <c r="I160" s="2180" t="s">
        <v>7355</v>
      </c>
      <c r="J160" s="3035" t="s">
        <v>19</v>
      </c>
      <c r="K160" s="1495" t="s">
        <v>959</v>
      </c>
      <c r="L160" s="1605" t="s">
        <v>7586</v>
      </c>
      <c r="M160" s="3053">
        <v>25</v>
      </c>
      <c r="N160" s="2916" t="s">
        <v>7587</v>
      </c>
      <c r="O160" s="1902"/>
      <c r="P160" s="1859"/>
      <c r="Q160" s="3417" t="s">
        <v>7481</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customHeight="1">
      <c r="A161" s="3767"/>
      <c r="B161" s="3037" t="str">
        <f>TEXT(LEFT(L161,10),"0000000000")</f>
        <v>2200002268</v>
      </c>
      <c r="C161" s="1630" t="s">
        <v>4417</v>
      </c>
      <c r="D161" s="2607"/>
      <c r="E161" s="1495"/>
      <c r="F161" s="1493" t="s">
        <v>3416</v>
      </c>
      <c r="G161" s="1921"/>
      <c r="H161" s="1921"/>
      <c r="I161" s="2180" t="s">
        <v>7355</v>
      </c>
      <c r="J161" s="3035" t="s">
        <v>19</v>
      </c>
      <c r="K161" s="1495" t="s">
        <v>959</v>
      </c>
      <c r="L161" s="1605" t="s">
        <v>7588</v>
      </c>
      <c r="M161" s="3053">
        <v>1136</v>
      </c>
      <c r="N161" s="2916" t="s">
        <v>7584</v>
      </c>
      <c r="O161" s="1902"/>
      <c r="P161" s="1859"/>
      <c r="Q161" s="3417" t="s">
        <v>7481</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customHeight="1">
      <c r="A162" s="3255">
        <v>40</v>
      </c>
      <c r="B162" s="3304" t="str">
        <f>TEXT(LEFT(L162,10),"0000000000")</f>
        <v>2000003403</v>
      </c>
      <c r="C162" s="2263" t="s">
        <v>5328</v>
      </c>
      <c r="D162" s="2607">
        <v>3950</v>
      </c>
      <c r="E162" s="1921" t="s">
        <v>7521</v>
      </c>
      <c r="F162" s="1902" t="s">
        <v>84</v>
      </c>
      <c r="G162" s="3340"/>
      <c r="H162" s="3023"/>
      <c r="I162" s="3078" t="s">
        <v>5267</v>
      </c>
      <c r="J162" s="3025" t="s">
        <v>19</v>
      </c>
      <c r="K162" s="3023" t="s">
        <v>74</v>
      </c>
      <c r="L162" s="2880" t="s">
        <v>7589</v>
      </c>
      <c r="M162" s="3256">
        <v>3950</v>
      </c>
      <c r="N162" s="2196" t="s">
        <v>6679</v>
      </c>
      <c r="O162" s="3035"/>
      <c r="P162" s="3238"/>
      <c r="Q162" s="3417" t="s">
        <v>7481</v>
      </c>
    </row>
    <row r="163" spans="1:35" s="2643" customFormat="1" ht="58.5" customHeight="1">
      <c r="A163" s="2436">
        <v>41</v>
      </c>
      <c r="B163" s="3089" t="str">
        <f>TEXT(LEFT(L163,10),"0000000000")</f>
        <v>2000003439</v>
      </c>
      <c r="C163" s="1902" t="s">
        <v>6979</v>
      </c>
      <c r="D163" s="2767">
        <v>4150</v>
      </c>
      <c r="E163" s="1921" t="s">
        <v>7521</v>
      </c>
      <c r="F163" s="1902" t="s">
        <v>89</v>
      </c>
      <c r="G163" s="1921"/>
      <c r="H163" s="1921"/>
      <c r="I163" s="1921" t="s">
        <v>5267</v>
      </c>
      <c r="J163" s="3035" t="s">
        <v>19</v>
      </c>
      <c r="K163" s="1921" t="s">
        <v>253</v>
      </c>
      <c r="L163" s="1845" t="s">
        <v>7590</v>
      </c>
      <c r="M163" s="2583">
        <v>4150</v>
      </c>
      <c r="N163" s="3217" t="s">
        <v>7346</v>
      </c>
      <c r="O163" s="1902"/>
      <c r="P163" s="1775"/>
      <c r="Q163" s="3418" t="s">
        <v>7481</v>
      </c>
      <c r="R163" s="2150"/>
      <c r="S163" s="2150"/>
      <c r="T163" s="2150"/>
      <c r="U163" s="2150"/>
      <c r="V163" s="2150"/>
      <c r="W163" s="2150"/>
      <c r="X163" s="2150"/>
      <c r="Y163" s="2150"/>
      <c r="Z163" s="2150"/>
      <c r="AA163" s="2150"/>
    </row>
    <row r="164" spans="1:35" s="2643" customFormat="1" ht="58.5" customHeight="1">
      <c r="A164" s="3752">
        <v>42</v>
      </c>
      <c r="B164" s="3037" t="str">
        <f>TEXT(LEFT(L164,10),"0000000000")</f>
        <v>2000003313</v>
      </c>
      <c r="C164" s="1545" t="s">
        <v>5741</v>
      </c>
      <c r="D164" s="3394">
        <v>4350</v>
      </c>
      <c r="E164" s="1902" t="s">
        <v>7528</v>
      </c>
      <c r="F164" s="1902" t="s">
        <v>84</v>
      </c>
      <c r="G164" s="1921"/>
      <c r="H164" s="1921"/>
      <c r="I164" s="1921" t="s">
        <v>5267</v>
      </c>
      <c r="J164" s="3035" t="s">
        <v>19</v>
      </c>
      <c r="K164" s="1921" t="s">
        <v>74</v>
      </c>
      <c r="L164" s="1845" t="s">
        <v>7591</v>
      </c>
      <c r="M164" s="3057">
        <v>3300</v>
      </c>
      <c r="N164" s="2916" t="s">
        <v>7592</v>
      </c>
      <c r="O164" s="1902">
        <v>25</v>
      </c>
      <c r="P164" s="1911"/>
      <c r="Q164" s="3453" t="s">
        <v>7481</v>
      </c>
      <c r="R164" s="3395"/>
      <c r="S164" s="2659"/>
      <c r="T164" s="2659"/>
      <c r="U164" s="3396"/>
      <c r="V164" s="1904"/>
      <c r="W164" s="2659"/>
      <c r="X164" s="2424"/>
      <c r="Y164" s="2424"/>
      <c r="Z164" s="1902"/>
      <c r="AA164" s="1921"/>
      <c r="AB164" s="3397"/>
      <c r="AC164" s="3398"/>
      <c r="AD164" s="2150"/>
      <c r="AE164" s="2150"/>
      <c r="AF164" s="2150"/>
      <c r="AG164" s="2150"/>
      <c r="AH164" s="2150"/>
      <c r="AI164" s="2150"/>
    </row>
    <row r="165" spans="1:35" s="2643" customFormat="1" ht="58.5" customHeight="1">
      <c r="A165" s="3754"/>
      <c r="B165" s="3037" t="str">
        <f>TEXT(LEFT(L165,10),"0000000000")</f>
        <v>2000003422</v>
      </c>
      <c r="C165" s="1545" t="s">
        <v>5741</v>
      </c>
      <c r="D165" s="2607"/>
      <c r="E165" s="1921"/>
      <c r="F165" s="1493" t="s">
        <v>84</v>
      </c>
      <c r="G165" s="1921"/>
      <c r="H165" s="1921"/>
      <c r="I165" s="1921" t="s">
        <v>5267</v>
      </c>
      <c r="J165" s="3035" t="s">
        <v>19</v>
      </c>
      <c r="K165" s="1921" t="s">
        <v>74</v>
      </c>
      <c r="L165" s="1845" t="s">
        <v>7593</v>
      </c>
      <c r="M165" s="2583">
        <v>1050</v>
      </c>
      <c r="N165" s="3217" t="s">
        <v>7346</v>
      </c>
      <c r="O165" s="1902"/>
      <c r="P165" s="1775"/>
      <c r="Q165" s="3415" t="s">
        <v>7481</v>
      </c>
      <c r="R165" s="2150"/>
      <c r="S165" s="2150"/>
      <c r="T165" s="2150"/>
      <c r="U165" s="2150"/>
      <c r="V165" s="2150"/>
      <c r="W165" s="2150"/>
      <c r="X165" s="2150"/>
      <c r="Y165" s="2150"/>
      <c r="Z165" s="2150"/>
      <c r="AA165" s="2150"/>
    </row>
    <row r="166" spans="1:35" s="2150" customFormat="1" ht="58.5" customHeight="1">
      <c r="A166" s="3752">
        <v>43</v>
      </c>
      <c r="B166" s="3089" t="str">
        <f>TEXT(LEFT(L166,10),"0000000000")</f>
        <v>2000003462</v>
      </c>
      <c r="C166" s="1902" t="s">
        <v>5516</v>
      </c>
      <c r="D166" s="3504">
        <v>3250</v>
      </c>
      <c r="E166" s="2118" t="s">
        <v>7519</v>
      </c>
      <c r="F166" s="2391" t="s">
        <v>84</v>
      </c>
      <c r="G166" s="1921"/>
      <c r="H166" s="1921"/>
      <c r="I166" s="1921" t="s">
        <v>5267</v>
      </c>
      <c r="J166" s="3035" t="s">
        <v>19</v>
      </c>
      <c r="K166" s="1921" t="s">
        <v>74</v>
      </c>
      <c r="L166" s="1911" t="s">
        <v>7594</v>
      </c>
      <c r="M166" s="3057">
        <v>2000</v>
      </c>
      <c r="N166" s="2196" t="s">
        <v>6679</v>
      </c>
      <c r="O166" s="1902"/>
      <c r="P166" s="1911"/>
      <c r="Q166" s="3505" t="s">
        <v>7481</v>
      </c>
      <c r="R166" s="3395"/>
      <c r="S166" s="2659"/>
      <c r="T166" s="2659"/>
      <c r="U166" s="3396"/>
      <c r="V166" s="1904"/>
      <c r="W166" s="2659"/>
      <c r="X166" s="2424"/>
      <c r="Y166" s="2424"/>
      <c r="Z166" s="1902"/>
      <c r="AA166" s="1921"/>
      <c r="AB166" s="3397"/>
      <c r="AC166" s="3398"/>
    </row>
    <row r="167" spans="1:35" s="2643" customFormat="1" ht="58.5" customHeight="1">
      <c r="A167" s="3753"/>
      <c r="B167" s="3037" t="str">
        <f>TEXT(LEFT(L167,10),"0000000000")</f>
        <v>2000003422</v>
      </c>
      <c r="C167" s="1630" t="s">
        <v>5516</v>
      </c>
      <c r="D167" s="1494"/>
      <c r="E167" s="1495"/>
      <c r="F167" s="1493" t="s">
        <v>84</v>
      </c>
      <c r="G167" s="1921"/>
      <c r="H167" s="1921"/>
      <c r="I167" s="1921" t="s">
        <v>5267</v>
      </c>
      <c r="J167" s="3035" t="s">
        <v>19</v>
      </c>
      <c r="K167" s="1921" t="s">
        <v>74</v>
      </c>
      <c r="L167" s="1845" t="s">
        <v>7595</v>
      </c>
      <c r="M167" s="2583">
        <v>1038</v>
      </c>
      <c r="N167" s="3217" t="s">
        <v>7346</v>
      </c>
      <c r="O167" s="1902"/>
      <c r="P167" s="1775"/>
      <c r="Q167" s="3388" t="s">
        <v>7481</v>
      </c>
      <c r="R167" s="2150"/>
      <c r="S167" s="2150"/>
      <c r="T167" s="2150"/>
      <c r="U167" s="2150"/>
      <c r="V167" s="2150"/>
      <c r="W167" s="2150"/>
      <c r="X167" s="2150"/>
      <c r="Y167" s="2150"/>
      <c r="Z167" s="2150"/>
      <c r="AA167" s="2150"/>
    </row>
    <row r="168" spans="1:35" s="1467" customFormat="1" ht="58.5" customHeight="1">
      <c r="A168" s="3754"/>
      <c r="B168" s="3037" t="str">
        <f>TEXT(LEFT(L168,10),"0000000000")</f>
        <v>2000003373</v>
      </c>
      <c r="C168" s="1493" t="s">
        <v>5516</v>
      </c>
      <c r="D168" s="1494"/>
      <c r="E168" s="1495"/>
      <c r="F168" s="1493" t="s">
        <v>84</v>
      </c>
      <c r="G168" s="1495"/>
      <c r="H168" s="1495"/>
      <c r="I168" s="1495" t="s">
        <v>5267</v>
      </c>
      <c r="J168" s="3025" t="s">
        <v>19</v>
      </c>
      <c r="K168" s="1495" t="s">
        <v>74</v>
      </c>
      <c r="L168" s="1600" t="s">
        <v>7596</v>
      </c>
      <c r="M168" s="2357">
        <v>80</v>
      </c>
      <c r="N168" s="2196" t="s">
        <v>6679</v>
      </c>
      <c r="O168" s="1493"/>
      <c r="P168" s="1859"/>
      <c r="Q168" s="3418" t="s">
        <v>7481</v>
      </c>
      <c r="R168" s="1548"/>
      <c r="S168" s="1548"/>
      <c r="T168" s="1548"/>
      <c r="U168" s="1548"/>
      <c r="V168" s="1548"/>
      <c r="W168" s="1548"/>
      <c r="X168" s="1548"/>
      <c r="Y168" s="1548"/>
      <c r="Z168" s="1548"/>
      <c r="AA168" s="1548"/>
    </row>
    <row r="169" spans="1:35" s="2150" customFormat="1" ht="58.5" customHeight="1">
      <c r="A169" s="3752">
        <v>44</v>
      </c>
      <c r="B169" s="3218" t="str">
        <f>TEXT(LEFT(L169,10),"0000000000")</f>
        <v>2000003428</v>
      </c>
      <c r="C169" s="1902" t="s">
        <v>5983</v>
      </c>
      <c r="D169" s="2607">
        <v>11900</v>
      </c>
      <c r="E169" s="1921" t="s">
        <v>7597</v>
      </c>
      <c r="F169" s="1902" t="s">
        <v>3416</v>
      </c>
      <c r="G169" s="3037" t="s">
        <v>7598</v>
      </c>
      <c r="H169" s="3037"/>
      <c r="I169" s="3037" t="s">
        <v>5267</v>
      </c>
      <c r="J169" s="3035" t="s">
        <v>19</v>
      </c>
      <c r="K169" s="3037" t="s">
        <v>123</v>
      </c>
      <c r="L169" s="2913" t="s">
        <v>7599</v>
      </c>
      <c r="M169" s="3321">
        <v>2000</v>
      </c>
      <c r="N169" s="2916" t="s">
        <v>7600</v>
      </c>
      <c r="O169" s="3035"/>
      <c r="P169" s="3238"/>
      <c r="Q169" s="3388" t="s">
        <v>7481</v>
      </c>
    </row>
    <row r="170" spans="1:35" s="1548" customFormat="1" ht="58.5" customHeight="1">
      <c r="A170" s="3753"/>
      <c r="B170" s="3218" t="str">
        <f>TEXT(LEFT(L170,10),"0000000000")</f>
        <v>2000003369</v>
      </c>
      <c r="C170" s="1493" t="s">
        <v>5983</v>
      </c>
      <c r="D170" s="1494"/>
      <c r="E170" s="1495"/>
      <c r="F170" s="1493" t="s">
        <v>3416</v>
      </c>
      <c r="G170" s="1495"/>
      <c r="H170" s="1495"/>
      <c r="I170" s="1624" t="s">
        <v>5267</v>
      </c>
      <c r="J170" s="1493" t="s">
        <v>19</v>
      </c>
      <c r="K170" s="1495" t="s">
        <v>123</v>
      </c>
      <c r="L170" s="1600" t="s">
        <v>7601</v>
      </c>
      <c r="M170" s="3053">
        <v>2500</v>
      </c>
      <c r="N170" s="2196" t="s">
        <v>6679</v>
      </c>
      <c r="O170" s="1493"/>
      <c r="P170" s="3270"/>
      <c r="Q170" s="3388" t="s">
        <v>7481</v>
      </c>
      <c r="R170" s="3271"/>
      <c r="S170" s="3073"/>
      <c r="T170" s="1474"/>
      <c r="U170" s="3272"/>
      <c r="V170" s="1634"/>
      <c r="W170" s="1474"/>
      <c r="X170" s="2024"/>
      <c r="Y170" s="2024"/>
      <c r="Z170" s="1493"/>
      <c r="AA170" s="1495"/>
      <c r="AB170" s="1551"/>
      <c r="AC170" s="3273"/>
      <c r="AD170" s="1467"/>
      <c r="AE170" s="1467"/>
      <c r="AF170" s="1467"/>
      <c r="AG170" s="1467"/>
      <c r="AH170" s="1467"/>
      <c r="AI170" s="1467"/>
    </row>
    <row r="171" spans="1:35" s="1467" customFormat="1" ht="58.5" customHeight="1">
      <c r="A171" s="3753"/>
      <c r="B171" s="3218" t="str">
        <f>TEXT(LEFT(L171,10),"0000000000")</f>
        <v>2000003464</v>
      </c>
      <c r="C171" s="1493" t="s">
        <v>5983</v>
      </c>
      <c r="D171" s="1494"/>
      <c r="E171" s="1495"/>
      <c r="F171" s="1493" t="s">
        <v>3416</v>
      </c>
      <c r="G171" s="1495"/>
      <c r="H171" s="1495"/>
      <c r="I171" s="1624" t="s">
        <v>5267</v>
      </c>
      <c r="J171" s="3025" t="s">
        <v>19</v>
      </c>
      <c r="K171" s="1495" t="s">
        <v>63</v>
      </c>
      <c r="L171" s="1600" t="s">
        <v>7602</v>
      </c>
      <c r="M171" s="2357">
        <v>4160</v>
      </c>
      <c r="N171" s="2196" t="s">
        <v>5481</v>
      </c>
      <c r="O171" s="1493"/>
      <c r="P171" s="1859"/>
      <c r="Q171" s="3388" t="s">
        <v>7481</v>
      </c>
      <c r="R171" s="1548"/>
      <c r="S171" s="1548"/>
      <c r="T171" s="1548"/>
      <c r="U171" s="1548"/>
      <c r="V171" s="1548"/>
      <c r="W171" s="1548"/>
      <c r="X171" s="1548"/>
      <c r="Y171" s="1548"/>
      <c r="Z171" s="1548"/>
      <c r="AA171" s="1548"/>
    </row>
    <row r="172" spans="1:35" s="1467" customFormat="1" ht="58.5" customHeight="1">
      <c r="A172" s="3753"/>
      <c r="B172" s="3218" t="str">
        <f>TEXT(LEFT(L172,10),"0000000000")</f>
        <v>2000003449</v>
      </c>
      <c r="C172" s="1493" t="s">
        <v>5983</v>
      </c>
      <c r="D172" s="2613"/>
      <c r="E172" s="1495"/>
      <c r="F172" s="1493" t="s">
        <v>3416</v>
      </c>
      <c r="G172" s="1495"/>
      <c r="H172" s="1495"/>
      <c r="I172" s="1624" t="s">
        <v>5267</v>
      </c>
      <c r="J172" s="3025" t="s">
        <v>19</v>
      </c>
      <c r="K172" s="1495" t="s">
        <v>63</v>
      </c>
      <c r="L172" s="1600" t="s">
        <v>7603</v>
      </c>
      <c r="M172" s="2357">
        <v>40</v>
      </c>
      <c r="N172" s="2384" t="s">
        <v>7604</v>
      </c>
      <c r="O172" s="1493"/>
      <c r="P172" s="1859"/>
      <c r="Q172" s="3388" t="s">
        <v>7481</v>
      </c>
      <c r="R172" s="1548"/>
      <c r="S172" s="1548"/>
      <c r="T172" s="1548"/>
      <c r="U172" s="1548"/>
      <c r="V172" s="1548"/>
      <c r="W172" s="1548"/>
      <c r="X172" s="1548"/>
      <c r="Y172" s="1548"/>
      <c r="Z172" s="1548"/>
      <c r="AA172" s="1548"/>
    </row>
    <row r="173" spans="1:35" s="1548" customFormat="1" ht="58.5" customHeight="1">
      <c r="A173" s="3753"/>
      <c r="B173" s="3218" t="str">
        <f>TEXT(LEFT(L173,10),"0000000000")</f>
        <v>2000003429</v>
      </c>
      <c r="C173" s="1493" t="s">
        <v>5983</v>
      </c>
      <c r="D173" s="3362"/>
      <c r="E173" s="3023"/>
      <c r="F173" s="1493" t="s">
        <v>3416</v>
      </c>
      <c r="G173" s="3023"/>
      <c r="H173" s="3023"/>
      <c r="I173" s="3023" t="s">
        <v>5267</v>
      </c>
      <c r="J173" s="3025" t="s">
        <v>19</v>
      </c>
      <c r="K173" s="3023" t="s">
        <v>63</v>
      </c>
      <c r="L173" s="2880" t="s">
        <v>7605</v>
      </c>
      <c r="M173" s="3256">
        <v>1700</v>
      </c>
      <c r="N173" s="2196" t="s">
        <v>5481</v>
      </c>
      <c r="O173" s="3025"/>
      <c r="P173" s="3257"/>
      <c r="Q173" s="3388" t="s">
        <v>7481</v>
      </c>
    </row>
    <row r="174" spans="1:35" s="1548" customFormat="1" ht="58.5" customHeight="1">
      <c r="A174" s="3754"/>
      <c r="B174" s="3218" t="str">
        <f>TEXT(LEFT(L174,10),"0000000000")</f>
        <v>2000003430</v>
      </c>
      <c r="C174" s="1769" t="s">
        <v>5983</v>
      </c>
      <c r="D174" s="3246"/>
      <c r="E174" s="3218"/>
      <c r="F174" s="1493" t="s">
        <v>3416</v>
      </c>
      <c r="G174" s="3037"/>
      <c r="H174" s="3037"/>
      <c r="I174" s="3023" t="s">
        <v>5267</v>
      </c>
      <c r="J174" s="3025" t="s">
        <v>19</v>
      </c>
      <c r="K174" s="3023" t="s">
        <v>63</v>
      </c>
      <c r="L174" s="2880" t="s">
        <v>7606</v>
      </c>
      <c r="M174" s="3256">
        <v>1700</v>
      </c>
      <c r="N174" s="2196" t="s">
        <v>5481</v>
      </c>
      <c r="O174" s="3025"/>
      <c r="P174" s="3257"/>
      <c r="Q174" s="3388" t="s">
        <v>7481</v>
      </c>
    </row>
    <row r="175" spans="1:35" s="3403" customFormat="1" ht="58.5" customHeight="1">
      <c r="A175" s="3762">
        <v>45</v>
      </c>
      <c r="B175" s="3457" t="str">
        <f>TEXT(LEFT(L175,10),"0000000000")</f>
        <v>2000003382</v>
      </c>
      <c r="C175" s="3365" t="s">
        <v>2927</v>
      </c>
      <c r="D175" s="3458">
        <v>12300</v>
      </c>
      <c r="E175" s="3400" t="s">
        <v>7519</v>
      </c>
      <c r="F175" s="3365" t="s">
        <v>3416</v>
      </c>
      <c r="G175" s="3400" t="s">
        <v>7607</v>
      </c>
      <c r="H175" s="3459"/>
      <c r="I175" s="3460" t="s">
        <v>6644</v>
      </c>
      <c r="J175" s="3365" t="s">
        <v>19</v>
      </c>
      <c r="K175" s="3461" t="s">
        <v>20</v>
      </c>
      <c r="L175" s="3462" t="s">
        <v>7608</v>
      </c>
      <c r="M175" s="3463">
        <v>3940</v>
      </c>
      <c r="N175" s="3366" t="s">
        <v>7346</v>
      </c>
      <c r="O175" s="3365"/>
      <c r="P175" s="3402" t="s">
        <v>7609</v>
      </c>
      <c r="Q175" s="3464" t="s">
        <v>7481</v>
      </c>
      <c r="R175" s="3465"/>
      <c r="S175" s="3466"/>
      <c r="T175" s="3466"/>
      <c r="U175" s="3467"/>
      <c r="V175" s="3468"/>
      <c r="W175" s="3466"/>
      <c r="X175" s="3469"/>
      <c r="Y175" s="3469"/>
      <c r="Z175" s="3365"/>
      <c r="AA175" s="3400"/>
      <c r="AB175" s="3470"/>
      <c r="AC175" s="3471"/>
    </row>
    <row r="176" spans="1:35" s="3485" customFormat="1" ht="58.5" customHeight="1">
      <c r="A176" s="3763"/>
      <c r="B176" s="3457" t="str">
        <f>TEXT(LEFT(L176,10),"0000000000")</f>
        <v>2200002162</v>
      </c>
      <c r="C176" s="3472" t="s">
        <v>2927</v>
      </c>
      <c r="D176" s="3473"/>
      <c r="E176" s="3460"/>
      <c r="F176" s="3472" t="s">
        <v>3416</v>
      </c>
      <c r="G176" s="3460"/>
      <c r="H176" s="3459"/>
      <c r="I176" s="3460" t="s">
        <v>6644</v>
      </c>
      <c r="J176" s="3474" t="s">
        <v>19</v>
      </c>
      <c r="K176" s="427" t="s">
        <v>1138</v>
      </c>
      <c r="L176" s="3475" t="s">
        <v>7445</v>
      </c>
      <c r="M176" s="3476">
        <v>5750</v>
      </c>
      <c r="N176" s="3325" t="s">
        <v>7610</v>
      </c>
      <c r="O176" s="3472"/>
      <c r="P176" s="3477"/>
      <c r="Q176" s="3464" t="s">
        <v>7481</v>
      </c>
      <c r="R176" s="3478"/>
      <c r="S176" s="3479"/>
      <c r="T176" s="3479"/>
      <c r="U176" s="3480"/>
      <c r="V176" s="3481"/>
      <c r="W176" s="3479"/>
      <c r="X176" s="3482"/>
      <c r="Y176" s="3482"/>
      <c r="Z176" s="3472"/>
      <c r="AA176" s="3460"/>
      <c r="AB176" s="3483"/>
      <c r="AC176" s="3484"/>
    </row>
    <row r="177" spans="1:35" s="3404" customFormat="1" ht="58.5" customHeight="1">
      <c r="A177" s="3763"/>
      <c r="B177" s="3457" t="str">
        <f>TEXT(LEFT(L177,10),"0000000000")</f>
        <v>2200002254</v>
      </c>
      <c r="C177" s="3472" t="s">
        <v>2927</v>
      </c>
      <c r="D177" s="3458"/>
      <c r="E177" s="3400"/>
      <c r="F177" s="3472" t="s">
        <v>3416</v>
      </c>
      <c r="G177" s="3400"/>
      <c r="H177" s="3459"/>
      <c r="I177" s="3460" t="s">
        <v>6644</v>
      </c>
      <c r="J177" s="3474" t="s">
        <v>19</v>
      </c>
      <c r="K177" s="427" t="s">
        <v>1138</v>
      </c>
      <c r="L177" s="3401" t="s">
        <v>7611</v>
      </c>
      <c r="M177" s="421">
        <v>557</v>
      </c>
      <c r="N177" s="3066" t="s">
        <v>7570</v>
      </c>
      <c r="O177" s="3365"/>
      <c r="P177" s="3402"/>
      <c r="Q177" s="3464" t="s">
        <v>7481</v>
      </c>
      <c r="R177" s="3465"/>
      <c r="S177" s="3466"/>
      <c r="T177" s="3466"/>
      <c r="U177" s="3467"/>
      <c r="V177" s="3468"/>
      <c r="W177" s="3466"/>
      <c r="X177" s="3469"/>
      <c r="Y177" s="3469"/>
      <c r="Z177" s="3365"/>
      <c r="AA177" s="3400"/>
      <c r="AB177" s="3470"/>
      <c r="AC177" s="3471"/>
    </row>
    <row r="178" spans="1:35" s="3404" customFormat="1" ht="58.5" customHeight="1">
      <c r="A178" s="3764"/>
      <c r="B178" s="3457" t="str">
        <f>TEXT(LEFT(L178,10),"0000000000")</f>
        <v>2000003394</v>
      </c>
      <c r="C178" s="3472" t="s">
        <v>2927</v>
      </c>
      <c r="D178" s="3473"/>
      <c r="E178" s="3460"/>
      <c r="F178" s="3472" t="s">
        <v>3416</v>
      </c>
      <c r="G178" s="3460"/>
      <c r="H178" s="3459"/>
      <c r="I178" s="3460" t="s">
        <v>6644</v>
      </c>
      <c r="J178" s="3474" t="s">
        <v>19</v>
      </c>
      <c r="K178" s="427" t="s">
        <v>1138</v>
      </c>
      <c r="L178" s="2917" t="s">
        <v>7612</v>
      </c>
      <c r="M178" s="3454">
        <v>2040</v>
      </c>
      <c r="N178" s="3325" t="s">
        <v>6679</v>
      </c>
      <c r="O178" s="3472"/>
      <c r="P178" s="3477"/>
      <c r="Q178" s="3464" t="s">
        <v>7481</v>
      </c>
      <c r="R178" s="3486"/>
      <c r="S178" s="3486"/>
      <c r="T178" s="3486"/>
      <c r="U178" s="3486"/>
      <c r="V178" s="3486"/>
      <c r="W178" s="3486"/>
      <c r="X178" s="3486"/>
      <c r="Y178" s="3486"/>
      <c r="Z178" s="3486"/>
      <c r="AA178" s="3486"/>
      <c r="AB178" s="3485"/>
      <c r="AC178" s="3485"/>
      <c r="AD178" s="3485"/>
      <c r="AE178" s="3485"/>
      <c r="AF178" s="3485"/>
      <c r="AG178" s="3485"/>
      <c r="AH178" s="3485"/>
      <c r="AI178" s="3485"/>
    </row>
    <row r="179" spans="1:35" s="2430" customFormat="1" ht="58.5" customHeight="1">
      <c r="A179" s="3494">
        <v>46</v>
      </c>
      <c r="B179" s="3565" t="str">
        <f>TEXT(LEFT(L179,10),"0000000000")</f>
        <v>2000003403</v>
      </c>
      <c r="C179" s="3566" t="s">
        <v>82</v>
      </c>
      <c r="D179" s="3567">
        <v>4150</v>
      </c>
      <c r="E179" s="3568" t="s">
        <v>7613</v>
      </c>
      <c r="F179" s="3365" t="s">
        <v>84</v>
      </c>
      <c r="G179" s="3113" t="s">
        <v>7614</v>
      </c>
      <c r="H179" s="3113"/>
      <c r="I179" s="3569" t="s">
        <v>5267</v>
      </c>
      <c r="J179" s="2941" t="s">
        <v>19</v>
      </c>
      <c r="K179" s="3113" t="s">
        <v>74</v>
      </c>
      <c r="L179" s="3570" t="s">
        <v>7589</v>
      </c>
      <c r="M179" s="3571">
        <v>4150</v>
      </c>
      <c r="N179" s="3325" t="s">
        <v>6679</v>
      </c>
      <c r="O179" s="2941"/>
      <c r="P179" s="3572"/>
      <c r="Q179" s="3573" t="s">
        <v>7615</v>
      </c>
    </row>
    <row r="180" spans="1:35" s="2167" customFormat="1" ht="58.5" customHeight="1">
      <c r="A180" s="3555">
        <v>47</v>
      </c>
      <c r="B180" s="2901" t="str">
        <f>TEXT(LEFT(L180,10),"0000000000")</f>
        <v>2000003403</v>
      </c>
      <c r="C180" s="3239" t="s">
        <v>5657</v>
      </c>
      <c r="D180" s="3554">
        <v>4300</v>
      </c>
      <c r="E180" s="2784" t="s">
        <v>7616</v>
      </c>
      <c r="F180" s="3557" t="s">
        <v>16</v>
      </c>
      <c r="G180" s="2901" t="s">
        <v>7617</v>
      </c>
      <c r="H180" s="2901" t="s">
        <v>7618</v>
      </c>
      <c r="I180" s="3406" t="s">
        <v>5267</v>
      </c>
      <c r="J180" s="2907" t="s">
        <v>19</v>
      </c>
      <c r="K180" s="2901" t="s">
        <v>74</v>
      </c>
      <c r="L180" s="2875" t="s">
        <v>7619</v>
      </c>
      <c r="M180" s="3407">
        <v>2380</v>
      </c>
      <c r="N180" s="2446" t="s">
        <v>6679</v>
      </c>
      <c r="O180" s="2907"/>
      <c r="P180" s="2902"/>
      <c r="Q180" s="3165">
        <v>3</v>
      </c>
    </row>
    <row r="181" spans="1:35" ht="58.5" customHeight="1">
      <c r="A181" s="3556"/>
      <c r="B181" s="2901" t="str">
        <f>TEXT(LEFT(L181,10),"0000000000")</f>
        <v>2000003392</v>
      </c>
      <c r="C181" s="3239" t="s">
        <v>5657</v>
      </c>
      <c r="D181" s="1167"/>
      <c r="E181" s="109"/>
      <c r="F181" s="3557" t="s">
        <v>16</v>
      </c>
      <c r="G181" s="839"/>
      <c r="H181" s="109"/>
      <c r="I181" s="109" t="s">
        <v>5267</v>
      </c>
      <c r="J181" s="2905" t="s">
        <v>19</v>
      </c>
      <c r="K181" s="109" t="s">
        <v>74</v>
      </c>
      <c r="L181" s="696" t="s">
        <v>7620</v>
      </c>
      <c r="M181" s="2216">
        <v>952</v>
      </c>
      <c r="N181" s="2446" t="s">
        <v>5481</v>
      </c>
      <c r="O181" s="102"/>
      <c r="P181" s="2389"/>
      <c r="Q181" s="3165" t="s">
        <v>7615</v>
      </c>
      <c r="R181" s="1777"/>
      <c r="S181" s="1777"/>
      <c r="T181" s="1777"/>
      <c r="U181" s="1777"/>
      <c r="V181" s="1777"/>
      <c r="W181" s="1777"/>
      <c r="X181" s="1777"/>
      <c r="Y181" s="1777"/>
      <c r="Z181" s="1777"/>
      <c r="AA181" s="1777"/>
    </row>
    <row r="182" spans="1:35" ht="58.5" customHeight="1">
      <c r="A182" s="2678"/>
      <c r="B182" s="2901" t="str">
        <f>TEXT(LEFT(L182,10),"0000000000")</f>
        <v>2200002283</v>
      </c>
      <c r="C182" s="3239" t="s">
        <v>5657</v>
      </c>
      <c r="D182" s="1148"/>
      <c r="E182" s="109"/>
      <c r="F182" s="3557" t="s">
        <v>16</v>
      </c>
      <c r="G182" s="839"/>
      <c r="H182" s="109"/>
      <c r="I182" s="109" t="s">
        <v>5267</v>
      </c>
      <c r="J182" s="102" t="s">
        <v>19</v>
      </c>
      <c r="K182" s="109" t="s">
        <v>74</v>
      </c>
      <c r="L182" s="696" t="s">
        <v>7621</v>
      </c>
      <c r="M182" s="3502">
        <v>263</v>
      </c>
      <c r="N182" s="3261" t="s">
        <v>7339</v>
      </c>
      <c r="O182" s="102"/>
      <c r="P182" s="143"/>
      <c r="Q182" s="3503"/>
      <c r="R182" s="359"/>
      <c r="S182" s="1"/>
      <c r="T182" s="1"/>
      <c r="U182" s="2023"/>
      <c r="V182" s="7"/>
      <c r="W182" s="1"/>
      <c r="X182" s="271"/>
      <c r="Y182" s="271"/>
      <c r="Z182" s="102"/>
      <c r="AA182" s="109"/>
      <c r="AB182" s="9"/>
      <c r="AC182" s="2"/>
    </row>
    <row r="183" spans="1:35" ht="58.5" customHeight="1">
      <c r="A183" s="2678"/>
      <c r="B183" s="2901" t="str">
        <f>TEXT(LEFT(L183,10),"0000000000")</f>
        <v>2200002284</v>
      </c>
      <c r="C183" s="3239" t="s">
        <v>5657</v>
      </c>
      <c r="D183" s="1167"/>
      <c r="E183" s="109"/>
      <c r="F183" s="3557" t="s">
        <v>16</v>
      </c>
      <c r="G183" s="839"/>
      <c r="H183" s="109"/>
      <c r="I183" s="109" t="s">
        <v>5267</v>
      </c>
      <c r="J183" s="102" t="s">
        <v>19</v>
      </c>
      <c r="K183" s="109" t="s">
        <v>74</v>
      </c>
      <c r="L183" s="696" t="s">
        <v>7622</v>
      </c>
      <c r="M183" s="3502">
        <v>700</v>
      </c>
      <c r="N183" s="2446" t="s">
        <v>7623</v>
      </c>
      <c r="O183" s="102"/>
      <c r="P183" s="143"/>
      <c r="Q183" s="3503"/>
      <c r="R183" s="359"/>
      <c r="S183" s="1"/>
      <c r="T183" s="1"/>
      <c r="U183" s="2023"/>
      <c r="V183" s="7"/>
      <c r="W183" s="1"/>
      <c r="X183" s="271"/>
      <c r="Y183" s="271"/>
      <c r="Z183" s="102"/>
      <c r="AA183" s="109"/>
      <c r="AB183" s="9"/>
      <c r="AC183" s="2"/>
    </row>
    <row r="184" spans="1:35" s="282" customFormat="1" ht="58.5" customHeight="1">
      <c r="A184" s="3242"/>
      <c r="B184" s="2901" t="str">
        <f>TEXT(LEFT(L184,10),"0000000000")</f>
        <v>2000003417</v>
      </c>
      <c r="C184" s="1895" t="s">
        <v>7624</v>
      </c>
      <c r="D184" s="2731">
        <v>4450</v>
      </c>
      <c r="E184" s="2731" t="s">
        <v>7625</v>
      </c>
      <c r="F184" s="2907" t="s">
        <v>54</v>
      </c>
      <c r="G184" s="1216" t="s">
        <v>7626</v>
      </c>
      <c r="H184" s="1216"/>
      <c r="I184" s="3408" t="s">
        <v>5267</v>
      </c>
      <c r="J184" s="2907" t="s">
        <v>19</v>
      </c>
      <c r="K184" s="3230" t="s">
        <v>199</v>
      </c>
      <c r="L184" s="2389" t="s">
        <v>7627</v>
      </c>
      <c r="M184" s="3193">
        <v>4450</v>
      </c>
      <c r="N184" s="3261" t="s">
        <v>7346</v>
      </c>
      <c r="O184" s="2542"/>
      <c r="P184" s="2389"/>
      <c r="Q184" s="3165" t="s">
        <v>7615</v>
      </c>
      <c r="R184" s="3354"/>
      <c r="S184" s="307"/>
      <c r="T184" s="307"/>
      <c r="U184" s="3355"/>
      <c r="V184" s="3356"/>
      <c r="W184" s="307"/>
      <c r="X184" s="2671"/>
      <c r="Y184" s="2671"/>
      <c r="Z184" s="307"/>
      <c r="AA184" s="2671"/>
      <c r="AB184" s="3357"/>
      <c r="AC184" s="3358"/>
    </row>
    <row r="185" spans="1:35" ht="58.5" customHeight="1">
      <c r="A185" s="3241"/>
      <c r="B185" s="3262" t="str">
        <f>TEXT(LEFT(L185,10),"0000000000")</f>
        <v>2000003469</v>
      </c>
      <c r="C185" s="102" t="s">
        <v>3563</v>
      </c>
      <c r="D185" s="2216">
        <v>3450</v>
      </c>
      <c r="E185" s="109" t="s">
        <v>7616</v>
      </c>
      <c r="F185" s="3559" t="s">
        <v>61</v>
      </c>
      <c r="G185" s="1077"/>
      <c r="H185" s="109"/>
      <c r="I185" s="109" t="s">
        <v>5256</v>
      </c>
      <c r="J185" s="2905" t="s">
        <v>19</v>
      </c>
      <c r="K185" s="109" t="s">
        <v>74</v>
      </c>
      <c r="L185" s="696" t="s">
        <v>7628</v>
      </c>
      <c r="M185" s="2644">
        <v>3450</v>
      </c>
      <c r="N185" s="3261" t="s">
        <v>7629</v>
      </c>
      <c r="O185" s="102"/>
      <c r="P185" s="157" t="s">
        <v>7630</v>
      </c>
      <c r="Q185" s="3379" t="s">
        <v>7615</v>
      </c>
      <c r="R185" s="1853"/>
      <c r="S185" s="8"/>
      <c r="T185" s="8"/>
      <c r="U185" s="8"/>
      <c r="V185" s="8"/>
      <c r="W185" s="8"/>
      <c r="X185" s="8"/>
      <c r="Y185" s="8"/>
      <c r="Z185" s="8"/>
      <c r="AA185" s="8"/>
      <c r="AB185" s="8"/>
      <c r="AC185" s="8"/>
      <c r="AD185" s="8"/>
      <c r="AE185" s="8"/>
      <c r="AF185" s="8"/>
      <c r="AG185" s="8"/>
      <c r="AH185" s="8"/>
      <c r="AI185" s="8"/>
    </row>
    <row r="186" spans="1:35" s="8" customFormat="1" ht="58.5" customHeight="1">
      <c r="A186" s="738"/>
      <c r="B186" s="3262" t="str">
        <f>TEXT(LEFT(L186,10),"0000000000")</f>
        <v>2000003399</v>
      </c>
      <c r="C186" s="1895" t="s">
        <v>5666</v>
      </c>
      <c r="D186" s="3190">
        <v>4200</v>
      </c>
      <c r="E186" s="2114" t="s">
        <v>7616</v>
      </c>
      <c r="F186" s="1895" t="s">
        <v>61</v>
      </c>
      <c r="G186" s="839"/>
      <c r="H186" s="109"/>
      <c r="I186" s="109" t="s">
        <v>5267</v>
      </c>
      <c r="J186" s="2905" t="s">
        <v>19</v>
      </c>
      <c r="K186" s="109" t="s">
        <v>74</v>
      </c>
      <c r="L186" s="696" t="s">
        <v>7631</v>
      </c>
      <c r="M186" s="2644">
        <v>4200</v>
      </c>
      <c r="N186" s="109" t="s">
        <v>7632</v>
      </c>
      <c r="O186" s="102"/>
      <c r="P186" s="2389"/>
      <c r="Q186" s="3165" t="s">
        <v>7615</v>
      </c>
      <c r="R186" s="1777"/>
      <c r="S186" s="1777"/>
      <c r="T186" s="1777"/>
      <c r="U186" s="1777"/>
      <c r="V186" s="1777"/>
      <c r="W186" s="1777"/>
      <c r="X186" s="1777"/>
      <c r="Y186" s="1777"/>
      <c r="Z186" s="1777"/>
      <c r="AA186" s="1777"/>
      <c r="AB186" s="3"/>
      <c r="AC186" s="3"/>
      <c r="AD186" s="3"/>
      <c r="AE186" s="3"/>
      <c r="AF186" s="3"/>
      <c r="AG186" s="3"/>
      <c r="AH186" s="3"/>
      <c r="AI186" s="3"/>
    </row>
    <row r="187" spans="1:35" s="8" customFormat="1" ht="58.5" customHeight="1">
      <c r="A187" s="3327"/>
      <c r="B187" s="3262" t="str">
        <f>TEXT(LEFT(L187,10),"0000000000")</f>
        <v>2000003463</v>
      </c>
      <c r="C187" s="102" t="s">
        <v>3460</v>
      </c>
      <c r="D187" s="2216">
        <v>4000</v>
      </c>
      <c r="E187" s="109" t="s">
        <v>7616</v>
      </c>
      <c r="F187" s="102" t="s">
        <v>61</v>
      </c>
      <c r="G187" s="2514"/>
      <c r="H187" s="2114"/>
      <c r="I187" s="2114" t="s">
        <v>5267</v>
      </c>
      <c r="J187" s="2907" t="s">
        <v>19</v>
      </c>
      <c r="K187" s="2114" t="s">
        <v>74</v>
      </c>
      <c r="L187" s="2173" t="s">
        <v>7633</v>
      </c>
      <c r="M187" s="2500">
        <v>4000</v>
      </c>
      <c r="N187" s="3261" t="s">
        <v>7346</v>
      </c>
      <c r="O187" s="1895"/>
      <c r="P187" s="2501"/>
      <c r="Q187" s="3445" t="s">
        <v>7615</v>
      </c>
      <c r="R187" s="2167"/>
      <c r="S187" s="2167"/>
      <c r="T187" s="2167"/>
      <c r="U187" s="2167"/>
      <c r="V187" s="2167"/>
      <c r="W187" s="2167"/>
      <c r="X187" s="2167"/>
      <c r="Y187" s="2167"/>
      <c r="Z187" s="2167"/>
      <c r="AA187" s="2167"/>
    </row>
    <row r="188" spans="1:35" s="8" customFormat="1" ht="58.5" customHeight="1">
      <c r="A188" s="3241"/>
      <c r="B188" s="3262" t="str">
        <f>TEXT(LEFT(L188,10),"0000000000")</f>
        <v>2000003469</v>
      </c>
      <c r="C188" s="1895" t="s">
        <v>6979</v>
      </c>
      <c r="D188" s="2731">
        <v>4150</v>
      </c>
      <c r="E188" s="2114" t="s">
        <v>7634</v>
      </c>
      <c r="F188" s="1895" t="s">
        <v>89</v>
      </c>
      <c r="G188" s="3560"/>
      <c r="H188" s="2114"/>
      <c r="I188" s="2114" t="s">
        <v>5256</v>
      </c>
      <c r="J188" s="2907" t="s">
        <v>19</v>
      </c>
      <c r="K188" s="2114" t="s">
        <v>74</v>
      </c>
      <c r="L188" s="2173" t="s">
        <v>7628</v>
      </c>
      <c r="M188" s="2500">
        <v>1750</v>
      </c>
      <c r="N188" s="2935" t="s">
        <v>7635</v>
      </c>
      <c r="O188" s="1895"/>
      <c r="P188" s="3367" t="s">
        <v>7630</v>
      </c>
      <c r="Q188" s="3561" t="s">
        <v>7615</v>
      </c>
      <c r="R188" s="2542"/>
    </row>
    <row r="189" spans="1:35" s="1777" customFormat="1" ht="58.5" customHeight="1">
      <c r="B189" s="3558" t="str">
        <f>TEXT(LEFT(L189,10),"0000000000")</f>
        <v>2200002279</v>
      </c>
      <c r="C189" s="102" t="s">
        <v>6979</v>
      </c>
      <c r="D189" s="1167"/>
      <c r="E189" s="109"/>
      <c r="F189" s="102" t="s">
        <v>89</v>
      </c>
      <c r="G189" s="839"/>
      <c r="H189" s="109"/>
      <c r="I189" s="109" t="s">
        <v>5267</v>
      </c>
      <c r="J189" s="102" t="s">
        <v>19</v>
      </c>
      <c r="K189" s="109" t="s">
        <v>74</v>
      </c>
      <c r="L189" s="696" t="s">
        <v>7636</v>
      </c>
      <c r="M189" s="3502">
        <v>965</v>
      </c>
      <c r="N189" s="2446" t="s">
        <v>7637</v>
      </c>
      <c r="O189" s="102"/>
      <c r="P189" s="143"/>
      <c r="Q189" s="3503" t="s">
        <v>7615</v>
      </c>
      <c r="R189" s="359"/>
      <c r="S189" s="1"/>
      <c r="T189" s="1"/>
      <c r="U189" s="2023"/>
      <c r="V189" s="7"/>
      <c r="W189" s="1"/>
      <c r="X189" s="271"/>
      <c r="Y189" s="271"/>
      <c r="Z189" s="102"/>
      <c r="AA189" s="109"/>
      <c r="AB189" s="9"/>
      <c r="AC189" s="2"/>
    </row>
    <row r="190" spans="1:35" s="2225" customFormat="1" ht="58.5" customHeight="1">
      <c r="A190" s="3553"/>
      <c r="B190" s="3447" t="str">
        <f>TEXT(LEFT(L190,10),"0000000000")</f>
        <v>2000003417</v>
      </c>
      <c r="C190" s="102" t="s">
        <v>6979</v>
      </c>
      <c r="D190" s="1167"/>
      <c r="E190" s="109"/>
      <c r="F190" s="102" t="s">
        <v>89</v>
      </c>
      <c r="G190" s="3448"/>
      <c r="H190" s="3408"/>
      <c r="I190" s="3408" t="s">
        <v>5267</v>
      </c>
      <c r="J190" s="3409" t="s">
        <v>19</v>
      </c>
      <c r="K190" s="722" t="s">
        <v>199</v>
      </c>
      <c r="L190" s="3578" t="s">
        <v>7638</v>
      </c>
      <c r="M190" s="752">
        <v>550</v>
      </c>
      <c r="N190" s="3411" t="s">
        <v>7346</v>
      </c>
      <c r="O190" s="1879"/>
      <c r="P190" s="3410"/>
      <c r="Q190" s="3165" t="s">
        <v>7615</v>
      </c>
      <c r="R190" s="3194"/>
      <c r="S190" s="763"/>
      <c r="T190" s="763"/>
      <c r="U190" s="3195"/>
      <c r="V190" s="3138"/>
      <c r="W190" s="763"/>
      <c r="X190" s="278"/>
      <c r="Y190" s="278"/>
      <c r="Z190" s="763"/>
      <c r="AA190" s="278"/>
      <c r="AB190" s="2260"/>
      <c r="AC190" s="3196"/>
    </row>
    <row r="191" spans="1:35" s="8" customFormat="1" ht="58.5" customHeight="1">
      <c r="A191" s="3327"/>
      <c r="B191" s="3262" t="str">
        <f>TEXT(LEFT(L191,10),"0000000000")</f>
        <v>2000003463</v>
      </c>
      <c r="C191" s="102" t="s">
        <v>6979</v>
      </c>
      <c r="D191" s="1167"/>
      <c r="E191" s="109"/>
      <c r="F191" s="102" t="s">
        <v>89</v>
      </c>
      <c r="G191" s="2514"/>
      <c r="H191" s="2114"/>
      <c r="I191" s="2114" t="s">
        <v>5267</v>
      </c>
      <c r="J191" s="2907" t="s">
        <v>19</v>
      </c>
      <c r="K191" s="2114" t="s">
        <v>74</v>
      </c>
      <c r="L191" s="2173" t="s">
        <v>7633</v>
      </c>
      <c r="M191" s="2798">
        <v>953</v>
      </c>
      <c r="N191" s="3261" t="s">
        <v>7346</v>
      </c>
      <c r="O191" s="1895"/>
      <c r="P191" s="2501"/>
      <c r="Q191" s="3445" t="s">
        <v>7615</v>
      </c>
      <c r="R191" s="2167"/>
      <c r="S191" s="2167"/>
      <c r="T191" s="2167"/>
      <c r="U191" s="2167"/>
      <c r="V191" s="2167"/>
      <c r="W191" s="2167"/>
      <c r="X191" s="2167"/>
      <c r="Y191" s="2167"/>
      <c r="Z191" s="2167"/>
      <c r="AA191" s="2167"/>
    </row>
    <row r="192" spans="1:35" s="8" customFormat="1" ht="58.5" customHeight="1">
      <c r="A192" s="3327"/>
      <c r="B192" s="3447" t="str">
        <f>TEXT(LEFT(L192,10),"0000000000")</f>
        <v>2000003446</v>
      </c>
      <c r="C192" s="1895" t="s">
        <v>211</v>
      </c>
      <c r="D192" s="3190">
        <v>4000</v>
      </c>
      <c r="E192" s="2731" t="s">
        <v>7639</v>
      </c>
      <c r="F192" s="2907" t="s">
        <v>61</v>
      </c>
      <c r="G192" s="2514"/>
      <c r="H192" s="2114"/>
      <c r="I192" s="2114" t="s">
        <v>7640</v>
      </c>
      <c r="J192" s="2907" t="s">
        <v>19</v>
      </c>
      <c r="K192" s="2114" t="s">
        <v>74</v>
      </c>
      <c r="L192" s="3443" t="s">
        <v>7641</v>
      </c>
      <c r="M192" s="2798">
        <v>350</v>
      </c>
      <c r="N192" s="3261" t="s">
        <v>7346</v>
      </c>
      <c r="O192" s="1895"/>
      <c r="P192" s="2501"/>
      <c r="Q192" s="3445" t="s">
        <v>7615</v>
      </c>
      <c r="R192" s="2167"/>
      <c r="S192" s="2167"/>
      <c r="T192" s="2167"/>
      <c r="U192" s="2167"/>
      <c r="V192" s="2167"/>
      <c r="W192" s="2167"/>
      <c r="X192" s="2167"/>
      <c r="Y192" s="2167"/>
      <c r="Z192" s="2167"/>
      <c r="AA192" s="2167"/>
    </row>
    <row r="193" spans="1:35" ht="58.5" customHeight="1">
      <c r="B193" s="3501" t="str">
        <f>TEXT(LEFT(L193,10),"0000000000")</f>
        <v>2000003461</v>
      </c>
      <c r="C193" s="102" t="s">
        <v>211</v>
      </c>
      <c r="D193" s="2070"/>
      <c r="E193" s="109"/>
      <c r="F193" s="2905" t="s">
        <v>61</v>
      </c>
      <c r="G193" s="839"/>
      <c r="H193" s="109"/>
      <c r="I193" s="2114" t="s">
        <v>7640</v>
      </c>
      <c r="J193" s="2905" t="s">
        <v>19</v>
      </c>
      <c r="K193" s="109" t="s">
        <v>74</v>
      </c>
      <c r="L193" s="670" t="s">
        <v>7642</v>
      </c>
      <c r="M193" s="2644">
        <v>1650</v>
      </c>
      <c r="N193" s="2446" t="s">
        <v>7643</v>
      </c>
      <c r="O193" s="102"/>
      <c r="P193" s="2389"/>
      <c r="Q193" s="3165" t="s">
        <v>7615</v>
      </c>
      <c r="R193" s="1777"/>
      <c r="S193" s="1777"/>
      <c r="T193" s="1777"/>
      <c r="U193" s="1777"/>
      <c r="V193" s="1777"/>
      <c r="W193" s="1777"/>
      <c r="X193" s="1777"/>
      <c r="Y193" s="1777"/>
      <c r="Z193" s="1777"/>
      <c r="AA193" s="1777"/>
    </row>
    <row r="194" spans="1:35" s="8" customFormat="1" ht="58.5" customHeight="1">
      <c r="A194" s="738"/>
      <c r="B194" s="3262" t="str">
        <f>TEXT(LEFT(L194,10),"0000000000")</f>
        <v>2000003399</v>
      </c>
      <c r="C194" s="103" t="s">
        <v>211</v>
      </c>
      <c r="D194" s="2167"/>
      <c r="E194" s="3575"/>
      <c r="F194" s="3562" t="s">
        <v>61</v>
      </c>
      <c r="G194" s="839"/>
      <c r="H194" s="109"/>
      <c r="I194" s="109" t="s">
        <v>5267</v>
      </c>
      <c r="J194" s="2905" t="s">
        <v>19</v>
      </c>
      <c r="K194" s="109" t="s">
        <v>74</v>
      </c>
      <c r="L194" s="2903" t="s">
        <v>7644</v>
      </c>
      <c r="M194" s="2644">
        <v>1200</v>
      </c>
      <c r="N194" s="2901" t="s">
        <v>7645</v>
      </c>
      <c r="O194" s="102"/>
      <c r="P194" s="2389"/>
      <c r="Q194" s="3165" t="s">
        <v>7615</v>
      </c>
      <c r="R194" s="1777"/>
      <c r="S194" s="1777"/>
      <c r="T194" s="1777"/>
      <c r="U194" s="1777"/>
      <c r="V194" s="1777"/>
      <c r="W194" s="1777"/>
      <c r="X194" s="1777"/>
      <c r="Y194" s="1777"/>
      <c r="Z194" s="1777"/>
      <c r="AA194" s="1777"/>
      <c r="AB194" s="3"/>
      <c r="AC194" s="3"/>
      <c r="AD194" s="3"/>
      <c r="AE194" s="3"/>
      <c r="AF194" s="3"/>
      <c r="AG194" s="3"/>
      <c r="AH194" s="3"/>
      <c r="AI194" s="3"/>
    </row>
    <row r="195" spans="1:35" ht="58.5" customHeight="1">
      <c r="B195" s="2901" t="str">
        <f>TEXT(LEFT(L195,10),"0000000000")</f>
        <v>619A.T11.2</v>
      </c>
      <c r="C195" s="103" t="s">
        <v>211</v>
      </c>
      <c r="D195" s="3574"/>
      <c r="E195" s="109"/>
      <c r="F195" s="3562" t="s">
        <v>61</v>
      </c>
      <c r="G195" s="109"/>
      <c r="H195" s="109"/>
      <c r="I195" s="109"/>
      <c r="J195" s="2905" t="s">
        <v>19</v>
      </c>
      <c r="K195" s="109" t="s">
        <v>74</v>
      </c>
      <c r="L195" s="696" t="s">
        <v>7646</v>
      </c>
      <c r="M195" s="2216">
        <v>1020</v>
      </c>
      <c r="N195" s="109" t="s">
        <v>7647</v>
      </c>
      <c r="O195" s="102"/>
      <c r="P195" s="2389"/>
      <c r="Q195" s="3165" t="s">
        <v>7648</v>
      </c>
      <c r="R195" s="1777"/>
      <c r="S195" s="1777"/>
      <c r="T195" s="1777"/>
      <c r="U195" s="1777"/>
      <c r="V195" s="1777"/>
      <c r="W195" s="1777"/>
      <c r="X195" s="1777"/>
      <c r="Y195" s="1777"/>
      <c r="Z195" s="1777"/>
      <c r="AA195" s="1777"/>
    </row>
    <row r="196" spans="1:35" ht="58.5" customHeight="1">
      <c r="A196" s="2678"/>
      <c r="B196" s="3558" t="str">
        <f>TEXT(LEFT(L196,10),"0000000000")</f>
        <v>2200002284</v>
      </c>
      <c r="C196" s="144"/>
      <c r="D196" s="2064"/>
      <c r="E196" s="111"/>
      <c r="F196" s="144"/>
      <c r="G196" s="2013"/>
      <c r="H196" s="111"/>
      <c r="I196" s="109" t="s">
        <v>5267</v>
      </c>
      <c r="J196" s="102" t="s">
        <v>19</v>
      </c>
      <c r="K196" s="109" t="s">
        <v>74</v>
      </c>
      <c r="L196" s="696" t="s">
        <v>7649</v>
      </c>
      <c r="M196" s="3502">
        <v>225</v>
      </c>
      <c r="N196" s="2446" t="s">
        <v>7650</v>
      </c>
      <c r="O196" s="102"/>
      <c r="P196" s="143"/>
      <c r="Q196" s="3503"/>
      <c r="R196" s="359"/>
      <c r="S196" s="1"/>
      <c r="T196" s="1"/>
      <c r="U196" s="1138"/>
      <c r="V196" s="7"/>
      <c r="W196" s="1"/>
      <c r="X196" s="271"/>
      <c r="Y196" s="271"/>
      <c r="Z196" s="102"/>
      <c r="AA196" s="109"/>
      <c r="AB196" s="9"/>
      <c r="AC196" s="803"/>
    </row>
    <row r="197" spans="1:35" s="282" customFormat="1" ht="58.5" customHeight="1">
      <c r="A197" s="3576"/>
      <c r="B197" s="2901" t="str">
        <f>TEXT(LEFT(L197,10),"0000000000")</f>
        <v>2000003495</v>
      </c>
      <c r="C197" s="1895"/>
      <c r="D197" s="3577"/>
      <c r="E197" s="1895"/>
      <c r="F197" s="1895"/>
      <c r="G197" s="2114"/>
      <c r="H197" s="2114" t="s">
        <v>5229</v>
      </c>
      <c r="I197" s="2514" t="s">
        <v>7651</v>
      </c>
      <c r="J197" s="2907" t="s">
        <v>19</v>
      </c>
      <c r="K197" s="2114" t="s">
        <v>199</v>
      </c>
      <c r="L197" s="2618" t="s">
        <v>7652</v>
      </c>
      <c r="M197" s="3348">
        <v>650</v>
      </c>
      <c r="N197" s="3261" t="s">
        <v>7346</v>
      </c>
      <c r="O197" s="2542"/>
      <c r="P197" s="2501"/>
      <c r="Q197" s="3165" t="s">
        <v>7648</v>
      </c>
      <c r="R197" s="3354"/>
      <c r="S197" s="307"/>
      <c r="T197" s="307"/>
      <c r="U197" s="3355"/>
      <c r="V197" s="3356"/>
      <c r="W197" s="307"/>
      <c r="X197" s="2671"/>
      <c r="Y197" s="2671"/>
      <c r="Z197" s="307"/>
      <c r="AA197" s="2671"/>
      <c r="AB197" s="3357"/>
      <c r="AC197" s="3358"/>
    </row>
    <row r="198" spans="1:35" s="282" customFormat="1" ht="58.5" customHeight="1">
      <c r="A198" s="3576"/>
      <c r="B198" s="2901" t="str">
        <f>TEXT(LEFT(L198,10),"0000000000")</f>
        <v>2000003495</v>
      </c>
      <c r="C198" s="1895" t="s">
        <v>206</v>
      </c>
      <c r="D198" s="3577">
        <v>4350</v>
      </c>
      <c r="E198" s="1895" t="s">
        <v>7653</v>
      </c>
      <c r="F198" s="1895" t="s">
        <v>16</v>
      </c>
      <c r="G198" s="2114"/>
      <c r="H198" s="2114" t="s">
        <v>5229</v>
      </c>
      <c r="I198" s="2514" t="s">
        <v>7651</v>
      </c>
      <c r="J198" s="2907" t="s">
        <v>19</v>
      </c>
      <c r="K198" s="2114" t="s">
        <v>199</v>
      </c>
      <c r="L198" s="2618" t="s">
        <v>7652</v>
      </c>
      <c r="M198" s="3348">
        <v>4350</v>
      </c>
      <c r="N198" s="3261" t="s">
        <v>7346</v>
      </c>
      <c r="O198" s="2542"/>
      <c r="P198" s="2501"/>
      <c r="Q198" s="3165" t="s">
        <v>7648</v>
      </c>
      <c r="R198" s="3354"/>
      <c r="S198" s="307"/>
      <c r="T198" s="307"/>
      <c r="U198" s="3355"/>
      <c r="V198" s="3356"/>
      <c r="W198" s="307"/>
      <c r="X198" s="2671"/>
      <c r="Y198" s="2671"/>
      <c r="Z198" s="307"/>
      <c r="AA198" s="2671"/>
      <c r="AB198" s="3357"/>
      <c r="AC198" s="3358"/>
    </row>
    <row r="199" spans="1:35" s="3240" customFormat="1" ht="58.5" customHeight="1">
      <c r="A199" s="3327"/>
      <c r="B199" s="3546" t="str">
        <f>TEXT(LEFT(L199,10),"0000000000")</f>
        <v>2000003438</v>
      </c>
      <c r="C199" s="2241" t="s">
        <v>42</v>
      </c>
      <c r="D199" s="3450">
        <v>5900</v>
      </c>
      <c r="E199" s="2115" t="s">
        <v>7654</v>
      </c>
      <c r="F199" s="3380" t="s">
        <v>3416</v>
      </c>
      <c r="G199" s="2112" t="s">
        <v>7655</v>
      </c>
      <c r="H199" s="2112"/>
      <c r="I199" s="109" t="s">
        <v>5267</v>
      </c>
      <c r="J199" s="2907" t="s">
        <v>19</v>
      </c>
      <c r="K199" s="2114" t="s">
        <v>20</v>
      </c>
      <c r="L199" s="3367" t="s">
        <v>7656</v>
      </c>
      <c r="M199" s="2500">
        <v>5890</v>
      </c>
      <c r="N199" s="3261" t="s">
        <v>7657</v>
      </c>
      <c r="O199" s="1895"/>
      <c r="P199" s="2389"/>
      <c r="Q199" s="3166" t="s">
        <v>7615</v>
      </c>
      <c r="R199" s="2167"/>
      <c r="S199" s="2167"/>
      <c r="T199" s="2167"/>
      <c r="U199" s="2167"/>
      <c r="V199" s="2167"/>
      <c r="W199" s="2167"/>
      <c r="X199" s="2167"/>
      <c r="Y199" s="2167"/>
      <c r="Z199" s="2167"/>
      <c r="AA199" s="2167"/>
      <c r="AB199" s="8"/>
      <c r="AC199" s="8"/>
      <c r="AD199" s="8"/>
      <c r="AE199" s="8"/>
      <c r="AF199" s="8"/>
      <c r="AG199" s="8"/>
      <c r="AH199" s="8"/>
      <c r="AI199" s="8"/>
    </row>
    <row r="200" spans="1:35" s="2167" customFormat="1" ht="58.5" customHeight="1">
      <c r="A200" s="3241"/>
      <c r="B200" s="3259" t="str">
        <f>TEXT(LEFT(L200,10),"0000000000")</f>
        <v>2200002162</v>
      </c>
      <c r="C200" s="1895" t="s">
        <v>3733</v>
      </c>
      <c r="D200" s="3423">
        <v>8800</v>
      </c>
      <c r="E200" s="2114" t="s">
        <v>7658</v>
      </c>
      <c r="F200" s="1895" t="s">
        <v>3401</v>
      </c>
      <c r="G200" s="1216" t="s">
        <v>7659</v>
      </c>
      <c r="H200" s="1216" t="s">
        <v>7660</v>
      </c>
      <c r="I200" s="3381" t="s">
        <v>5267</v>
      </c>
      <c r="J200" s="1895" t="s">
        <v>19</v>
      </c>
      <c r="K200" s="2114" t="s">
        <v>1138</v>
      </c>
      <c r="L200" s="3269" t="s">
        <v>7661</v>
      </c>
      <c r="M200" s="3382">
        <v>900</v>
      </c>
      <c r="N200" s="3261" t="s">
        <v>7346</v>
      </c>
      <c r="O200" s="1895"/>
      <c r="P200" s="3383"/>
      <c r="Q200" s="3166" t="s">
        <v>7615</v>
      </c>
      <c r="R200" s="1895"/>
    </row>
    <row r="201" spans="1:35" s="8" customFormat="1" ht="58.5" customHeight="1">
      <c r="A201" s="3241"/>
      <c r="B201" s="3259" t="str">
        <f>TEXT(LEFT(L201,10),"0000000000")</f>
        <v>2200002270</v>
      </c>
      <c r="C201" s="102" t="s">
        <v>3733</v>
      </c>
      <c r="D201" s="3423"/>
      <c r="E201" s="2114"/>
      <c r="F201" s="102" t="s">
        <v>3401</v>
      </c>
      <c r="G201" s="2114"/>
      <c r="H201" s="2114"/>
      <c r="I201" s="3200" t="s">
        <v>5267</v>
      </c>
      <c r="J201" s="102" t="s">
        <v>19</v>
      </c>
      <c r="K201" s="109" t="s">
        <v>1138</v>
      </c>
      <c r="L201" s="3492" t="s">
        <v>7662</v>
      </c>
      <c r="M201" s="3431">
        <v>1008</v>
      </c>
      <c r="N201" s="2446" t="s">
        <v>7663</v>
      </c>
      <c r="O201" s="1895"/>
      <c r="P201" s="3383"/>
      <c r="Q201" s="3166" t="s">
        <v>7615</v>
      </c>
      <c r="R201" s="1895"/>
      <c r="S201" s="2167"/>
      <c r="T201" s="2167"/>
      <c r="U201" s="2167"/>
      <c r="V201" s="2167"/>
      <c r="W201" s="2167"/>
      <c r="X201" s="2167"/>
      <c r="Y201" s="2167"/>
      <c r="Z201" s="2167"/>
      <c r="AA201" s="2167"/>
      <c r="AB201" s="2167"/>
      <c r="AC201" s="2167"/>
      <c r="AD201" s="2167"/>
      <c r="AE201" s="2167"/>
      <c r="AF201" s="2167"/>
      <c r="AG201" s="2167"/>
      <c r="AH201" s="2167"/>
      <c r="AI201" s="2167"/>
    </row>
    <row r="202" spans="1:35" s="8" customFormat="1" ht="58.5" customHeight="1">
      <c r="A202" s="3241"/>
      <c r="B202" s="3259" t="str">
        <f>TEXT(LEFT(L202,10),"0000000000")</f>
        <v>2200002271</v>
      </c>
      <c r="C202" s="102" t="s">
        <v>3733</v>
      </c>
      <c r="D202" s="3423"/>
      <c r="E202" s="2114"/>
      <c r="F202" s="102" t="s">
        <v>3401</v>
      </c>
      <c r="G202" s="2114"/>
      <c r="H202" s="2114"/>
      <c r="I202" s="3200" t="s">
        <v>5267</v>
      </c>
      <c r="J202" s="102" t="s">
        <v>19</v>
      </c>
      <c r="K202" s="109" t="s">
        <v>1138</v>
      </c>
      <c r="L202" s="3492" t="s">
        <v>7664</v>
      </c>
      <c r="M202" s="3431">
        <v>132</v>
      </c>
      <c r="N202" s="3261" t="s">
        <v>7339</v>
      </c>
      <c r="O202" s="1895"/>
      <c r="P202" s="3383"/>
      <c r="Q202" s="3166" t="s">
        <v>7615</v>
      </c>
      <c r="R202" s="1895"/>
      <c r="S202" s="2167"/>
      <c r="T202" s="2167"/>
      <c r="U202" s="2167"/>
      <c r="V202" s="2167"/>
      <c r="W202" s="2167"/>
      <c r="X202" s="2167"/>
      <c r="Y202" s="2167"/>
      <c r="Z202" s="2167"/>
      <c r="AA202" s="2167"/>
      <c r="AB202" s="2167"/>
      <c r="AC202" s="2167"/>
      <c r="AD202" s="2167"/>
      <c r="AE202" s="2167"/>
      <c r="AF202" s="2167"/>
      <c r="AG202" s="2167"/>
      <c r="AH202" s="2167"/>
      <c r="AI202" s="2167"/>
    </row>
    <row r="203" spans="1:35" s="8" customFormat="1" ht="58.5" customHeight="1">
      <c r="A203" s="3241"/>
      <c r="B203" s="3259" t="str">
        <f>TEXT(LEFT(L203,10),"0000000000")</f>
        <v>2200002272</v>
      </c>
      <c r="C203" s="102" t="s">
        <v>3733</v>
      </c>
      <c r="D203" s="3423"/>
      <c r="E203" s="2114"/>
      <c r="F203" s="102" t="s">
        <v>3401</v>
      </c>
      <c r="G203" s="2114"/>
      <c r="H203" s="2114"/>
      <c r="I203" s="3200" t="s">
        <v>5267</v>
      </c>
      <c r="J203" s="102" t="s">
        <v>19</v>
      </c>
      <c r="K203" s="109" t="s">
        <v>1138</v>
      </c>
      <c r="L203" s="3492" t="s">
        <v>7665</v>
      </c>
      <c r="M203" s="3431">
        <v>1860</v>
      </c>
      <c r="N203" s="2446" t="s">
        <v>7663</v>
      </c>
      <c r="O203" s="1895"/>
      <c r="P203" s="3383"/>
      <c r="Q203" s="3166" t="s">
        <v>7615</v>
      </c>
      <c r="R203" s="1895"/>
      <c r="S203" s="2167"/>
      <c r="T203" s="2167"/>
      <c r="U203" s="2167"/>
      <c r="V203" s="2167"/>
      <c r="W203" s="2167"/>
      <c r="X203" s="2167"/>
      <c r="Y203" s="2167"/>
      <c r="Z203" s="2167"/>
      <c r="AA203" s="2167"/>
      <c r="AB203" s="2167"/>
      <c r="AC203" s="2167"/>
      <c r="AD203" s="2167"/>
      <c r="AE203" s="2167"/>
      <c r="AF203" s="2167"/>
      <c r="AG203" s="2167"/>
      <c r="AH203" s="2167"/>
      <c r="AI203" s="2167"/>
    </row>
    <row r="204" spans="1:35" s="8" customFormat="1" ht="58.5" customHeight="1">
      <c r="A204" s="3241"/>
      <c r="B204" s="3259" t="str">
        <f>TEXT(LEFT(L204,10),"0000000000")</f>
        <v>2200002273</v>
      </c>
      <c r="C204" s="102" t="s">
        <v>3733</v>
      </c>
      <c r="D204" s="3423"/>
      <c r="E204" s="2114"/>
      <c r="F204" s="102" t="s">
        <v>3401</v>
      </c>
      <c r="G204" s="2114"/>
      <c r="H204" s="2114"/>
      <c r="I204" s="3200" t="s">
        <v>5267</v>
      </c>
      <c r="J204" s="102" t="s">
        <v>19</v>
      </c>
      <c r="K204" s="109" t="s">
        <v>1138</v>
      </c>
      <c r="L204" s="3492" t="s">
        <v>7666</v>
      </c>
      <c r="M204" s="3431">
        <v>42</v>
      </c>
      <c r="N204" s="2446" t="s">
        <v>7663</v>
      </c>
      <c r="O204" s="1895"/>
      <c r="P204" s="3383"/>
      <c r="Q204" s="3166" t="s">
        <v>7615</v>
      </c>
      <c r="R204" s="1895"/>
      <c r="S204" s="2167"/>
      <c r="T204" s="2167"/>
      <c r="U204" s="2167"/>
      <c r="V204" s="2167"/>
      <c r="W204" s="2167"/>
      <c r="X204" s="2167"/>
      <c r="Y204" s="2167"/>
      <c r="Z204" s="2167"/>
      <c r="AA204" s="2167"/>
      <c r="AB204" s="2167"/>
      <c r="AC204" s="2167"/>
      <c r="AD204" s="2167"/>
      <c r="AE204" s="2167"/>
      <c r="AF204" s="2167"/>
      <c r="AG204" s="2167"/>
      <c r="AH204" s="2167"/>
      <c r="AI204" s="2167"/>
    </row>
    <row r="205" spans="1:35" s="8" customFormat="1" ht="58.5" customHeight="1">
      <c r="A205" s="3241"/>
      <c r="B205" s="3259" t="str">
        <f>TEXT(LEFT(L205,10),"0000000000")</f>
        <v>2200002274</v>
      </c>
      <c r="C205" s="102" t="s">
        <v>3733</v>
      </c>
      <c r="D205" s="3423"/>
      <c r="E205" s="2114"/>
      <c r="F205" s="102" t="s">
        <v>3401</v>
      </c>
      <c r="G205" s="2114"/>
      <c r="H205" s="2114"/>
      <c r="I205" s="3200" t="s">
        <v>5267</v>
      </c>
      <c r="J205" s="102" t="s">
        <v>19</v>
      </c>
      <c r="K205" s="109" t="s">
        <v>1138</v>
      </c>
      <c r="L205" s="3492" t="s">
        <v>7667</v>
      </c>
      <c r="M205" s="3431">
        <v>162</v>
      </c>
      <c r="N205" s="3261" t="s">
        <v>7668</v>
      </c>
      <c r="O205" s="1895"/>
      <c r="P205" s="3383"/>
      <c r="Q205" s="3166" t="s">
        <v>7615</v>
      </c>
      <c r="R205" s="1895"/>
      <c r="S205" s="2167"/>
      <c r="T205" s="2167"/>
      <c r="U205" s="2167"/>
      <c r="V205" s="2167"/>
      <c r="W205" s="2167"/>
      <c r="X205" s="2167"/>
      <c r="Y205" s="2167"/>
      <c r="Z205" s="2167"/>
      <c r="AA205" s="2167"/>
      <c r="AB205" s="2167"/>
      <c r="AC205" s="2167"/>
      <c r="AD205" s="2167"/>
      <c r="AE205" s="2167"/>
      <c r="AF205" s="2167"/>
      <c r="AG205" s="2167"/>
      <c r="AH205" s="2167"/>
      <c r="AI205" s="2167"/>
    </row>
    <row r="206" spans="1:35" s="8" customFormat="1" ht="58.5" customHeight="1">
      <c r="A206" s="3241"/>
      <c r="B206" s="3259" t="str">
        <f>TEXT(LEFT(L206,10),"0000000000")</f>
        <v>2200002275</v>
      </c>
      <c r="C206" s="102" t="s">
        <v>3733</v>
      </c>
      <c r="D206" s="3423"/>
      <c r="E206" s="2114"/>
      <c r="F206" s="102" t="s">
        <v>3401</v>
      </c>
      <c r="G206" s="2114"/>
      <c r="H206" s="2114"/>
      <c r="I206" s="3200" t="s">
        <v>5267</v>
      </c>
      <c r="J206" s="102" t="s">
        <v>19</v>
      </c>
      <c r="K206" s="109" t="s">
        <v>1138</v>
      </c>
      <c r="L206" s="3492" t="s">
        <v>7669</v>
      </c>
      <c r="M206" s="3431">
        <v>53</v>
      </c>
      <c r="N206" s="2446" t="s">
        <v>7663</v>
      </c>
      <c r="O206" s="1895"/>
      <c r="P206" s="3383"/>
      <c r="Q206" s="3166" t="s">
        <v>7615</v>
      </c>
      <c r="R206" s="1895"/>
      <c r="S206" s="2167"/>
      <c r="T206" s="2167"/>
      <c r="U206" s="2167"/>
      <c r="V206" s="2167"/>
      <c r="W206" s="2167"/>
      <c r="X206" s="2167"/>
      <c r="Y206" s="2167"/>
      <c r="Z206" s="2167"/>
      <c r="AA206" s="2167"/>
      <c r="AB206" s="2167"/>
      <c r="AC206" s="2167"/>
      <c r="AD206" s="2167"/>
      <c r="AE206" s="2167"/>
      <c r="AF206" s="2167"/>
      <c r="AG206" s="2167"/>
      <c r="AH206" s="2167"/>
      <c r="AI206" s="2167"/>
    </row>
    <row r="207" spans="1:35" ht="58.5" customHeight="1">
      <c r="A207" s="3241"/>
      <c r="B207" s="3259" t="str">
        <f>TEXT(LEFT(L207,10),"0000000000")</f>
        <v>2200002184</v>
      </c>
      <c r="C207" s="102" t="s">
        <v>3733</v>
      </c>
      <c r="D207" s="3446"/>
      <c r="E207" s="109"/>
      <c r="F207" s="102" t="s">
        <v>3401</v>
      </c>
      <c r="G207" s="2114"/>
      <c r="H207" s="109"/>
      <c r="I207" s="3200" t="s">
        <v>5267</v>
      </c>
      <c r="J207" s="102" t="s">
        <v>19</v>
      </c>
      <c r="K207" s="109" t="s">
        <v>1138</v>
      </c>
      <c r="L207" s="1706" t="s">
        <v>7670</v>
      </c>
      <c r="M207" s="3389">
        <v>2300</v>
      </c>
      <c r="N207" s="2446" t="s">
        <v>5481</v>
      </c>
      <c r="O207" s="102"/>
      <c r="P207" s="1622"/>
      <c r="Q207" s="3166" t="s">
        <v>7615</v>
      </c>
      <c r="R207" s="102"/>
      <c r="S207" s="1777"/>
      <c r="T207" s="1777"/>
      <c r="U207" s="1777"/>
      <c r="V207" s="1777"/>
      <c r="W207" s="1777"/>
      <c r="X207" s="1777"/>
      <c r="Y207" s="1777"/>
      <c r="Z207" s="1777"/>
      <c r="AA207" s="1777"/>
      <c r="AB207" s="1777"/>
      <c r="AC207" s="1777"/>
      <c r="AD207" s="1777"/>
      <c r="AE207" s="1777"/>
      <c r="AF207" s="1777"/>
      <c r="AG207" s="1777"/>
      <c r="AH207" s="1777"/>
      <c r="AI207" s="1777"/>
    </row>
    <row r="208" spans="1:35" ht="58.5" customHeight="1">
      <c r="A208" s="3326"/>
      <c r="B208" s="3259" t="str">
        <f>TEXT(LEFT(L208,10),"0000000000")</f>
        <v>2200002255</v>
      </c>
      <c r="C208" s="102" t="s">
        <v>3733</v>
      </c>
      <c r="D208" s="3245"/>
      <c r="E208" s="2886"/>
      <c r="F208" s="102" t="s">
        <v>3401</v>
      </c>
      <c r="G208" s="2886"/>
      <c r="H208" s="2886"/>
      <c r="I208" s="3200" t="s">
        <v>5267</v>
      </c>
      <c r="J208" s="102" t="s">
        <v>19</v>
      </c>
      <c r="K208" s="109" t="s">
        <v>1138</v>
      </c>
      <c r="L208" s="1622" t="s">
        <v>7671</v>
      </c>
      <c r="M208" s="1129">
        <v>2400</v>
      </c>
      <c r="N208" s="3261" t="s">
        <v>7346</v>
      </c>
      <c r="O208" s="2905"/>
      <c r="P208" s="3384"/>
      <c r="Q208" s="3166" t="s">
        <v>7615</v>
      </c>
      <c r="Z208" s="1777"/>
      <c r="AA208" s="1777"/>
      <c r="AD208" s="1777"/>
      <c r="AE208" s="1777"/>
      <c r="AF208" s="1777"/>
      <c r="AG208" s="1777"/>
      <c r="AH208" s="1777"/>
      <c r="AI208" s="1777"/>
    </row>
    <row r="209" spans="1:29" s="3069" customFormat="1" ht="58.5" customHeight="1">
      <c r="A209" s="3494"/>
      <c r="B209" s="3455" t="str">
        <f>TEXT(LEFT(L209,10),"0000000000")</f>
        <v>2000003456</v>
      </c>
      <c r="C209" s="3067" t="s">
        <v>3556</v>
      </c>
      <c r="D209" s="3456">
        <v>4300</v>
      </c>
      <c r="E209" s="3113" t="s">
        <v>7654</v>
      </c>
      <c r="F209" s="3489" t="s">
        <v>84</v>
      </c>
      <c r="G209" s="3113"/>
      <c r="H209" s="3495" t="s">
        <v>7672</v>
      </c>
      <c r="I209" s="3068" t="s">
        <v>5267</v>
      </c>
      <c r="J209" s="3067" t="s">
        <v>19</v>
      </c>
      <c r="K209" s="3068" t="s">
        <v>1138</v>
      </c>
      <c r="L209" s="3496" t="s">
        <v>7673</v>
      </c>
      <c r="M209" s="3497">
        <v>4300</v>
      </c>
      <c r="N209" s="3498" t="s">
        <v>7674</v>
      </c>
      <c r="O209" s="2941"/>
      <c r="P209" s="3499"/>
      <c r="Q209" s="3490" t="s">
        <v>7481</v>
      </c>
      <c r="Z209" s="2430"/>
      <c r="AA209" s="2430"/>
    </row>
    <row r="210" spans="1:29" s="3208" customFormat="1" ht="58.5" customHeight="1">
      <c r="A210" s="3327"/>
      <c r="B210" s="3260" t="str">
        <f>TEXT(LEFT(L210,10),"0000000000")</f>
        <v>2000003396</v>
      </c>
      <c r="C210" s="3203" t="s">
        <v>2468</v>
      </c>
      <c r="D210" s="3250">
        <v>300</v>
      </c>
      <c r="E210" s="3202" t="s">
        <v>7556</v>
      </c>
      <c r="F210" s="3204"/>
      <c r="G210" s="3202"/>
      <c r="H210" s="3202"/>
      <c r="I210" s="3202"/>
      <c r="J210" s="3204" t="s">
        <v>19</v>
      </c>
      <c r="K210" s="3202" t="s">
        <v>1612</v>
      </c>
      <c r="L210" s="3205" t="s">
        <v>7675</v>
      </c>
      <c r="M210" s="3206">
        <v>300</v>
      </c>
      <c r="N210" s="3211" t="s">
        <v>5252</v>
      </c>
      <c r="O210" s="3204"/>
      <c r="P210" s="3207"/>
      <c r="Q210" s="3420" t="s">
        <v>7481</v>
      </c>
    </row>
    <row r="211" spans="1:29" s="3208" customFormat="1" ht="58.5" customHeight="1">
      <c r="A211" s="3243"/>
      <c r="B211" s="3260" t="str">
        <f>TEXT(LEFT(L211,10),"0000000000")</f>
        <v>2000003396</v>
      </c>
      <c r="C211" s="3203" t="s">
        <v>2468</v>
      </c>
      <c r="D211" s="3250">
        <v>350</v>
      </c>
      <c r="E211" s="3202" t="s">
        <v>7613</v>
      </c>
      <c r="F211" s="3204"/>
      <c r="G211" s="3202"/>
      <c r="H211" s="3202"/>
      <c r="I211" s="3202"/>
      <c r="J211" s="3204" t="s">
        <v>19</v>
      </c>
      <c r="K211" s="3202" t="s">
        <v>1612</v>
      </c>
      <c r="L211" s="3205" t="s">
        <v>7675</v>
      </c>
      <c r="M211" s="3206">
        <v>350</v>
      </c>
      <c r="N211" s="3211" t="s">
        <v>5252</v>
      </c>
      <c r="O211" s="3204"/>
      <c r="P211" s="3207"/>
      <c r="Q211" s="3420" t="s">
        <v>7481</v>
      </c>
    </row>
    <row r="212" spans="1:29" s="3213" customFormat="1" ht="58.5" customHeight="1">
      <c r="A212" s="3243"/>
      <c r="B212" s="3260" t="str">
        <f>TEXT(LEFT(L212,10),"0000000000")</f>
        <v>2000003385</v>
      </c>
      <c r="C212" s="3203" t="s">
        <v>2468</v>
      </c>
      <c r="D212" s="3250">
        <v>350</v>
      </c>
      <c r="E212" s="3202"/>
      <c r="F212" s="3204"/>
      <c r="G212" s="3209"/>
      <c r="H212" s="3209" t="s">
        <v>251</v>
      </c>
      <c r="I212" s="3209"/>
      <c r="J212" s="3204" t="s">
        <v>19</v>
      </c>
      <c r="K212" s="3202" t="s">
        <v>1612</v>
      </c>
      <c r="L212" s="3205" t="s">
        <v>7676</v>
      </c>
      <c r="M212" s="3210">
        <v>350</v>
      </c>
      <c r="N212" s="3211" t="s">
        <v>5252</v>
      </c>
      <c r="O212" s="3203"/>
      <c r="P212" s="3212"/>
      <c r="Q212" s="3420">
        <v>1</v>
      </c>
    </row>
    <row r="213" spans="1:29" s="3213" customFormat="1" ht="58.5" customHeight="1">
      <c r="A213" s="3243"/>
      <c r="B213" s="3260" t="str">
        <f>TEXT(LEFT(L213,10),"0000000000")</f>
        <v>2200002216</v>
      </c>
      <c r="C213" s="3203" t="s">
        <v>2468</v>
      </c>
      <c r="D213" s="3250">
        <v>200</v>
      </c>
      <c r="E213" s="3202" t="s">
        <v>7677</v>
      </c>
      <c r="F213" s="3204"/>
      <c r="G213" s="3209"/>
      <c r="H213" s="3209" t="s">
        <v>251</v>
      </c>
      <c r="I213" s="3209"/>
      <c r="J213" s="3204" t="s">
        <v>19</v>
      </c>
      <c r="K213" s="3202" t="s">
        <v>234</v>
      </c>
      <c r="L213" s="3205" t="s">
        <v>7678</v>
      </c>
      <c r="M213" s="3210">
        <v>200</v>
      </c>
      <c r="N213" s="3211" t="s">
        <v>7339</v>
      </c>
      <c r="O213" s="3203"/>
      <c r="P213" s="3212"/>
      <c r="Q213" s="3420" t="s">
        <v>7342</v>
      </c>
      <c r="S213" s="3231"/>
      <c r="T213" s="3231"/>
      <c r="U213" s="3231"/>
      <c r="V213" s="3231"/>
      <c r="W213" s="3231"/>
      <c r="X213" s="3231"/>
      <c r="Y213" s="3231"/>
      <c r="Z213" s="3231"/>
      <c r="AA213" s="3231"/>
    </row>
    <row r="214" spans="1:29" s="3213" customFormat="1" ht="58.5" customHeight="1">
      <c r="A214" s="3243"/>
      <c r="B214" s="3260" t="str">
        <f>TEXT(LEFT(L214,10),"0000000000")</f>
        <v>2200002217</v>
      </c>
      <c r="C214" s="3203" t="s">
        <v>2468</v>
      </c>
      <c r="D214" s="3250">
        <v>2097</v>
      </c>
      <c r="E214" s="3202" t="s">
        <v>7679</v>
      </c>
      <c r="F214" s="3204"/>
      <c r="G214" s="3209"/>
      <c r="H214" s="3209" t="s">
        <v>251</v>
      </c>
      <c r="I214" s="3209"/>
      <c r="J214" s="3204" t="s">
        <v>19</v>
      </c>
      <c r="K214" s="3202" t="s">
        <v>234</v>
      </c>
      <c r="L214" s="3205" t="s">
        <v>7680</v>
      </c>
      <c r="M214" s="3210">
        <v>2097</v>
      </c>
      <c r="N214" s="3211" t="s">
        <v>7663</v>
      </c>
      <c r="O214" s="3203"/>
      <c r="P214" s="3212"/>
      <c r="Q214" s="3420" t="s">
        <v>7342</v>
      </c>
      <c r="S214" s="3231"/>
      <c r="T214" s="3231"/>
      <c r="U214" s="3231"/>
      <c r="V214" s="3231"/>
      <c r="W214" s="3231"/>
      <c r="X214" s="3231"/>
      <c r="Y214" s="3231"/>
      <c r="Z214" s="3231"/>
      <c r="AA214" s="3231"/>
    </row>
    <row r="215" spans="1:29" s="3213" customFormat="1" ht="58.5" customHeight="1">
      <c r="A215" s="3243"/>
      <c r="B215" s="3260" t="str">
        <f>TEXT(LEFT(L215,10),"0000000000")</f>
        <v>2000003319</v>
      </c>
      <c r="C215" s="3203" t="s">
        <v>2468</v>
      </c>
      <c r="D215" s="3250">
        <v>350</v>
      </c>
      <c r="E215" s="3202" t="s">
        <v>7681</v>
      </c>
      <c r="F215" s="3204"/>
      <c r="G215" s="3209"/>
      <c r="H215" s="3209" t="s">
        <v>251</v>
      </c>
      <c r="I215" s="3209"/>
      <c r="J215" s="3204" t="s">
        <v>19</v>
      </c>
      <c r="K215" s="3202" t="s">
        <v>234</v>
      </c>
      <c r="L215" s="3205" t="s">
        <v>7682</v>
      </c>
      <c r="M215" s="3210">
        <v>350</v>
      </c>
      <c r="N215" s="3211" t="s">
        <v>5252</v>
      </c>
      <c r="O215" s="3203"/>
      <c r="P215" s="3212"/>
      <c r="Q215" s="3420" t="s">
        <v>7342</v>
      </c>
      <c r="S215" s="3231"/>
      <c r="T215" s="3231"/>
      <c r="U215" s="3231"/>
      <c r="V215" s="3231"/>
      <c r="W215" s="3231"/>
      <c r="X215" s="3231"/>
      <c r="Y215" s="3231"/>
      <c r="Z215" s="3231"/>
      <c r="AA215" s="3231"/>
    </row>
    <row r="216" spans="1:29" s="3213" customFormat="1" ht="58.5" customHeight="1">
      <c r="A216" s="3243"/>
      <c r="B216" s="3260" t="str">
        <f>TEXT(LEFT(L216,10),"0000000000")</f>
        <v>2000003452</v>
      </c>
      <c r="C216" s="3203" t="s">
        <v>2468</v>
      </c>
      <c r="D216" s="3250">
        <v>1750</v>
      </c>
      <c r="E216" s="3412" t="s">
        <v>1772</v>
      </c>
      <c r="F216" s="3204"/>
      <c r="G216" s="3209"/>
      <c r="H216" s="3209"/>
      <c r="I216" s="3209"/>
      <c r="J216" s="3204" t="s">
        <v>19</v>
      </c>
      <c r="K216" s="3202" t="s">
        <v>234</v>
      </c>
      <c r="L216" s="3205" t="s">
        <v>7683</v>
      </c>
      <c r="M216" s="3210">
        <v>1750</v>
      </c>
      <c r="N216" s="3211" t="s">
        <v>7684</v>
      </c>
      <c r="O216" s="3203"/>
      <c r="P216" s="3212"/>
      <c r="Q216" s="3420" t="s">
        <v>7615</v>
      </c>
      <c r="S216" s="3231"/>
      <c r="T216" s="3231"/>
      <c r="U216" s="3231"/>
      <c r="V216" s="3231"/>
      <c r="W216" s="3231"/>
      <c r="X216" s="3231"/>
      <c r="Y216" s="3231"/>
      <c r="Z216" s="3231"/>
      <c r="AA216" s="3231"/>
    </row>
    <row r="217" spans="1:29" s="3213" customFormat="1" ht="58.5" customHeight="1">
      <c r="A217" s="3243"/>
      <c r="B217" s="3260" t="str">
        <f>TEXT(LEFT(L217,10),"0000000000")</f>
        <v>2000003451</v>
      </c>
      <c r="C217" s="3203" t="s">
        <v>2468</v>
      </c>
      <c r="D217" s="3250">
        <v>250</v>
      </c>
      <c r="E217" s="3412" t="s">
        <v>7685</v>
      </c>
      <c r="F217" s="3204"/>
      <c r="G217" s="3209"/>
      <c r="H217" s="3209"/>
      <c r="I217" s="3209"/>
      <c r="J217" s="3204" t="s">
        <v>19</v>
      </c>
      <c r="K217" s="3202" t="s">
        <v>234</v>
      </c>
      <c r="L217" s="3205" t="s">
        <v>7686</v>
      </c>
      <c r="M217" s="3210">
        <v>250</v>
      </c>
      <c r="N217" s="3211" t="s">
        <v>7415</v>
      </c>
      <c r="O217" s="3203"/>
      <c r="P217" s="3212"/>
      <c r="Q217" s="3420" t="s">
        <v>7481</v>
      </c>
      <c r="S217" s="3231"/>
      <c r="T217" s="3231"/>
      <c r="U217" s="3231"/>
      <c r="V217" s="3231"/>
      <c r="W217" s="3231"/>
      <c r="X217" s="3231"/>
      <c r="Y217" s="3231"/>
      <c r="Z217" s="3231"/>
      <c r="AA217" s="3231"/>
    </row>
    <row r="218" spans="1:29" s="3213" customFormat="1" ht="58.5" customHeight="1">
      <c r="A218" s="3243"/>
      <c r="B218" s="3260" t="str">
        <f>TEXT(LEFT(L218,10),"0000000000")</f>
        <v>2000003453</v>
      </c>
      <c r="C218" s="3203" t="s">
        <v>2468</v>
      </c>
      <c r="D218" s="3250">
        <v>1000</v>
      </c>
      <c r="E218" s="3202"/>
      <c r="F218" s="3204"/>
      <c r="G218" s="3209"/>
      <c r="H218" s="3209"/>
      <c r="I218" s="3209"/>
      <c r="J218" s="3204" t="s">
        <v>19</v>
      </c>
      <c r="K218" s="3202" t="s">
        <v>234</v>
      </c>
      <c r="L218" s="3205" t="s">
        <v>7687</v>
      </c>
      <c r="M218" s="3210">
        <v>1000</v>
      </c>
      <c r="N218" s="3211" t="s">
        <v>7684</v>
      </c>
      <c r="O218" s="3203"/>
      <c r="P218" s="3212"/>
      <c r="Q218" s="3420" t="s">
        <v>7615</v>
      </c>
      <c r="S218" s="3231"/>
      <c r="T218" s="3231"/>
      <c r="U218" s="3231"/>
      <c r="V218" s="3231"/>
      <c r="W218" s="3231"/>
      <c r="X218" s="3231"/>
      <c r="Y218" s="3231"/>
      <c r="Z218" s="3231"/>
      <c r="AA218" s="3231"/>
    </row>
    <row r="219" spans="1:29" s="3231" customFormat="1" ht="58.5" customHeight="1">
      <c r="A219" s="3243"/>
      <c r="B219" s="3260" t="str">
        <f>TEXT(LEFT(L219,10),"0000000000")</f>
        <v>2200002226</v>
      </c>
      <c r="C219" s="3203" t="s">
        <v>2468</v>
      </c>
      <c r="D219" s="3250">
        <v>1030</v>
      </c>
      <c r="E219" s="3202" t="s">
        <v>7688</v>
      </c>
      <c r="F219" s="3204"/>
      <c r="G219" s="3209"/>
      <c r="H219" s="3209" t="s">
        <v>251</v>
      </c>
      <c r="I219" s="3209"/>
      <c r="J219" s="3204" t="s">
        <v>19</v>
      </c>
      <c r="K219" s="3202" t="s">
        <v>234</v>
      </c>
      <c r="L219" s="3205" t="s">
        <v>7689</v>
      </c>
      <c r="M219" s="3210">
        <v>1030</v>
      </c>
      <c r="N219" s="3211" t="s">
        <v>7339</v>
      </c>
      <c r="O219" s="3290"/>
      <c r="P219" s="3212"/>
      <c r="Q219" s="3420" t="s">
        <v>7342</v>
      </c>
    </row>
    <row r="220" spans="1:29" s="3231" customFormat="1" ht="58.5" customHeight="1">
      <c r="A220" s="3243"/>
      <c r="B220" s="3260" t="str">
        <f>TEXT(LEFT(L220,10),"0000000000")</f>
        <v>2200002227</v>
      </c>
      <c r="C220" s="3203" t="s">
        <v>2468</v>
      </c>
      <c r="D220" s="3250">
        <v>2497</v>
      </c>
      <c r="E220" s="3202" t="s">
        <v>7690</v>
      </c>
      <c r="F220" s="3204"/>
      <c r="G220" s="3209"/>
      <c r="H220" s="3209" t="s">
        <v>251</v>
      </c>
      <c r="I220" s="3209"/>
      <c r="J220" s="3204" t="s">
        <v>19</v>
      </c>
      <c r="K220" s="3202" t="s">
        <v>234</v>
      </c>
      <c r="L220" s="3205" t="s">
        <v>7691</v>
      </c>
      <c r="M220" s="3210">
        <v>2497</v>
      </c>
      <c r="N220" s="3211" t="s">
        <v>7692</v>
      </c>
      <c r="O220" s="3290"/>
      <c r="P220" s="3212"/>
      <c r="Q220" s="3420" t="s">
        <v>7342</v>
      </c>
    </row>
    <row r="221" spans="1:29" s="3294" customFormat="1" ht="58.5" customHeight="1">
      <c r="A221" s="3243"/>
      <c r="B221" s="3209" t="str">
        <f>TEXT(LEFT(L221,10),"0000000000")</f>
        <v>2000003398</v>
      </c>
      <c r="C221" s="3203" t="s">
        <v>2468</v>
      </c>
      <c r="D221" s="3250">
        <v>1260</v>
      </c>
      <c r="E221" s="3202"/>
      <c r="F221" s="3204"/>
      <c r="G221" s="3202"/>
      <c r="H221" s="3209" t="s">
        <v>251</v>
      </c>
      <c r="I221" s="3291" t="s">
        <v>5267</v>
      </c>
      <c r="J221" s="3204" t="s">
        <v>19</v>
      </c>
      <c r="K221" s="3202" t="s">
        <v>234</v>
      </c>
      <c r="L221" s="3205" t="s">
        <v>7693</v>
      </c>
      <c r="M221" s="3206">
        <v>1260</v>
      </c>
      <c r="N221" s="3211" t="s">
        <v>5252</v>
      </c>
      <c r="O221" s="3292"/>
      <c r="P221" s="3293"/>
      <c r="Q221" s="3420" t="s">
        <v>7342</v>
      </c>
    </row>
    <row r="222" spans="1:29" s="3231" customFormat="1" ht="58.5" customHeight="1">
      <c r="A222" s="3243"/>
      <c r="B222" s="3296" t="str">
        <f>TEXT(LEFT(L222,10),"0000000000")</f>
        <v>2200002163</v>
      </c>
      <c r="C222" s="3203" t="s">
        <v>2468</v>
      </c>
      <c r="D222" s="3298">
        <v>7900</v>
      </c>
      <c r="E222" s="3299"/>
      <c r="F222" s="3297"/>
      <c r="G222" s="3300"/>
      <c r="H222" s="3300"/>
      <c r="I222" s="3300"/>
      <c r="J222" s="3297" t="s">
        <v>19</v>
      </c>
      <c r="K222" s="3300" t="s">
        <v>234</v>
      </c>
      <c r="L222" s="3301" t="s">
        <v>7694</v>
      </c>
      <c r="M222" s="3302">
        <v>7900</v>
      </c>
      <c r="N222" s="3300" t="s">
        <v>7695</v>
      </c>
      <c r="O222" s="3204"/>
      <c r="P222" s="3303"/>
      <c r="Q222" s="3420" t="s">
        <v>7481</v>
      </c>
      <c r="R222" s="3208"/>
      <c r="S222" s="3208"/>
      <c r="T222" s="3208"/>
      <c r="U222" s="3208"/>
      <c r="V222" s="3208"/>
      <c r="W222" s="3208"/>
      <c r="X222" s="3208"/>
      <c r="Y222" s="3208"/>
      <c r="Z222" s="3208"/>
      <c r="AA222" s="3208"/>
      <c r="AB222" s="3208"/>
      <c r="AC222" s="3208"/>
    </row>
    <row r="223" spans="1:29" s="3231" customFormat="1" ht="58.5" customHeight="1">
      <c r="A223" s="3295"/>
      <c r="B223" s="3296" t="str">
        <f>TEXT(LEFT(L223,10),"0000000000")</f>
        <v>2200002269</v>
      </c>
      <c r="C223" s="3203" t="s">
        <v>2468</v>
      </c>
      <c r="D223" s="3298">
        <v>500</v>
      </c>
      <c r="E223" s="3299"/>
      <c r="F223" s="3297"/>
      <c r="G223" s="3300"/>
      <c r="H223" s="3300"/>
      <c r="I223" s="3300"/>
      <c r="J223" s="3297" t="s">
        <v>19</v>
      </c>
      <c r="K223" s="3300" t="s">
        <v>234</v>
      </c>
      <c r="L223" s="3301" t="s">
        <v>7696</v>
      </c>
      <c r="M223" s="3302">
        <v>500</v>
      </c>
      <c r="N223" s="3430" t="s">
        <v>7697</v>
      </c>
      <c r="O223" s="3204"/>
      <c r="P223" s="3303"/>
      <c r="Q223" s="3420"/>
      <c r="R223" s="3208"/>
      <c r="S223" s="3208"/>
      <c r="T223" s="3208"/>
      <c r="U223" s="3208"/>
      <c r="V223" s="3208"/>
      <c r="W223" s="3208"/>
      <c r="X223" s="3208"/>
      <c r="Y223" s="3208"/>
      <c r="Z223" s="3208"/>
      <c r="AA223" s="3208"/>
      <c r="AB223" s="3208"/>
      <c r="AC223" s="3208"/>
    </row>
    <row r="224" spans="1:29" s="3231" customFormat="1" ht="58.5" customHeight="1">
      <c r="A224" s="3295"/>
      <c r="B224" s="3296" t="str">
        <f>TEXT(LEFT(L224,10),"0000000000")</f>
        <v>2200002247</v>
      </c>
      <c r="C224" s="3203" t="s">
        <v>2468</v>
      </c>
      <c r="D224" s="3298">
        <v>821</v>
      </c>
      <c r="E224" s="3422" t="s">
        <v>7698</v>
      </c>
      <c r="F224" s="3297"/>
      <c r="G224" s="3300"/>
      <c r="H224" s="3300"/>
      <c r="I224" s="3300"/>
      <c r="J224" s="3297" t="s">
        <v>19</v>
      </c>
      <c r="K224" s="3300" t="s">
        <v>234</v>
      </c>
      <c r="L224" s="3301" t="s">
        <v>7699</v>
      </c>
      <c r="M224" s="3302">
        <v>821</v>
      </c>
      <c r="N224" s="3211" t="s">
        <v>7339</v>
      </c>
      <c r="O224" s="3204"/>
      <c r="P224" s="3303"/>
      <c r="Q224" s="3420" t="s">
        <v>7481</v>
      </c>
      <c r="R224" s="3208"/>
      <c r="S224" s="3208"/>
      <c r="T224" s="3208"/>
      <c r="U224" s="3208"/>
      <c r="V224" s="3208"/>
      <c r="W224" s="3208"/>
      <c r="X224" s="3208"/>
      <c r="Y224" s="3208"/>
      <c r="Z224" s="3208"/>
      <c r="AA224" s="3208"/>
      <c r="AB224" s="3208"/>
      <c r="AC224" s="3208"/>
    </row>
    <row r="225" spans="1:35" s="3231" customFormat="1" ht="58.5" customHeight="1">
      <c r="A225" s="3295"/>
      <c r="B225" s="3296" t="str">
        <f>TEXT(LEFT(L225,10),"0000000000")</f>
        <v>2200002248</v>
      </c>
      <c r="C225" s="3203" t="s">
        <v>2468</v>
      </c>
      <c r="D225" s="3298">
        <v>720</v>
      </c>
      <c r="E225" s="3422" t="s">
        <v>7700</v>
      </c>
      <c r="F225" s="3297"/>
      <c r="G225" s="3300"/>
      <c r="H225" s="3300"/>
      <c r="I225" s="3300"/>
      <c r="J225" s="3297" t="s">
        <v>19</v>
      </c>
      <c r="K225" s="3300" t="s">
        <v>234</v>
      </c>
      <c r="L225" s="3301" t="s">
        <v>7701</v>
      </c>
      <c r="M225" s="3302">
        <v>720</v>
      </c>
      <c r="N225" s="3211" t="s">
        <v>5252</v>
      </c>
      <c r="O225" s="3204"/>
      <c r="P225" s="3303"/>
      <c r="Q225" s="3420" t="s">
        <v>7481</v>
      </c>
      <c r="R225" s="3208"/>
      <c r="S225" s="3208"/>
      <c r="T225" s="3208"/>
      <c r="U225" s="3208"/>
      <c r="V225" s="3208"/>
      <c r="W225" s="3208"/>
      <c r="X225" s="3208"/>
      <c r="Y225" s="3208"/>
      <c r="Z225" s="3208"/>
      <c r="AA225" s="3208"/>
      <c r="AB225" s="3208"/>
      <c r="AC225" s="3208"/>
    </row>
    <row r="226" spans="1:35" s="3231" customFormat="1" ht="58.5" customHeight="1">
      <c r="A226" s="3295"/>
      <c r="B226" s="3296" t="str">
        <f>TEXT(LEFT(L226,10),"0000000000")</f>
        <v>2000003458</v>
      </c>
      <c r="C226" s="3203" t="s">
        <v>2468</v>
      </c>
      <c r="D226" s="3298">
        <v>675</v>
      </c>
      <c r="E226" s="3299"/>
      <c r="F226" s="3297"/>
      <c r="G226" s="3300"/>
      <c r="H226" s="3300"/>
      <c r="I226" s="3300"/>
      <c r="J226" s="3297" t="s">
        <v>19</v>
      </c>
      <c r="K226" s="3300" t="s">
        <v>234</v>
      </c>
      <c r="L226" s="3301" t="s">
        <v>7702</v>
      </c>
      <c r="M226" s="3302">
        <v>675</v>
      </c>
      <c r="N226" s="3300" t="s">
        <v>7703</v>
      </c>
      <c r="O226" s="3204"/>
      <c r="P226" s="3303"/>
      <c r="Q226" s="3420" t="s">
        <v>7615</v>
      </c>
      <c r="R226" s="3208"/>
      <c r="S226" s="3208"/>
      <c r="T226" s="3208"/>
      <c r="U226" s="3208"/>
      <c r="V226" s="3208"/>
      <c r="W226" s="3208"/>
      <c r="X226" s="3208"/>
      <c r="Y226" s="3208"/>
      <c r="Z226" s="3208"/>
      <c r="AA226" s="3208"/>
      <c r="AB226" s="3208"/>
      <c r="AC226" s="3208"/>
    </row>
    <row r="227" spans="1:35" s="3231" customFormat="1" ht="58.5" customHeight="1">
      <c r="A227" s="3295"/>
      <c r="B227" s="3296" t="str">
        <f>TEXT(LEFT(L227,10),"0000000000")</f>
        <v>2200002261</v>
      </c>
      <c r="C227" s="3203" t="s">
        <v>2468</v>
      </c>
      <c r="D227" s="3298">
        <v>1137</v>
      </c>
      <c r="E227" s="3422" t="s">
        <v>7704</v>
      </c>
      <c r="F227" s="3297"/>
      <c r="G227" s="3300"/>
      <c r="H227" s="3300"/>
      <c r="I227" s="3300"/>
      <c r="J227" s="3297" t="s">
        <v>19</v>
      </c>
      <c r="K227" s="3300" t="s">
        <v>234</v>
      </c>
      <c r="L227" s="3301" t="s">
        <v>7705</v>
      </c>
      <c r="M227" s="3302">
        <v>1137</v>
      </c>
      <c r="N227" s="3211" t="s">
        <v>7339</v>
      </c>
      <c r="O227" s="3204"/>
      <c r="P227" s="3303"/>
      <c r="Q227" s="3420" t="s">
        <v>7615</v>
      </c>
      <c r="R227" s="3294"/>
      <c r="S227" s="3294"/>
      <c r="T227" s="3294"/>
      <c r="U227" s="3294"/>
      <c r="V227" s="3294"/>
      <c r="W227" s="3294"/>
      <c r="X227" s="3294"/>
      <c r="Y227" s="3294"/>
      <c r="Z227" s="3208"/>
      <c r="AA227" s="3208"/>
      <c r="AB227" s="3294"/>
      <c r="AC227" s="3294"/>
    </row>
    <row r="228" spans="1:35" s="3231" customFormat="1" ht="58.5" customHeight="1">
      <c r="A228" s="3295"/>
      <c r="B228" s="3296" t="str">
        <f>TEXT(LEFT(L228,10),"0000000000")</f>
        <v>2200002262</v>
      </c>
      <c r="C228" s="3203" t="s">
        <v>2468</v>
      </c>
      <c r="D228" s="3298">
        <v>4726</v>
      </c>
      <c r="E228" s="3422" t="s">
        <v>7704</v>
      </c>
      <c r="F228" s="3297"/>
      <c r="G228" s="3300"/>
      <c r="H228" s="3300"/>
      <c r="I228" s="3300"/>
      <c r="J228" s="3297" t="s">
        <v>19</v>
      </c>
      <c r="K228" s="3300" t="s">
        <v>234</v>
      </c>
      <c r="L228" s="3301" t="s">
        <v>7706</v>
      </c>
      <c r="M228" s="3302">
        <v>4726</v>
      </c>
      <c r="N228" s="3430" t="s">
        <v>7692</v>
      </c>
      <c r="O228" s="3204"/>
      <c r="P228" s="3303"/>
      <c r="Q228" s="3420" t="s">
        <v>7615</v>
      </c>
      <c r="R228" s="3294"/>
      <c r="S228" s="3294"/>
      <c r="T228" s="3294"/>
      <c r="U228" s="3294"/>
      <c r="V228" s="3294"/>
      <c r="W228" s="3294"/>
      <c r="X228" s="3294"/>
      <c r="Y228" s="3294"/>
      <c r="Z228" s="3208"/>
      <c r="AA228" s="3208"/>
      <c r="AB228" s="3294"/>
      <c r="AC228" s="3294"/>
    </row>
    <row r="229" spans="1:35" s="3231" customFormat="1" ht="58.5" customHeight="1">
      <c r="A229" s="3295"/>
      <c r="B229" s="3296" t="str">
        <f>TEXT(LEFT(L229,10),"0000000000")</f>
        <v>2200002276</v>
      </c>
      <c r="C229" s="3203" t="s">
        <v>2468</v>
      </c>
      <c r="D229" s="3298">
        <v>1183</v>
      </c>
      <c r="E229" s="3299"/>
      <c r="F229" s="3297"/>
      <c r="G229" s="3300"/>
      <c r="H229" s="3300"/>
      <c r="I229" s="3300"/>
      <c r="J229" s="3297" t="s">
        <v>19</v>
      </c>
      <c r="K229" s="3300" t="s">
        <v>234</v>
      </c>
      <c r="L229" s="3301" t="s">
        <v>7707</v>
      </c>
      <c r="M229" s="3302">
        <v>1183</v>
      </c>
      <c r="N229" s="3430" t="s">
        <v>7708</v>
      </c>
      <c r="O229" s="3204"/>
      <c r="P229" s="3303"/>
      <c r="Q229" s="3420"/>
      <c r="R229" s="3294"/>
      <c r="S229" s="3294"/>
      <c r="T229" s="3294"/>
      <c r="U229" s="3294"/>
      <c r="V229" s="3294"/>
      <c r="W229" s="3294"/>
      <c r="X229" s="3294"/>
      <c r="Y229" s="3294"/>
      <c r="Z229" s="3208"/>
      <c r="AA229" s="3208"/>
      <c r="AB229" s="3294"/>
      <c r="AC229" s="3294"/>
    </row>
    <row r="230" spans="1:35" s="3231" customFormat="1" ht="58.5" customHeight="1">
      <c r="A230" s="3295"/>
      <c r="B230" s="3296" t="str">
        <f>TEXT(LEFT(L230,10),"0000000000")</f>
        <v>2200002277</v>
      </c>
      <c r="C230" s="3203" t="s">
        <v>2468</v>
      </c>
      <c r="D230" s="3298">
        <v>419</v>
      </c>
      <c r="E230" s="3299"/>
      <c r="F230" s="3297"/>
      <c r="G230" s="3300"/>
      <c r="H230" s="3300"/>
      <c r="I230" s="3300"/>
      <c r="J230" s="3297" t="s">
        <v>19</v>
      </c>
      <c r="K230" s="3300" t="s">
        <v>234</v>
      </c>
      <c r="L230" s="3301" t="s">
        <v>7709</v>
      </c>
      <c r="M230" s="3302">
        <v>419</v>
      </c>
      <c r="N230" s="3211" t="s">
        <v>7339</v>
      </c>
      <c r="O230" s="3204"/>
      <c r="P230" s="3303"/>
      <c r="Q230" s="3420"/>
      <c r="R230" s="3294"/>
      <c r="S230" s="3294"/>
      <c r="T230" s="3294"/>
      <c r="U230" s="3294"/>
      <c r="V230" s="3294"/>
      <c r="W230" s="3294"/>
      <c r="X230" s="3294"/>
      <c r="Y230" s="3294"/>
      <c r="Z230" s="3208"/>
      <c r="AA230" s="3208"/>
      <c r="AB230" s="3294"/>
      <c r="AC230" s="3294"/>
    </row>
    <row r="231" spans="1:35" s="8" customFormat="1" ht="58.5" customHeight="1">
      <c r="A231" s="3295"/>
      <c r="B231" s="3296" t="str">
        <f>TEXT(LEFT(L231,10),"0000000000")</f>
        <v>2000003481</v>
      </c>
      <c r="C231" s="3203" t="s">
        <v>2468</v>
      </c>
      <c r="D231" s="3298"/>
      <c r="E231" s="3299"/>
      <c r="F231" s="3297"/>
      <c r="G231" s="3300"/>
      <c r="H231" s="3300"/>
      <c r="I231" s="3300" t="s">
        <v>5269</v>
      </c>
      <c r="J231" s="3297" t="s">
        <v>19</v>
      </c>
      <c r="K231" s="3300" t="s">
        <v>19</v>
      </c>
      <c r="L231" s="3301" t="s">
        <v>7710</v>
      </c>
      <c r="M231" s="3302">
        <v>800</v>
      </c>
      <c r="N231" s="3211" t="s">
        <v>7711</v>
      </c>
      <c r="O231" s="3204"/>
      <c r="P231" s="3303" t="s">
        <v>7712</v>
      </c>
      <c r="Q231" s="3420" t="s">
        <v>7615</v>
      </c>
      <c r="R231" s="3294"/>
      <c r="S231" s="3294"/>
      <c r="T231" s="3294"/>
      <c r="U231" s="3294"/>
      <c r="V231" s="3294"/>
      <c r="W231" s="3294"/>
      <c r="X231" s="3294"/>
      <c r="Y231" s="3294"/>
      <c r="Z231" s="3208"/>
      <c r="AA231" s="3208"/>
      <c r="AB231" s="3294"/>
      <c r="AC231" s="3294"/>
      <c r="AD231" s="3231"/>
      <c r="AE231" s="3231"/>
      <c r="AF231" s="3231"/>
      <c r="AG231" s="3231"/>
      <c r="AH231" s="3231"/>
      <c r="AI231" s="3231"/>
    </row>
    <row r="232" spans="1:35" s="8" customFormat="1" ht="58.5" customHeight="1">
      <c r="A232" s="3385"/>
      <c r="B232" s="3259" t="str">
        <f>TEXT(LEFT(L232,10),"0000000000")</f>
        <v>2000003456</v>
      </c>
      <c r="C232" s="3230" t="s">
        <v>6938</v>
      </c>
      <c r="D232" s="2731">
        <v>10675</v>
      </c>
      <c r="E232" s="2114" t="s">
        <v>7713</v>
      </c>
      <c r="F232" s="3380" t="s">
        <v>16</v>
      </c>
      <c r="G232" s="2114"/>
      <c r="H232" s="1216"/>
      <c r="I232" s="2114" t="s">
        <v>5267</v>
      </c>
      <c r="J232" s="2907" t="s">
        <v>19</v>
      </c>
      <c r="K232" s="3491" t="s">
        <v>1138</v>
      </c>
      <c r="L232" s="3367" t="s">
        <v>7714</v>
      </c>
      <c r="M232" s="2500">
        <v>5350</v>
      </c>
      <c r="N232" s="3261" t="s">
        <v>7346</v>
      </c>
      <c r="O232" s="1895"/>
      <c r="P232" s="3367"/>
      <c r="Q232" s="3444" t="s">
        <v>7615</v>
      </c>
      <c r="R232" s="2167"/>
      <c r="S232" s="2167"/>
      <c r="T232" s="2167"/>
      <c r="U232" s="2167"/>
      <c r="V232" s="2167"/>
      <c r="W232" s="2167"/>
      <c r="X232" s="2167"/>
      <c r="Y232" s="2167"/>
      <c r="Z232" s="2167"/>
      <c r="AA232" s="2167"/>
    </row>
    <row r="233" spans="1:35" s="8" customFormat="1" ht="58.5" customHeight="1">
      <c r="A233" s="3385"/>
      <c r="B233" s="3259" t="str">
        <f>TEXT(LEFT(L233,10),"0000000000")</f>
        <v>2200002162</v>
      </c>
      <c r="C233" s="612" t="s">
        <v>6938</v>
      </c>
      <c r="D233" s="2731"/>
      <c r="E233" s="2114"/>
      <c r="F233" s="112" t="s">
        <v>16</v>
      </c>
      <c r="G233" s="2114"/>
      <c r="H233" s="1216"/>
      <c r="I233" s="109" t="s">
        <v>7355</v>
      </c>
      <c r="J233" s="2907" t="s">
        <v>19</v>
      </c>
      <c r="K233" s="3541" t="s">
        <v>1138</v>
      </c>
      <c r="L233" s="2903" t="s">
        <v>7715</v>
      </c>
      <c r="M233" s="3431">
        <v>2480</v>
      </c>
      <c r="N233" s="3261" t="s">
        <v>7346</v>
      </c>
      <c r="O233" s="1895"/>
      <c r="P233" s="3367"/>
      <c r="Q233" s="3444" t="s">
        <v>7615</v>
      </c>
      <c r="R233" s="2167"/>
      <c r="S233" s="2167"/>
      <c r="T233" s="2167"/>
      <c r="U233" s="2167"/>
      <c r="V233" s="2167"/>
      <c r="W233" s="2167"/>
      <c r="X233" s="2167"/>
      <c r="Y233" s="2167"/>
      <c r="Z233" s="2167"/>
      <c r="AA233" s="2167"/>
    </row>
    <row r="234" spans="1:35" s="8" customFormat="1" ht="58.5" customHeight="1">
      <c r="A234" s="3385"/>
      <c r="B234" s="3259" t="str">
        <f>TEXT(LEFT(L234,10),"0000000000")</f>
        <v>2200002281</v>
      </c>
      <c r="C234" s="612" t="s">
        <v>6938</v>
      </c>
      <c r="D234" s="2731"/>
      <c r="E234" s="2114"/>
      <c r="F234" s="112" t="s">
        <v>16</v>
      </c>
      <c r="G234" s="2114"/>
      <c r="H234" s="1216"/>
      <c r="I234" s="109" t="s">
        <v>7355</v>
      </c>
      <c r="J234" s="2907" t="s">
        <v>19</v>
      </c>
      <c r="K234" s="3541" t="s">
        <v>1138</v>
      </c>
      <c r="L234" s="2903" t="s">
        <v>7716</v>
      </c>
      <c r="M234" s="3431">
        <v>796</v>
      </c>
      <c r="N234" s="3261" t="s">
        <v>7717</v>
      </c>
      <c r="O234" s="1895"/>
      <c r="P234" s="3367"/>
      <c r="Q234" s="3444" t="s">
        <v>7615</v>
      </c>
      <c r="R234" s="2167"/>
      <c r="S234" s="2167"/>
      <c r="T234" s="2167"/>
      <c r="U234" s="2167"/>
      <c r="V234" s="2167"/>
      <c r="W234" s="2167"/>
      <c r="X234" s="2167"/>
      <c r="Y234" s="2167"/>
      <c r="Z234" s="2167"/>
      <c r="AA234" s="2167"/>
    </row>
    <row r="235" spans="1:35" s="8" customFormat="1" ht="58.5" customHeight="1">
      <c r="A235" s="3535"/>
      <c r="B235" s="3259" t="str">
        <f>TEXT(LEFT(L235,10),"0000000000")</f>
        <v>2200002282</v>
      </c>
      <c r="C235" s="612" t="s">
        <v>6938</v>
      </c>
      <c r="D235" s="2731"/>
      <c r="E235" s="2114"/>
      <c r="F235" s="112" t="s">
        <v>16</v>
      </c>
      <c r="G235" s="2114"/>
      <c r="H235" s="1216"/>
      <c r="I235" s="109" t="s">
        <v>7355</v>
      </c>
      <c r="J235" s="2907" t="s">
        <v>19</v>
      </c>
      <c r="K235" s="3541" t="s">
        <v>1138</v>
      </c>
      <c r="L235" s="2903" t="s">
        <v>7718</v>
      </c>
      <c r="M235" s="3431">
        <v>58</v>
      </c>
      <c r="N235" s="3261" t="s">
        <v>7339</v>
      </c>
      <c r="O235" s="1895"/>
      <c r="P235" s="3367"/>
      <c r="Q235" s="3444" t="s">
        <v>7615</v>
      </c>
      <c r="Z235" s="2167"/>
      <c r="AA235" s="2167"/>
    </row>
    <row r="236" spans="1:35" s="8" customFormat="1" ht="58.5" customHeight="1">
      <c r="A236" s="3535"/>
      <c r="B236" s="3259" t="str">
        <f>TEXT(LEFT(L236,10),"0000000000")</f>
        <v>2200002285</v>
      </c>
      <c r="C236" s="612" t="s">
        <v>6938</v>
      </c>
      <c r="D236" s="2731"/>
      <c r="E236" s="2114"/>
      <c r="F236" s="112" t="s">
        <v>16</v>
      </c>
      <c r="G236" s="2114"/>
      <c r="H236" s="1216"/>
      <c r="I236" s="109" t="s">
        <v>7355</v>
      </c>
      <c r="J236" s="2907" t="s">
        <v>19</v>
      </c>
      <c r="K236" s="3541" t="s">
        <v>1138</v>
      </c>
      <c r="L236" s="2903" t="s">
        <v>7719</v>
      </c>
      <c r="M236" s="3431">
        <v>585</v>
      </c>
      <c r="N236" s="3261" t="s">
        <v>7339</v>
      </c>
      <c r="O236" s="1895"/>
      <c r="P236" s="3367"/>
      <c r="Q236" s="3444" t="s">
        <v>7615</v>
      </c>
      <c r="Z236" s="2167"/>
      <c r="AA236" s="2167"/>
    </row>
    <row r="237" spans="1:35" s="8" customFormat="1" ht="58.5" customHeight="1">
      <c r="A237" s="3535"/>
      <c r="B237" s="3259" t="str">
        <f>TEXT(LEFT(L237,10),"0000000000")</f>
        <v>2200002286</v>
      </c>
      <c r="C237" s="612" t="s">
        <v>6938</v>
      </c>
      <c r="D237" s="2731"/>
      <c r="E237" s="2114"/>
      <c r="F237" s="112" t="s">
        <v>16</v>
      </c>
      <c r="G237" s="2114"/>
      <c r="H237" s="1216"/>
      <c r="I237" s="109" t="s">
        <v>7355</v>
      </c>
      <c r="J237" s="2907" t="s">
        <v>19</v>
      </c>
      <c r="K237" s="3541" t="s">
        <v>1138</v>
      </c>
      <c r="L237" s="2903" t="s">
        <v>7720</v>
      </c>
      <c r="M237" s="3431">
        <v>1403</v>
      </c>
      <c r="N237" s="3261" t="s">
        <v>7721</v>
      </c>
      <c r="O237" s="1895"/>
      <c r="P237" s="3367"/>
      <c r="Q237" s="3444" t="s">
        <v>7615</v>
      </c>
      <c r="Z237" s="2167"/>
      <c r="AA237" s="2167"/>
    </row>
    <row r="238" spans="1:35" s="8" customFormat="1" ht="58.5" customHeight="1">
      <c r="A238" s="3392"/>
      <c r="B238" s="3370" t="str">
        <f>TEXT(LEFT(L238,10),"0000000000")</f>
        <v>2000003456</v>
      </c>
      <c r="C238" s="3239" t="s">
        <v>7437</v>
      </c>
      <c r="D238" s="3371">
        <v>10650</v>
      </c>
      <c r="E238" s="3230" t="s">
        <v>7722</v>
      </c>
      <c r="F238" s="3449" t="s">
        <v>3401</v>
      </c>
      <c r="G238" s="1216"/>
      <c r="H238" s="1216" t="s">
        <v>7723</v>
      </c>
      <c r="I238" s="2114" t="s">
        <v>5267</v>
      </c>
      <c r="J238" s="1895" t="s">
        <v>19</v>
      </c>
      <c r="K238" s="2114" t="s">
        <v>1138</v>
      </c>
      <c r="L238" s="3539" t="s">
        <v>7724</v>
      </c>
      <c r="M238" s="2500">
        <v>10650</v>
      </c>
      <c r="N238" s="1216" t="s">
        <v>7725</v>
      </c>
      <c r="O238" s="2542"/>
      <c r="P238" s="3393" t="s">
        <v>7726</v>
      </c>
      <c r="Q238" s="3444" t="s">
        <v>7615</v>
      </c>
      <c r="R238" s="307"/>
      <c r="S238" s="282"/>
      <c r="T238" s="282"/>
      <c r="U238" s="282"/>
      <c r="V238" s="282"/>
      <c r="W238" s="282"/>
      <c r="X238" s="282"/>
      <c r="Y238" s="282"/>
      <c r="Z238" s="282"/>
      <c r="AA238" s="282"/>
      <c r="AB238" s="282"/>
      <c r="AC238" s="282"/>
      <c r="AD238" s="282"/>
      <c r="AE238" s="282"/>
      <c r="AF238" s="282"/>
      <c r="AG238" s="282"/>
      <c r="AH238" s="282"/>
      <c r="AI238" s="282"/>
    </row>
    <row r="239" spans="1:35" s="3240" customFormat="1" ht="58.5" customHeight="1">
      <c r="A239" s="3295"/>
      <c r="B239" s="3370" t="str">
        <f>TEXT(LEFT(L239,10),"0000000000")</f>
        <v>2200002288</v>
      </c>
      <c r="C239" s="3239" t="s">
        <v>4064</v>
      </c>
      <c r="D239" s="2731">
        <v>13600</v>
      </c>
      <c r="E239" s="3230" t="s">
        <v>7625</v>
      </c>
      <c r="F239" s="3239" t="s">
        <v>3416</v>
      </c>
      <c r="G239" s="3230"/>
      <c r="H239" s="1216"/>
      <c r="I239" s="2114" t="s">
        <v>5267</v>
      </c>
      <c r="J239" s="3442" t="s">
        <v>19</v>
      </c>
      <c r="K239" s="2114" t="s">
        <v>1138</v>
      </c>
      <c r="L239" s="3367" t="s">
        <v>7727</v>
      </c>
      <c r="M239" s="2500">
        <v>5700</v>
      </c>
      <c r="N239" s="1216" t="s">
        <v>7728</v>
      </c>
      <c r="O239" s="3239"/>
      <c r="P239" s="3426"/>
      <c r="Q239" s="3444" t="s">
        <v>7615</v>
      </c>
      <c r="R239" s="3372"/>
      <c r="S239" s="3373"/>
      <c r="T239" s="3373"/>
      <c r="U239" s="3374"/>
      <c r="V239" s="3375"/>
      <c r="W239" s="3373"/>
      <c r="X239" s="3376"/>
      <c r="Y239" s="3376"/>
      <c r="Z239" s="3239"/>
      <c r="AA239" s="3230"/>
      <c r="AB239" s="2147"/>
      <c r="AC239" s="3377"/>
    </row>
    <row r="240" spans="1:35" s="3240" customFormat="1" ht="58.5" customHeight="1">
      <c r="A240" s="3369"/>
      <c r="B240" s="3370" t="str">
        <f>TEXT(LEFT(L240,10),"0000000000")</f>
        <v>2200002161</v>
      </c>
      <c r="C240" s="1044" t="s">
        <v>4064</v>
      </c>
      <c r="D240" s="3533"/>
      <c r="E240" s="3230"/>
      <c r="F240" s="608" t="s">
        <v>3416</v>
      </c>
      <c r="G240" s="2114"/>
      <c r="H240" s="1772"/>
      <c r="I240" s="109" t="s">
        <v>5267</v>
      </c>
      <c r="J240" s="3536" t="s">
        <v>19</v>
      </c>
      <c r="K240" s="109" t="s">
        <v>1138</v>
      </c>
      <c r="L240" s="3540" t="s">
        <v>7729</v>
      </c>
      <c r="M240" s="3537">
        <v>4500</v>
      </c>
      <c r="N240" s="109" t="s">
        <v>7730</v>
      </c>
      <c r="O240" s="2542"/>
      <c r="P240" s="3393"/>
      <c r="Q240" s="3444" t="s">
        <v>7615</v>
      </c>
      <c r="R240" s="282"/>
      <c r="S240" s="282"/>
      <c r="T240" s="282"/>
      <c r="U240" s="282"/>
      <c r="V240" s="282"/>
      <c r="W240" s="282"/>
      <c r="X240" s="282"/>
      <c r="Y240" s="282"/>
      <c r="Z240" s="282"/>
      <c r="AA240" s="282"/>
      <c r="AB240" s="282"/>
      <c r="AC240" s="282"/>
      <c r="AD240" s="282"/>
      <c r="AE240" s="282"/>
      <c r="AF240" s="282"/>
      <c r="AG240" s="282"/>
      <c r="AH240" s="282"/>
      <c r="AI240" s="282"/>
    </row>
    <row r="241" spans="1:35" s="3240" customFormat="1" ht="58.5" customHeight="1">
      <c r="A241" s="3295"/>
      <c r="B241" s="3370" t="str">
        <f>TEXT(LEFT(L241,10),"0000000000")</f>
        <v>2000003475</v>
      </c>
      <c r="C241" s="1044" t="s">
        <v>4064</v>
      </c>
      <c r="D241" s="3534"/>
      <c r="E241" s="3230"/>
      <c r="F241" s="608" t="s">
        <v>3416</v>
      </c>
      <c r="G241" s="3230"/>
      <c r="H241" s="1772"/>
      <c r="I241" s="109" t="s">
        <v>7731</v>
      </c>
      <c r="J241" s="3536" t="s">
        <v>19</v>
      </c>
      <c r="K241" s="109" t="s">
        <v>1138</v>
      </c>
      <c r="L241" s="696" t="s">
        <v>7732</v>
      </c>
      <c r="M241" s="2644">
        <v>541</v>
      </c>
      <c r="N241" s="2887" t="s">
        <v>7733</v>
      </c>
      <c r="O241" s="3239"/>
      <c r="P241" s="3426"/>
      <c r="Q241" s="3444" t="s">
        <v>7615</v>
      </c>
      <c r="R241" s="3372"/>
      <c r="S241" s="3373"/>
      <c r="T241" s="3373"/>
      <c r="U241" s="3374"/>
      <c r="V241" s="3375"/>
      <c r="W241" s="3373"/>
      <c r="X241" s="3376"/>
      <c r="Y241" s="3376"/>
      <c r="Z241" s="3373"/>
      <c r="AA241" s="3376"/>
      <c r="AB241" s="2147"/>
      <c r="AC241" s="3377"/>
    </row>
    <row r="242" spans="1:35" s="3240" customFormat="1" ht="58.5" customHeight="1">
      <c r="A242" s="3295"/>
      <c r="B242" s="3370" t="str">
        <f>TEXT(LEFT(L242,10),"0000000000")</f>
        <v>2000003476</v>
      </c>
      <c r="C242" s="1044" t="s">
        <v>4064</v>
      </c>
      <c r="D242" s="3534"/>
      <c r="E242" s="3230"/>
      <c r="F242" s="608" t="s">
        <v>3416</v>
      </c>
      <c r="G242" s="3230"/>
      <c r="H242" s="1772"/>
      <c r="I242" s="109" t="s">
        <v>7731</v>
      </c>
      <c r="J242" s="3536" t="s">
        <v>19</v>
      </c>
      <c r="K242" s="109" t="s">
        <v>1138</v>
      </c>
      <c r="L242" s="696" t="s">
        <v>7734</v>
      </c>
      <c r="M242" s="2644">
        <v>68</v>
      </c>
      <c r="N242" s="3493" t="s">
        <v>7735</v>
      </c>
      <c r="O242" s="3239"/>
      <c r="P242" s="3426"/>
      <c r="Q242" s="3444" t="s">
        <v>7615</v>
      </c>
      <c r="R242" s="3372"/>
      <c r="S242" s="3373"/>
      <c r="T242" s="3373"/>
      <c r="U242" s="3374"/>
      <c r="V242" s="3375"/>
      <c r="W242" s="3373"/>
      <c r="X242" s="3376"/>
      <c r="Y242" s="3376"/>
      <c r="Z242" s="3373"/>
      <c r="AA242" s="3376"/>
      <c r="AB242" s="2147"/>
      <c r="AC242" s="3377"/>
    </row>
    <row r="243" spans="1:35" s="3240" customFormat="1" ht="58.5" customHeight="1">
      <c r="A243" s="3295"/>
      <c r="B243" s="3370" t="str">
        <f>TEXT(LEFT(L243,10),"0000000000")</f>
        <v>2000003456</v>
      </c>
      <c r="C243" s="1044" t="s">
        <v>4064</v>
      </c>
      <c r="D243" s="3534"/>
      <c r="E243" s="3538"/>
      <c r="F243" s="608" t="s">
        <v>3416</v>
      </c>
      <c r="G243" s="3230"/>
      <c r="H243" s="1772"/>
      <c r="I243" s="109" t="s">
        <v>5267</v>
      </c>
      <c r="J243" s="3536" t="s">
        <v>19</v>
      </c>
      <c r="K243" s="109" t="s">
        <v>1138</v>
      </c>
      <c r="L243" s="3540" t="s">
        <v>7736</v>
      </c>
      <c r="M243" s="2216">
        <v>4700</v>
      </c>
      <c r="N243" s="1216" t="s">
        <v>7737</v>
      </c>
      <c r="O243" s="3239"/>
      <c r="P243" s="3426"/>
      <c r="Q243" s="3444" t="s">
        <v>7615</v>
      </c>
      <c r="R243" s="3372"/>
      <c r="S243" s="3373"/>
      <c r="T243" s="3373"/>
      <c r="U243" s="3374"/>
      <c r="V243" s="3375"/>
      <c r="W243" s="3373"/>
      <c r="X243" s="3376"/>
      <c r="Y243" s="3376"/>
      <c r="Z243" s="3373"/>
      <c r="AA243" s="3376"/>
      <c r="AB243" s="2147"/>
      <c r="AC243" s="3377"/>
    </row>
    <row r="244" spans="1:35" s="3240" customFormat="1" ht="58.5" customHeight="1">
      <c r="A244" s="3295"/>
      <c r="B244" s="3370" t="str">
        <f>TEXT(LEFT(L250,10),"0000000000")</f>
        <v>2000003437</v>
      </c>
      <c r="C244" s="3239" t="s">
        <v>7738</v>
      </c>
      <c r="D244" s="3190">
        <v>12350</v>
      </c>
      <c r="E244" s="3532" t="s">
        <v>7634</v>
      </c>
      <c r="F244" s="3449" t="s">
        <v>3401</v>
      </c>
      <c r="G244" s="3230"/>
      <c r="H244" s="1216" t="s">
        <v>7739</v>
      </c>
      <c r="I244" s="2114" t="s">
        <v>5267</v>
      </c>
      <c r="J244" s="3536" t="s">
        <v>19</v>
      </c>
      <c r="K244" s="109" t="s">
        <v>1138</v>
      </c>
      <c r="L244" s="696" t="s">
        <v>7740</v>
      </c>
      <c r="M244" s="2216">
        <v>6300</v>
      </c>
      <c r="N244" s="109" t="s">
        <v>5233</v>
      </c>
      <c r="O244" s="3239"/>
      <c r="P244" s="3426"/>
      <c r="Q244" s="3444" t="s">
        <v>7615</v>
      </c>
      <c r="R244" s="3372"/>
      <c r="S244" s="3373"/>
      <c r="T244" s="3373"/>
      <c r="U244" s="3374"/>
      <c r="V244" s="3375"/>
      <c r="W244" s="3373"/>
      <c r="X244" s="3376"/>
      <c r="Y244" s="3376"/>
      <c r="Z244" s="3373"/>
      <c r="AA244" s="3376"/>
      <c r="AB244" s="2147"/>
      <c r="AC244" s="3377"/>
    </row>
    <row r="245" spans="1:35" s="3240" customFormat="1" ht="58.5" customHeight="1">
      <c r="A245" s="3295"/>
      <c r="B245" s="3370" t="str">
        <f>TEXT(LEFT(L245,10),"0000000000")</f>
        <v>2200002193</v>
      </c>
      <c r="C245" s="608" t="s">
        <v>7738</v>
      </c>
      <c r="D245" s="3534"/>
      <c r="E245" s="3230"/>
      <c r="F245" s="760" t="s">
        <v>3401</v>
      </c>
      <c r="G245" s="3230"/>
      <c r="H245" s="1772"/>
      <c r="I245" s="109" t="s">
        <v>5267</v>
      </c>
      <c r="J245" s="3536" t="s">
        <v>19</v>
      </c>
      <c r="K245" s="109" t="s">
        <v>1138</v>
      </c>
      <c r="L245" s="696" t="s">
        <v>7741</v>
      </c>
      <c r="M245" s="1003">
        <v>2010</v>
      </c>
      <c r="N245" s="109" t="s">
        <v>7742</v>
      </c>
      <c r="O245" s="3239"/>
      <c r="P245" s="3426"/>
      <c r="Q245" s="3444" t="s">
        <v>7615</v>
      </c>
      <c r="R245" s="3372"/>
      <c r="S245" s="3373"/>
      <c r="T245" s="3373"/>
      <c r="U245" s="3374"/>
      <c r="V245" s="3375"/>
      <c r="W245" s="3373"/>
      <c r="X245" s="3376"/>
      <c r="Y245" s="3376"/>
      <c r="Z245" s="3373"/>
      <c r="AA245" s="3376"/>
      <c r="AB245" s="2147"/>
      <c r="AC245" s="3377"/>
    </row>
    <row r="246" spans="1:35" s="434" customFormat="1" ht="58.5" customHeight="1">
      <c r="A246" s="738"/>
      <c r="B246" s="3370" t="str">
        <f>TEXT(LEFT(L246,10),"0000000000")</f>
        <v>2000003404</v>
      </c>
      <c r="C246" s="608" t="s">
        <v>7738</v>
      </c>
      <c r="D246" s="3267"/>
      <c r="E246" s="1044"/>
      <c r="F246" s="760" t="s">
        <v>3401</v>
      </c>
      <c r="G246" s="1044"/>
      <c r="H246" s="1044"/>
      <c r="I246" s="109" t="s">
        <v>5267</v>
      </c>
      <c r="J246" s="3536" t="s">
        <v>19</v>
      </c>
      <c r="K246" s="109" t="s">
        <v>1138</v>
      </c>
      <c r="L246" s="2140" t="s">
        <v>7743</v>
      </c>
      <c r="M246" s="3268">
        <v>605</v>
      </c>
      <c r="N246" s="3261" t="s">
        <v>7346</v>
      </c>
      <c r="O246" s="608"/>
      <c r="P246" s="1706"/>
      <c r="Q246" s="3444" t="s">
        <v>7615</v>
      </c>
    </row>
    <row r="247" spans="1:35" ht="58.5" customHeight="1">
      <c r="B247" s="3370" t="str">
        <f>TEXT(LEFT(L247,10),"0000000000")</f>
        <v>2000003408</v>
      </c>
      <c r="C247" s="608" t="s">
        <v>7738</v>
      </c>
      <c r="D247" s="1167"/>
      <c r="E247" s="109"/>
      <c r="F247" s="760" t="s">
        <v>3401</v>
      </c>
      <c r="G247" s="109"/>
      <c r="H247" s="109"/>
      <c r="I247" s="109" t="s">
        <v>5277</v>
      </c>
      <c r="J247" s="3536" t="s">
        <v>19</v>
      </c>
      <c r="K247" s="109" t="s">
        <v>1138</v>
      </c>
      <c r="L247" s="696" t="s">
        <v>7744</v>
      </c>
      <c r="M247" s="2216">
        <v>1000</v>
      </c>
      <c r="N247" s="102" t="s">
        <v>5240</v>
      </c>
      <c r="O247" s="102"/>
      <c r="P247" s="2389"/>
      <c r="Q247" s="3444" t="s">
        <v>7615</v>
      </c>
      <c r="R247" s="1777"/>
      <c r="S247" s="1777"/>
      <c r="T247" s="1777"/>
      <c r="U247" s="1777"/>
      <c r="V247" s="1777"/>
      <c r="W247" s="1777"/>
      <c r="X247" s="1777"/>
      <c r="Y247" s="1777"/>
      <c r="Z247" s="1777"/>
      <c r="AA247" s="1777"/>
    </row>
    <row r="248" spans="1:35" ht="58.5" customHeight="1">
      <c r="A248" s="3266"/>
      <c r="B248" s="3370" t="str">
        <f>TEXT(LEFT(L248,10),"0000000000")</f>
        <v>2000003409</v>
      </c>
      <c r="C248" s="608" t="s">
        <v>7738</v>
      </c>
      <c r="D248" s="3192"/>
      <c r="E248" s="1772"/>
      <c r="F248" s="760" t="s">
        <v>3401</v>
      </c>
      <c r="G248" s="1772"/>
      <c r="H248" s="1772"/>
      <c r="I248" s="109" t="s">
        <v>5267</v>
      </c>
      <c r="J248" s="3536" t="s">
        <v>19</v>
      </c>
      <c r="K248" s="109" t="s">
        <v>1138</v>
      </c>
      <c r="L248" s="696" t="s">
        <v>7745</v>
      </c>
      <c r="M248" s="2216">
        <v>1000</v>
      </c>
      <c r="N248" s="2886" t="s">
        <v>7746</v>
      </c>
      <c r="O248" s="2104"/>
      <c r="P248" s="3233"/>
      <c r="Q248" s="3444" t="s">
        <v>7615</v>
      </c>
      <c r="R248" s="3234"/>
      <c r="S248" s="2390"/>
      <c r="T248" s="2390"/>
      <c r="U248" s="2390"/>
      <c r="V248" s="2390"/>
      <c r="W248" s="2390"/>
      <c r="X248" s="2390"/>
      <c r="Y248" s="2390"/>
      <c r="Z248" s="2390"/>
      <c r="AA248" s="2390"/>
      <c r="AB248" s="2225"/>
      <c r="AC248" s="2225"/>
      <c r="AD248" s="2225"/>
      <c r="AE248" s="2225"/>
      <c r="AF248" s="2225"/>
      <c r="AG248" s="2225"/>
      <c r="AH248" s="2225"/>
      <c r="AI248" s="2225"/>
    </row>
    <row r="249" spans="1:35" ht="58.5" customHeight="1">
      <c r="A249" s="3242"/>
      <c r="B249" s="3370" t="str">
        <f>TEXT(LEFT(L249,10),"0000000000")</f>
        <v>2000003407</v>
      </c>
      <c r="C249" s="608" t="s">
        <v>7738</v>
      </c>
      <c r="D249" s="3192"/>
      <c r="E249" s="1772"/>
      <c r="F249" s="760" t="s">
        <v>3401</v>
      </c>
      <c r="G249" s="1772"/>
      <c r="H249" s="1772"/>
      <c r="I249" s="109" t="s">
        <v>5267</v>
      </c>
      <c r="J249" s="3536" t="s">
        <v>19</v>
      </c>
      <c r="K249" s="109" t="s">
        <v>1138</v>
      </c>
      <c r="L249" s="696" t="s">
        <v>7747</v>
      </c>
      <c r="M249" s="2216">
        <v>1000</v>
      </c>
      <c r="N249" s="2886" t="s">
        <v>7746</v>
      </c>
      <c r="O249" s="2104"/>
      <c r="P249" s="3233"/>
      <c r="Q249" s="3444" t="s">
        <v>7615</v>
      </c>
      <c r="R249" s="3234"/>
      <c r="S249" s="2390"/>
      <c r="T249" s="2390"/>
      <c r="U249" s="2390"/>
      <c r="V249" s="2390"/>
      <c r="W249" s="2390"/>
      <c r="X249" s="2390"/>
      <c r="Y249" s="2390"/>
      <c r="Z249" s="2390"/>
      <c r="AA249" s="2390"/>
      <c r="AB249" s="2225"/>
      <c r="AC249" s="2225"/>
      <c r="AD249" s="2225"/>
      <c r="AE249" s="2225"/>
      <c r="AF249" s="2225"/>
      <c r="AG249" s="2225"/>
      <c r="AH249" s="2225"/>
      <c r="AI249" s="2225"/>
    </row>
    <row r="250" spans="1:35" ht="58.5" customHeight="1">
      <c r="A250" s="3242"/>
      <c r="B250" s="3370"/>
      <c r="C250" s="608"/>
      <c r="D250" s="3192"/>
      <c r="E250" s="1772"/>
      <c r="F250" s="760"/>
      <c r="G250" s="1772"/>
      <c r="H250" s="1772"/>
      <c r="I250" s="109"/>
      <c r="J250" s="2907" t="s">
        <v>19</v>
      </c>
      <c r="K250" s="2114" t="s">
        <v>20</v>
      </c>
      <c r="L250" s="2173" t="s">
        <v>7748</v>
      </c>
      <c r="M250" s="2798">
        <v>4000</v>
      </c>
      <c r="N250" s="1895" t="s">
        <v>7749</v>
      </c>
      <c r="O250" s="2104"/>
      <c r="P250" s="3233"/>
      <c r="Q250" s="3444"/>
      <c r="R250" s="3234"/>
      <c r="S250" s="2390"/>
      <c r="T250" s="2390"/>
      <c r="U250" s="2390"/>
      <c r="V250" s="2390"/>
      <c r="W250" s="2390"/>
      <c r="X250" s="2390"/>
      <c r="Y250" s="2390"/>
      <c r="Z250" s="2390"/>
      <c r="AA250" s="2390"/>
      <c r="AB250" s="2225"/>
      <c r="AC250" s="2225"/>
      <c r="AD250" s="2225"/>
      <c r="AE250" s="2225"/>
      <c r="AF250" s="2225"/>
      <c r="AG250" s="2225"/>
      <c r="AH250" s="2225"/>
      <c r="AI250" s="2225"/>
    </row>
    <row r="251" spans="1:35" s="2167" customFormat="1" ht="58.5" customHeight="1">
      <c r="A251" s="738"/>
      <c r="B251" s="3259" t="str">
        <f>TEXT(LEFT(L251,10),"0000000000")</f>
        <v>2000003369</v>
      </c>
      <c r="C251" s="1895" t="s">
        <v>193</v>
      </c>
      <c r="D251" s="2731">
        <v>11700</v>
      </c>
      <c r="E251" s="2114" t="s">
        <v>7713</v>
      </c>
      <c r="F251" s="1895" t="s">
        <v>3401</v>
      </c>
      <c r="G251" s="2114" t="s">
        <v>7750</v>
      </c>
      <c r="H251" s="2114"/>
      <c r="I251" s="3381" t="s">
        <v>5267</v>
      </c>
      <c r="J251" s="1895" t="s">
        <v>19</v>
      </c>
      <c r="K251" s="2114" t="s">
        <v>123</v>
      </c>
      <c r="L251" s="2875" t="s">
        <v>7751</v>
      </c>
      <c r="M251" s="3348">
        <v>2167</v>
      </c>
      <c r="N251" s="2887" t="s">
        <v>5481</v>
      </c>
      <c r="O251" s="1895"/>
      <c r="P251" s="3399"/>
      <c r="Q251" s="3165" t="s">
        <v>7615</v>
      </c>
      <c r="R251" s="3349"/>
      <c r="S251" s="307"/>
      <c r="T251" s="3350"/>
      <c r="U251" s="3351"/>
      <c r="V251" s="1535"/>
      <c r="W251" s="3350"/>
      <c r="X251" s="3134"/>
      <c r="Y251" s="3134"/>
      <c r="Z251" s="1895"/>
      <c r="AA251" s="2114"/>
      <c r="AB251" s="3352"/>
      <c r="AC251" s="3353"/>
      <c r="AD251" s="8"/>
      <c r="AE251" s="8"/>
      <c r="AF251" s="8"/>
      <c r="AG251" s="8"/>
      <c r="AH251" s="8"/>
      <c r="AI251" s="8"/>
    </row>
    <row r="252" spans="1:35" s="2167" customFormat="1" ht="58.5" customHeight="1">
      <c r="A252" s="738"/>
      <c r="B252" s="3259" t="str">
        <f>TEXT(LEFT(L252,10),"0000000000")</f>
        <v>2000003428</v>
      </c>
      <c r="C252" s="102" t="s">
        <v>193</v>
      </c>
      <c r="D252" s="3245"/>
      <c r="E252" s="2886"/>
      <c r="F252" s="102" t="s">
        <v>3401</v>
      </c>
      <c r="G252" s="2886"/>
      <c r="H252" s="2886"/>
      <c r="I252" s="2886" t="s">
        <v>5267</v>
      </c>
      <c r="J252" s="2905" t="s">
        <v>19</v>
      </c>
      <c r="K252" s="2886" t="s">
        <v>123</v>
      </c>
      <c r="L252" s="2903" t="s">
        <v>7752</v>
      </c>
      <c r="M252" s="3191">
        <v>500</v>
      </c>
      <c r="N252" s="2887" t="s">
        <v>7753</v>
      </c>
      <c r="O252" s="2907"/>
      <c r="P252" s="2389"/>
      <c r="Q252" s="3165" t="s">
        <v>7615</v>
      </c>
    </row>
    <row r="253" spans="1:35" s="1777" customFormat="1" ht="58.5" customHeight="1">
      <c r="A253" s="3327"/>
      <c r="B253" s="3259" t="str">
        <f>TEXT(LEFT(L253,10),"0000000000")</f>
        <v>2000003429</v>
      </c>
      <c r="C253" s="102" t="s">
        <v>193</v>
      </c>
      <c r="D253" s="3245"/>
      <c r="E253" s="2886"/>
      <c r="F253" s="102" t="s">
        <v>3401</v>
      </c>
      <c r="G253" s="2886"/>
      <c r="H253" s="2886"/>
      <c r="I253" s="2886" t="s">
        <v>5267</v>
      </c>
      <c r="J253" s="2905" t="s">
        <v>19</v>
      </c>
      <c r="K253" s="2886" t="s">
        <v>63</v>
      </c>
      <c r="L253" s="2903" t="s">
        <v>7754</v>
      </c>
      <c r="M253" s="3191">
        <v>3300</v>
      </c>
      <c r="N253" s="109" t="s">
        <v>7755</v>
      </c>
      <c r="O253" s="2905"/>
      <c r="P253" s="2904" t="s">
        <v>7756</v>
      </c>
      <c r="Q253" s="3165" t="s">
        <v>7615</v>
      </c>
    </row>
    <row r="254" spans="1:35" ht="58.5" customHeight="1">
      <c r="A254" s="3241"/>
      <c r="B254" s="3259" t="str">
        <f>TEXT(LEFT(L254,10),"0000000000")</f>
        <v>2000003496</v>
      </c>
      <c r="C254" s="102" t="s">
        <v>193</v>
      </c>
      <c r="D254" s="1148"/>
      <c r="E254" s="109"/>
      <c r="F254" s="102" t="s">
        <v>3401</v>
      </c>
      <c r="G254" s="109"/>
      <c r="H254" s="109"/>
      <c r="I254" s="109" t="s">
        <v>7757</v>
      </c>
      <c r="J254" s="2905" t="s">
        <v>19</v>
      </c>
      <c r="K254" s="109" t="s">
        <v>63</v>
      </c>
      <c r="L254" s="2903" t="s">
        <v>7758</v>
      </c>
      <c r="M254" s="2644">
        <v>3000</v>
      </c>
      <c r="N254" s="3305" t="s">
        <v>7759</v>
      </c>
      <c r="O254" s="102"/>
      <c r="P254" s="2389" t="s">
        <v>7760</v>
      </c>
      <c r="Q254" s="3165" t="s">
        <v>7615</v>
      </c>
      <c r="R254" s="1777"/>
      <c r="S254" s="1777"/>
      <c r="T254" s="1777"/>
      <c r="U254" s="1777"/>
      <c r="V254" s="1777"/>
      <c r="W254" s="1777"/>
      <c r="X254" s="1777"/>
      <c r="Y254" s="1777"/>
      <c r="Z254" s="1777"/>
      <c r="AA254" s="1777"/>
    </row>
    <row r="255" spans="1:35" ht="58.5" customHeight="1">
      <c r="A255" s="3241"/>
      <c r="B255" s="3259" t="str">
        <f>TEXT(LEFT(L255,10),"0000000000")</f>
        <v>2000003497</v>
      </c>
      <c r="C255" s="102" t="s">
        <v>193</v>
      </c>
      <c r="D255" s="1148"/>
      <c r="E255" s="109"/>
      <c r="F255" s="102" t="s">
        <v>3401</v>
      </c>
      <c r="G255" s="109"/>
      <c r="H255" s="109"/>
      <c r="I255" s="109" t="s">
        <v>7757</v>
      </c>
      <c r="J255" s="2905" t="s">
        <v>19</v>
      </c>
      <c r="K255" s="109" t="s">
        <v>63</v>
      </c>
      <c r="L255" s="2903" t="s">
        <v>7761</v>
      </c>
      <c r="M255" s="2216">
        <v>2700</v>
      </c>
      <c r="N255" s="2887" t="s">
        <v>5481</v>
      </c>
      <c r="O255" s="102"/>
      <c r="P255" s="2389"/>
      <c r="Q255" s="3165" t="s">
        <v>7615</v>
      </c>
      <c r="R255" s="1777"/>
      <c r="S255" s="1777"/>
      <c r="T255" s="1777"/>
      <c r="U255" s="1777"/>
      <c r="V255" s="1777"/>
      <c r="W255" s="1777"/>
      <c r="X255" s="1777"/>
      <c r="Y255" s="1777"/>
      <c r="Z255" s="1777"/>
      <c r="AA255" s="1777"/>
    </row>
    <row r="256" spans="1:35" s="8" customFormat="1" ht="58.5" customHeight="1">
      <c r="A256" s="738"/>
      <c r="B256" s="3259" t="str">
        <f>TEXT(LEFT(L256,10),"0000000000")</f>
        <v>2000003440</v>
      </c>
      <c r="C256" s="1895" t="s">
        <v>3708</v>
      </c>
      <c r="D256" s="3190">
        <v>5700</v>
      </c>
      <c r="E256" s="2114" t="s">
        <v>7762</v>
      </c>
      <c r="F256" s="1895" t="s">
        <v>3416</v>
      </c>
      <c r="G256" s="2114" t="s">
        <v>7763</v>
      </c>
      <c r="H256" s="2114"/>
      <c r="I256" s="2114" t="s">
        <v>5267</v>
      </c>
      <c r="J256" s="2907" t="s">
        <v>19</v>
      </c>
      <c r="K256" s="2114" t="s">
        <v>253</v>
      </c>
      <c r="L256" s="2875" t="s">
        <v>7764</v>
      </c>
      <c r="M256" s="2798">
        <v>5700</v>
      </c>
      <c r="N256" s="2114" t="s">
        <v>7765</v>
      </c>
      <c r="O256" s="1895"/>
      <c r="P256" s="2501"/>
      <c r="Q256" s="3445" t="s">
        <v>7615</v>
      </c>
      <c r="R256" s="2167"/>
      <c r="S256" s="2167"/>
      <c r="T256" s="2167"/>
      <c r="U256" s="2167"/>
      <c r="V256" s="2167"/>
      <c r="W256" s="2167"/>
      <c r="X256" s="2167"/>
      <c r="Y256" s="2167"/>
      <c r="Z256" s="2167"/>
      <c r="AA256" s="2167"/>
    </row>
    <row r="257" spans="1:35" ht="58.5" customHeight="1">
      <c r="A257" s="3327"/>
      <c r="B257" s="3259" t="str">
        <f>TEXT(LEFT(L257,10),"0000000000")</f>
        <v>2000003465</v>
      </c>
      <c r="C257" s="102" t="s">
        <v>7442</v>
      </c>
      <c r="D257" s="1167">
        <v>10500</v>
      </c>
      <c r="E257" s="109" t="s">
        <v>7634</v>
      </c>
      <c r="F257" s="102" t="s">
        <v>3416</v>
      </c>
      <c r="G257" s="109" t="s">
        <v>7766</v>
      </c>
      <c r="H257" s="109"/>
      <c r="I257" s="109"/>
      <c r="J257" s="2905" t="s">
        <v>19</v>
      </c>
      <c r="K257" s="109" t="s">
        <v>63</v>
      </c>
      <c r="L257" s="696" t="s">
        <v>7767</v>
      </c>
      <c r="M257" s="2216">
        <v>2800</v>
      </c>
      <c r="N257" s="3305" t="s">
        <v>7768</v>
      </c>
      <c r="O257" s="102"/>
      <c r="P257" s="2389"/>
      <c r="Q257" s="3165" t="s">
        <v>7648</v>
      </c>
      <c r="R257" s="1777"/>
      <c r="S257" s="1777"/>
      <c r="T257" s="1777"/>
      <c r="U257" s="1777"/>
      <c r="V257" s="1777"/>
      <c r="W257" s="1777"/>
      <c r="X257" s="1777"/>
      <c r="Y257" s="1777"/>
      <c r="Z257" s="1777"/>
      <c r="AA257" s="1777"/>
    </row>
    <row r="258" spans="1:35" ht="58.5" customHeight="1">
      <c r="B258" s="3259" t="str">
        <f>TEXT(LEFT(L258,10),"0000000000")</f>
        <v>2000003498</v>
      </c>
      <c r="C258" s="102" t="s">
        <v>7442</v>
      </c>
      <c r="D258" s="1148"/>
      <c r="E258" s="109" t="s">
        <v>7634</v>
      </c>
      <c r="F258" s="102" t="s">
        <v>3416</v>
      </c>
      <c r="G258" s="109"/>
      <c r="H258" s="109"/>
      <c r="I258" s="109" t="s">
        <v>7769</v>
      </c>
      <c r="J258" s="2905" t="s">
        <v>19</v>
      </c>
      <c r="K258" s="109" t="s">
        <v>63</v>
      </c>
      <c r="L258" s="696" t="s">
        <v>7770</v>
      </c>
      <c r="M258" s="2644">
        <v>2300</v>
      </c>
      <c r="N258" s="109" t="s">
        <v>7771</v>
      </c>
      <c r="O258" s="102"/>
      <c r="P258" s="2389"/>
      <c r="Q258" s="3165" t="s">
        <v>7648</v>
      </c>
      <c r="R258" s="1777"/>
      <c r="S258" s="1777"/>
      <c r="T258" s="1777"/>
      <c r="U258" s="1777"/>
      <c r="V258" s="1777"/>
      <c r="W258" s="1777"/>
      <c r="X258" s="1777"/>
      <c r="Y258" s="1777"/>
      <c r="Z258" s="1777"/>
      <c r="AA258" s="1777"/>
    </row>
    <row r="259" spans="1:35" s="1777" customFormat="1" ht="58.5" customHeight="1">
      <c r="A259" s="738"/>
      <c r="B259" s="3259" t="str">
        <f>TEXT(LEFT(L259,10),"0000000000")</f>
        <v>2000003430</v>
      </c>
      <c r="C259" s="102" t="s">
        <v>7442</v>
      </c>
      <c r="D259" s="3249"/>
      <c r="E259" s="2901"/>
      <c r="F259" s="102" t="s">
        <v>3416</v>
      </c>
      <c r="G259" s="2901"/>
      <c r="H259" s="2901"/>
      <c r="I259" s="2886" t="s">
        <v>5267</v>
      </c>
      <c r="J259" s="2905" t="s">
        <v>19</v>
      </c>
      <c r="K259" s="2886" t="s">
        <v>63</v>
      </c>
      <c r="L259" s="2903" t="s">
        <v>7772</v>
      </c>
      <c r="M259" s="3191">
        <v>3300</v>
      </c>
      <c r="N259" s="109" t="s">
        <v>7773</v>
      </c>
      <c r="O259" s="2905"/>
      <c r="P259" s="2904"/>
      <c r="Q259" s="3165" t="s">
        <v>7648</v>
      </c>
    </row>
    <row r="260" spans="1:35" ht="58.5" customHeight="1">
      <c r="B260" s="3259" t="str">
        <f>TEXT(LEFT(L260,10),"0000000000")</f>
        <v>2000003432</v>
      </c>
      <c r="C260" s="102" t="s">
        <v>7442</v>
      </c>
      <c r="D260" s="3249"/>
      <c r="E260" s="2901"/>
      <c r="F260" s="102" t="s">
        <v>3416</v>
      </c>
      <c r="G260" s="109"/>
      <c r="H260" s="109"/>
      <c r="I260" s="109" t="s">
        <v>5267</v>
      </c>
      <c r="J260" s="2905" t="s">
        <v>19</v>
      </c>
      <c r="K260" s="109" t="s">
        <v>5260</v>
      </c>
      <c r="L260" s="3317" t="s">
        <v>7774</v>
      </c>
      <c r="M260" s="2216">
        <v>1900</v>
      </c>
      <c r="N260" s="109" t="s">
        <v>7775</v>
      </c>
      <c r="O260" s="102"/>
      <c r="P260" s="2389" t="s">
        <v>7776</v>
      </c>
      <c r="Q260" s="3165" t="s">
        <v>7648</v>
      </c>
      <c r="R260" s="1777"/>
      <c r="S260" s="1777"/>
      <c r="T260" s="1777"/>
      <c r="U260" s="1777"/>
      <c r="V260" s="1777"/>
      <c r="W260" s="1777"/>
      <c r="X260" s="1777"/>
      <c r="Y260" s="1777"/>
      <c r="Z260" s="1777"/>
      <c r="AA260" s="1777"/>
    </row>
    <row r="261" spans="1:35" ht="58.5" customHeight="1">
      <c r="B261" s="3259" t="str">
        <f>TEXT(LEFT(L261,10),"0000000000")</f>
        <v>2000003426</v>
      </c>
      <c r="C261" s="144" t="s">
        <v>7442</v>
      </c>
      <c r="D261" s="3549"/>
      <c r="E261" s="3550"/>
      <c r="F261" s="144" t="s">
        <v>3416</v>
      </c>
      <c r="G261" s="2886"/>
      <c r="H261" s="2886"/>
      <c r="I261" s="109" t="s">
        <v>5267</v>
      </c>
      <c r="J261" s="2905" t="s">
        <v>19</v>
      </c>
      <c r="K261" s="2886" t="s">
        <v>5260</v>
      </c>
      <c r="L261" s="2903" t="s">
        <v>7777</v>
      </c>
      <c r="M261" s="2937">
        <v>200</v>
      </c>
      <c r="N261" s="2887" t="s">
        <v>7346</v>
      </c>
      <c r="O261" s="2905"/>
      <c r="P261" s="2904"/>
      <c r="Q261" s="3165" t="s">
        <v>7648</v>
      </c>
    </row>
    <row r="262" spans="1:35" s="8" customFormat="1" ht="58.5" customHeight="1">
      <c r="A262" s="3327"/>
      <c r="B262" s="3262" t="str">
        <f>TEXT(LEFT(L262,10),"0000000000")</f>
        <v>2000003454</v>
      </c>
      <c r="C262" s="1895" t="s">
        <v>3109</v>
      </c>
      <c r="D262" s="1895">
        <v>18500</v>
      </c>
      <c r="E262" s="1895" t="s">
        <v>7722</v>
      </c>
      <c r="F262" s="1895" t="s">
        <v>3401</v>
      </c>
      <c r="G262" s="2514" t="s">
        <v>7778</v>
      </c>
      <c r="H262" s="2114"/>
      <c r="I262" s="2114" t="s">
        <v>5282</v>
      </c>
      <c r="J262" s="2907" t="s">
        <v>19</v>
      </c>
      <c r="K262" s="2114" t="s">
        <v>63</v>
      </c>
      <c r="L262" s="2173" t="s">
        <v>7779</v>
      </c>
      <c r="M262" s="2798">
        <v>1000</v>
      </c>
      <c r="N262" s="2114" t="s">
        <v>7780</v>
      </c>
      <c r="O262" s="1895"/>
      <c r="P262" s="2501"/>
      <c r="Q262" s="3165" t="s">
        <v>7648</v>
      </c>
      <c r="R262" s="2167"/>
      <c r="S262" s="2167"/>
      <c r="T262" s="2167"/>
      <c r="U262" s="2167"/>
      <c r="V262" s="2167"/>
      <c r="W262" s="2167"/>
      <c r="X262" s="2167"/>
      <c r="Y262" s="2167"/>
      <c r="Z262" s="2167"/>
      <c r="AA262" s="2167"/>
    </row>
    <row r="263" spans="1:35" ht="58.5" customHeight="1">
      <c r="B263" s="3262" t="str">
        <f>TEXT(LEFT(L263,10),"0000000000")</f>
        <v>2000003470</v>
      </c>
      <c r="C263" s="102" t="s">
        <v>3109</v>
      </c>
      <c r="D263" s="3551"/>
      <c r="E263" s="735"/>
      <c r="F263" s="102" t="s">
        <v>3401</v>
      </c>
      <c r="G263" s="109"/>
      <c r="H263" s="109"/>
      <c r="I263" s="3378" t="s">
        <v>5282</v>
      </c>
      <c r="J263" s="109" t="s">
        <v>19</v>
      </c>
      <c r="K263" s="109" t="s">
        <v>63</v>
      </c>
      <c r="L263" s="2903" t="s">
        <v>7781</v>
      </c>
      <c r="M263" s="3368">
        <v>4200</v>
      </c>
      <c r="N263" s="109" t="s">
        <v>7782</v>
      </c>
      <c r="O263" s="2905"/>
      <c r="P263" s="2904"/>
      <c r="Q263" s="3165" t="s">
        <v>7648</v>
      </c>
      <c r="R263" s="1777"/>
      <c r="S263" s="1777"/>
      <c r="T263" s="1777"/>
      <c r="U263" s="1777"/>
      <c r="V263" s="1777"/>
      <c r="W263" s="1777"/>
      <c r="X263" s="1777"/>
      <c r="Y263" s="1777"/>
      <c r="Z263" s="1777"/>
      <c r="AA263" s="1777"/>
    </row>
    <row r="264" spans="1:35" s="2167" customFormat="1" ht="58.5" customHeight="1">
      <c r="A264" s="3241"/>
      <c r="B264" s="3259" t="str">
        <f>TEXT(LEFT(L264,10),"0000000000")</f>
        <v>2000003472</v>
      </c>
      <c r="C264" s="102" t="s">
        <v>3109</v>
      </c>
      <c r="D264" s="3552"/>
      <c r="E264" s="2886"/>
      <c r="F264" s="102" t="s">
        <v>3401</v>
      </c>
      <c r="G264" s="2886"/>
      <c r="H264" s="2886"/>
      <c r="I264" s="3508" t="s">
        <v>5269</v>
      </c>
      <c r="J264" s="2905" t="s">
        <v>19</v>
      </c>
      <c r="K264" s="2886" t="s">
        <v>63</v>
      </c>
      <c r="L264" s="3492" t="s">
        <v>7783</v>
      </c>
      <c r="M264" s="3191">
        <v>3616</v>
      </c>
      <c r="N264" s="2886" t="s">
        <v>5240</v>
      </c>
      <c r="O264" s="2907"/>
      <c r="P264" s="2902"/>
      <c r="Q264" s="3166" t="s">
        <v>5295</v>
      </c>
    </row>
    <row r="265" spans="1:35" ht="58.5" customHeight="1">
      <c r="B265" s="3259" t="str">
        <f>TEXT(LEFT(L265,10),"0000000000")</f>
        <v>2000003423</v>
      </c>
      <c r="C265" s="102" t="s">
        <v>3109</v>
      </c>
      <c r="D265" s="2008"/>
      <c r="E265" s="109"/>
      <c r="F265" s="102" t="s">
        <v>3401</v>
      </c>
      <c r="G265" s="109"/>
      <c r="H265" s="109"/>
      <c r="I265" s="109" t="s">
        <v>7784</v>
      </c>
      <c r="J265" s="2905" t="s">
        <v>19</v>
      </c>
      <c r="K265" s="109" t="s">
        <v>123</v>
      </c>
      <c r="L265" s="696" t="s">
        <v>7785</v>
      </c>
      <c r="M265" s="2644">
        <v>2038</v>
      </c>
      <c r="N265" s="3261" t="s">
        <v>7786</v>
      </c>
      <c r="O265" s="102"/>
      <c r="P265" s="2389"/>
      <c r="Q265" s="3165" t="s">
        <v>7648</v>
      </c>
      <c r="R265" s="1777"/>
      <c r="S265" s="1777"/>
      <c r="T265" s="1777"/>
      <c r="U265" s="1777"/>
      <c r="V265" s="1777"/>
      <c r="W265" s="1777"/>
      <c r="X265" s="1777"/>
      <c r="Y265" s="1777"/>
      <c r="Z265" s="1777"/>
      <c r="AA265" s="1777"/>
    </row>
    <row r="266" spans="1:35" ht="58.5" customHeight="1">
      <c r="B266" s="3259" t="str">
        <f>TEXT(LEFT(L266,10),"0000000000")</f>
        <v>2000003265</v>
      </c>
      <c r="C266" s="102" t="s">
        <v>3109</v>
      </c>
      <c r="D266" s="2008"/>
      <c r="E266" s="109"/>
      <c r="F266" s="102" t="s">
        <v>3401</v>
      </c>
      <c r="G266" s="109"/>
      <c r="H266" s="109"/>
      <c r="I266" s="109" t="s">
        <v>7784</v>
      </c>
      <c r="J266" s="2905" t="s">
        <v>19</v>
      </c>
      <c r="K266" s="109" t="s">
        <v>123</v>
      </c>
      <c r="L266" s="696" t="s">
        <v>7787</v>
      </c>
      <c r="M266" s="2644">
        <v>2026</v>
      </c>
      <c r="N266" s="2887" t="s">
        <v>7788</v>
      </c>
      <c r="O266" s="102"/>
      <c r="P266" s="2389"/>
      <c r="Q266" s="3165" t="s">
        <v>7648</v>
      </c>
      <c r="R266" s="1777"/>
      <c r="S266" s="1777"/>
      <c r="T266" s="1777"/>
      <c r="U266" s="1777"/>
      <c r="V266" s="1777"/>
      <c r="W266" s="1777"/>
      <c r="X266" s="1777"/>
      <c r="Y266" s="1777"/>
      <c r="Z266" s="1777"/>
      <c r="AA266" s="1777"/>
    </row>
    <row r="267" spans="1:35" ht="58.5" customHeight="1">
      <c r="A267" s="3241"/>
      <c r="B267" s="3259" t="str">
        <f>TEXT(LEFT(L267,10),"0000000000")</f>
        <v>2000003477</v>
      </c>
      <c r="C267" s="102" t="s">
        <v>3109</v>
      </c>
      <c r="D267" s="1895">
        <v>18500</v>
      </c>
      <c r="E267" s="1895" t="s">
        <v>7722</v>
      </c>
      <c r="F267" s="102" t="s">
        <v>3401</v>
      </c>
      <c r="G267" s="2114" t="s">
        <v>7778</v>
      </c>
      <c r="H267" s="109"/>
      <c r="I267" s="109" t="s">
        <v>5267</v>
      </c>
      <c r="J267" s="2905" t="s">
        <v>19</v>
      </c>
      <c r="K267" s="109" t="s">
        <v>123</v>
      </c>
      <c r="L267" s="696" t="s">
        <v>7789</v>
      </c>
      <c r="M267" s="2644">
        <v>1200</v>
      </c>
      <c r="N267" s="109" t="s">
        <v>7775</v>
      </c>
      <c r="O267" s="102"/>
      <c r="P267" s="2389" t="s">
        <v>7776</v>
      </c>
      <c r="Q267" s="3165" t="s">
        <v>7648</v>
      </c>
      <c r="R267" s="1777"/>
      <c r="S267" s="1777"/>
      <c r="T267" s="1777"/>
      <c r="U267" s="1777"/>
      <c r="V267" s="1777"/>
      <c r="W267" s="1777"/>
      <c r="X267" s="1777"/>
      <c r="Y267" s="1777"/>
      <c r="Z267" s="1777"/>
      <c r="AA267" s="1777"/>
    </row>
    <row r="268" spans="1:35" ht="58.5" customHeight="1">
      <c r="B268" s="3259" t="str">
        <f>TEXT(LEFT(L268,10),"0000000000")</f>
        <v>2000003479</v>
      </c>
      <c r="C268" s="102" t="s">
        <v>3109</v>
      </c>
      <c r="D268" s="1277"/>
      <c r="E268" s="109"/>
      <c r="F268" s="102" t="s">
        <v>3401</v>
      </c>
      <c r="G268" s="109"/>
      <c r="H268" s="109"/>
      <c r="I268" s="109" t="s">
        <v>7790</v>
      </c>
      <c r="J268" s="2905" t="s">
        <v>19</v>
      </c>
      <c r="K268" s="109" t="s">
        <v>123</v>
      </c>
      <c r="L268" s="696" t="s">
        <v>7791</v>
      </c>
      <c r="M268" s="2216">
        <v>4420</v>
      </c>
      <c r="N268" s="109" t="s">
        <v>7792</v>
      </c>
      <c r="O268" s="102"/>
      <c r="P268" s="2389"/>
      <c r="Q268" s="3165" t="s">
        <v>5295</v>
      </c>
      <c r="R268" s="1777"/>
      <c r="S268" s="1777"/>
      <c r="T268" s="1777"/>
      <c r="U268" s="1777"/>
      <c r="V268" s="1777"/>
      <c r="W268" s="1777"/>
      <c r="X268" s="1777"/>
      <c r="Y268" s="1777"/>
      <c r="Z268" s="1777"/>
      <c r="AA268" s="1777"/>
    </row>
    <row r="269" spans="1:35" s="1777" customFormat="1" ht="58.5" customHeight="1">
      <c r="A269" s="738"/>
      <c r="B269" s="3259" t="str">
        <f>TEXT(LEFT(L269,10),"0000000000")</f>
        <v>2400001312</v>
      </c>
      <c r="C269" s="2907" t="s">
        <v>7793</v>
      </c>
      <c r="D269" s="3249">
        <f>SUM(M269:M270)</f>
        <v>25100</v>
      </c>
      <c r="E269" s="2897" t="s">
        <v>7794</v>
      </c>
      <c r="F269" s="2905" t="s">
        <v>4031</v>
      </c>
      <c r="G269" s="2886" t="s">
        <v>7795</v>
      </c>
      <c r="H269" s="3500" t="s">
        <v>764</v>
      </c>
      <c r="I269" s="2886"/>
      <c r="J269" s="2901" t="s">
        <v>3423</v>
      </c>
      <c r="K269" s="2901" t="s">
        <v>7796</v>
      </c>
      <c r="L269" s="2906" t="s">
        <v>7797</v>
      </c>
      <c r="M269" s="2937">
        <v>25000</v>
      </c>
      <c r="N269" s="2928" t="s">
        <v>7351</v>
      </c>
      <c r="O269" s="2907"/>
      <c r="P269" s="2902"/>
      <c r="Q269" s="3165" t="s">
        <v>7615</v>
      </c>
    </row>
    <row r="270" spans="1:35" s="1777" customFormat="1" ht="58.5" customHeight="1">
      <c r="A270" s="3241"/>
      <c r="B270" s="3259" t="str">
        <f>TEXT(LEFT(L270,10),"0000000000")</f>
        <v>2400001313</v>
      </c>
      <c r="C270" s="2905" t="s">
        <v>7793</v>
      </c>
      <c r="D270" s="3245"/>
      <c r="E270" s="2901"/>
      <c r="F270" s="2905" t="s">
        <v>4031</v>
      </c>
      <c r="G270" s="2886"/>
      <c r="H270" s="2886"/>
      <c r="I270" s="2886"/>
      <c r="J270" s="2901" t="s">
        <v>3423</v>
      </c>
      <c r="K270" s="2901" t="s">
        <v>7796</v>
      </c>
      <c r="L270" s="2906" t="s">
        <v>7798</v>
      </c>
      <c r="M270" s="3191">
        <v>100</v>
      </c>
      <c r="N270" s="2928" t="s">
        <v>7351</v>
      </c>
      <c r="O270" s="2907"/>
      <c r="P270" s="2902"/>
      <c r="Q270" s="3165">
        <v>3</v>
      </c>
    </row>
    <row r="271" spans="1:35" s="1777" customFormat="1" ht="58.5" customHeight="1">
      <c r="A271" s="3241"/>
      <c r="B271" s="3259" t="str">
        <f>TEXT(LEFT(L271,10),"0000000000")</f>
        <v>2400001318</v>
      </c>
      <c r="C271" s="2907" t="s">
        <v>7799</v>
      </c>
      <c r="D271" s="3249">
        <v>12900</v>
      </c>
      <c r="E271" s="2901" t="s">
        <v>5229</v>
      </c>
      <c r="F271" s="2907" t="s">
        <v>25</v>
      </c>
      <c r="G271" s="2901"/>
      <c r="H271" s="2935"/>
      <c r="I271" s="2935"/>
      <c r="J271" s="2901" t="s">
        <v>3423</v>
      </c>
      <c r="K271" s="2901" t="s">
        <v>267</v>
      </c>
      <c r="L271" s="2875" t="s">
        <v>7800</v>
      </c>
      <c r="M271" s="2936">
        <v>5350</v>
      </c>
      <c r="N271" s="2928" t="s">
        <v>7351</v>
      </c>
      <c r="O271" s="2940"/>
      <c r="P271" s="2902"/>
      <c r="Q271" s="3165" t="s">
        <v>7648</v>
      </c>
      <c r="R271" s="1853"/>
      <c r="S271" s="8"/>
      <c r="T271" s="8"/>
      <c r="U271" s="8"/>
      <c r="V271" s="8"/>
      <c r="W271" s="8"/>
      <c r="X271" s="8"/>
      <c r="Y271" s="8"/>
      <c r="Z271" s="8"/>
      <c r="AA271" s="8"/>
      <c r="AB271" s="8"/>
      <c r="AC271" s="8"/>
      <c r="AD271" s="8"/>
      <c r="AE271" s="8"/>
      <c r="AF271" s="8"/>
      <c r="AG271" s="8"/>
      <c r="AH271" s="8"/>
      <c r="AI271" s="8"/>
    </row>
    <row r="272" spans="1:35" s="1777" customFormat="1" ht="58.5" customHeight="1">
      <c r="A272" s="3241"/>
      <c r="B272" s="3263" t="str">
        <f>TEXT(LEFT(L272,10),"0000000000")</f>
        <v>2400001319</v>
      </c>
      <c r="C272" s="2905" t="s">
        <v>7799</v>
      </c>
      <c r="D272" s="3245"/>
      <c r="E272" s="2886"/>
      <c r="F272" s="2905" t="s">
        <v>25</v>
      </c>
      <c r="G272" s="2886"/>
      <c r="H272" s="2938"/>
      <c r="I272" s="2938"/>
      <c r="J272" s="2886" t="s">
        <v>3423</v>
      </c>
      <c r="K272" s="2886" t="s">
        <v>267</v>
      </c>
      <c r="L272" s="2903" t="s">
        <v>7801</v>
      </c>
      <c r="M272" s="2937">
        <v>500</v>
      </c>
      <c r="N272" s="109" t="s">
        <v>7802</v>
      </c>
      <c r="O272" s="2940"/>
      <c r="P272" s="2902"/>
      <c r="Q272" s="3165" t="s">
        <v>7648</v>
      </c>
      <c r="R272" s="1853"/>
      <c r="S272" s="8"/>
      <c r="T272" s="8"/>
      <c r="U272" s="8"/>
      <c r="V272" s="8"/>
      <c r="W272" s="8"/>
      <c r="X272" s="8"/>
      <c r="Y272" s="8"/>
      <c r="Z272" s="8"/>
      <c r="AA272" s="8"/>
      <c r="AB272" s="8"/>
      <c r="AC272" s="8"/>
      <c r="AD272" s="8"/>
      <c r="AE272" s="8"/>
      <c r="AF272" s="8"/>
      <c r="AG272" s="8"/>
      <c r="AH272" s="8"/>
      <c r="AI272" s="8"/>
    </row>
    <row r="273" spans="1:35" s="1777" customFormat="1" ht="58.5" customHeight="1">
      <c r="A273" s="3326"/>
      <c r="B273" s="3259" t="str">
        <f>TEXT(LEFT(L273,10),"0000000000")</f>
        <v>2400001320</v>
      </c>
      <c r="C273" s="2905" t="s">
        <v>7799</v>
      </c>
      <c r="D273" s="3248"/>
      <c r="E273" s="2886"/>
      <c r="F273" s="2905" t="s">
        <v>25</v>
      </c>
      <c r="G273" s="2886"/>
      <c r="H273" s="2938"/>
      <c r="I273" s="2938"/>
      <c r="J273" s="2886" t="s">
        <v>3423</v>
      </c>
      <c r="K273" s="2886" t="s">
        <v>267</v>
      </c>
      <c r="L273" s="2903" t="s">
        <v>7803</v>
      </c>
      <c r="M273" s="2937">
        <v>2100</v>
      </c>
      <c r="N273" s="2928" t="s">
        <v>7351</v>
      </c>
      <c r="O273" s="2940"/>
      <c r="P273" s="2902"/>
      <c r="Q273" s="3165" t="s">
        <v>7648</v>
      </c>
      <c r="R273" s="1853"/>
      <c r="S273" s="8"/>
      <c r="T273" s="8"/>
      <c r="U273" s="8"/>
      <c r="V273" s="8"/>
      <c r="W273" s="8"/>
      <c r="X273" s="8"/>
      <c r="Y273" s="8"/>
      <c r="Z273" s="8"/>
      <c r="AA273" s="8"/>
      <c r="AB273" s="8"/>
      <c r="AC273" s="8"/>
      <c r="AD273" s="8"/>
      <c r="AE273" s="8"/>
      <c r="AF273" s="8"/>
      <c r="AG273" s="8"/>
      <c r="AH273" s="8"/>
      <c r="AI273" s="8"/>
    </row>
    <row r="274" spans="1:35" s="1777" customFormat="1" ht="58.5" customHeight="1">
      <c r="A274" s="3326"/>
      <c r="B274" s="3263" t="str">
        <f>TEXT(LEFT(L274,10),"0000000000")</f>
        <v>2400001317</v>
      </c>
      <c r="C274" s="2905" t="s">
        <v>7799</v>
      </c>
      <c r="F274" s="2905" t="s">
        <v>25</v>
      </c>
      <c r="G274" s="2886"/>
      <c r="H274" s="2938"/>
      <c r="I274" s="2938"/>
      <c r="J274" s="2886" t="s">
        <v>3423</v>
      </c>
      <c r="K274" s="2886" t="s">
        <v>267</v>
      </c>
      <c r="L274" s="2903" t="s">
        <v>7804</v>
      </c>
      <c r="M274" s="2937">
        <v>2550</v>
      </c>
      <c r="N274" s="109" t="s">
        <v>7805</v>
      </c>
      <c r="O274" s="2940"/>
      <c r="P274" s="2902"/>
      <c r="Q274" s="3165" t="s">
        <v>7648</v>
      </c>
      <c r="R274" s="1853"/>
      <c r="S274" s="8"/>
      <c r="T274" s="8"/>
      <c r="U274" s="8"/>
      <c r="V274" s="8"/>
      <c r="W274" s="8"/>
      <c r="X274" s="8"/>
      <c r="Y274" s="8"/>
      <c r="Z274" s="8"/>
      <c r="AA274" s="8"/>
      <c r="AB274" s="8"/>
      <c r="AC274" s="8"/>
      <c r="AD274" s="8"/>
      <c r="AE274" s="8"/>
      <c r="AF274" s="8"/>
      <c r="AG274" s="8"/>
      <c r="AH274" s="8"/>
      <c r="AI274" s="8"/>
    </row>
    <row r="275" spans="1:35" s="1777" customFormat="1" ht="58.5" customHeight="1">
      <c r="A275" s="3326"/>
      <c r="B275" s="3263" t="str">
        <f>TEXT(LEFT(L275,10),"0000000000")</f>
        <v>2400001314</v>
      </c>
      <c r="C275" s="2905" t="s">
        <v>7799</v>
      </c>
      <c r="F275" s="2905" t="s">
        <v>25</v>
      </c>
      <c r="G275" s="2886"/>
      <c r="H275" s="2938"/>
      <c r="I275" s="2938"/>
      <c r="J275" s="2886" t="s">
        <v>3423</v>
      </c>
      <c r="K275" s="2886" t="s">
        <v>267</v>
      </c>
      <c r="L275" s="2903" t="s">
        <v>7806</v>
      </c>
      <c r="M275" s="2937">
        <v>1125</v>
      </c>
      <c r="N275" s="109"/>
      <c r="O275" s="2940"/>
      <c r="P275" s="2902"/>
      <c r="Q275" s="3165" t="s">
        <v>7648</v>
      </c>
      <c r="R275" s="1853"/>
      <c r="S275" s="8"/>
      <c r="T275" s="8"/>
      <c r="U275" s="8"/>
      <c r="V275" s="8"/>
      <c r="W275" s="8"/>
      <c r="X275" s="8"/>
      <c r="Y275" s="8"/>
      <c r="Z275" s="8"/>
      <c r="AA275" s="8"/>
      <c r="AB275" s="8"/>
      <c r="AC275" s="8"/>
      <c r="AD275" s="8"/>
      <c r="AE275" s="8"/>
      <c r="AF275" s="8"/>
      <c r="AG275" s="8"/>
      <c r="AH275" s="8"/>
      <c r="AI275" s="8"/>
    </row>
    <row r="276" spans="1:35" s="1777" customFormat="1" ht="58.5" customHeight="1">
      <c r="A276" s="3326"/>
      <c r="B276" s="3263" t="str">
        <f>TEXT(LEFT(L276,10),"0000000000")</f>
        <v>2400001315</v>
      </c>
      <c r="C276" s="2905" t="s">
        <v>7799</v>
      </c>
      <c r="F276" s="2905" t="s">
        <v>25</v>
      </c>
      <c r="G276" s="2886"/>
      <c r="H276" s="2938"/>
      <c r="I276" s="2938"/>
      <c r="J276" s="2886" t="s">
        <v>3423</v>
      </c>
      <c r="K276" s="2886" t="s">
        <v>267</v>
      </c>
      <c r="L276" s="2903" t="s">
        <v>7807</v>
      </c>
      <c r="M276" s="2937">
        <v>575</v>
      </c>
      <c r="N276" s="109"/>
      <c r="O276" s="2940"/>
      <c r="P276" s="2902"/>
      <c r="Q276" s="3165" t="s">
        <v>7648</v>
      </c>
      <c r="R276" s="1853"/>
      <c r="S276" s="8"/>
      <c r="T276" s="8"/>
      <c r="U276" s="8"/>
      <c r="V276" s="8"/>
      <c r="W276" s="8"/>
      <c r="X276" s="8"/>
      <c r="Y276" s="8"/>
      <c r="Z276" s="8"/>
      <c r="AA276" s="8"/>
      <c r="AB276" s="8"/>
      <c r="AC276" s="8"/>
      <c r="AD276" s="8"/>
      <c r="AE276" s="8"/>
      <c r="AF276" s="8"/>
      <c r="AG276" s="8"/>
      <c r="AH276" s="8"/>
      <c r="AI276" s="8"/>
    </row>
    <row r="277" spans="1:35" s="1777" customFormat="1" ht="58.5" customHeight="1">
      <c r="A277" s="3326">
        <v>1</v>
      </c>
      <c r="B277" s="3263" t="str">
        <f>TEXT(LEFT(L277,10),"0000000000")</f>
        <v>2400001316</v>
      </c>
      <c r="C277" s="2905" t="s">
        <v>7799</v>
      </c>
      <c r="D277" s="3248"/>
      <c r="E277" s="2886"/>
      <c r="F277" s="2905" t="s">
        <v>25</v>
      </c>
      <c r="G277" s="2886"/>
      <c r="H277" s="2886"/>
      <c r="I277" s="2886"/>
      <c r="J277" s="2886" t="s">
        <v>3423</v>
      </c>
      <c r="K277" s="2886" t="s">
        <v>267</v>
      </c>
      <c r="L277" s="2903" t="s">
        <v>7808</v>
      </c>
      <c r="M277" s="2937">
        <v>50</v>
      </c>
      <c r="N277" s="2928" t="s">
        <v>7351</v>
      </c>
      <c r="O277" s="102"/>
      <c r="P277" s="2389"/>
      <c r="Q277" s="3165" t="s">
        <v>7648</v>
      </c>
    </row>
    <row r="278" spans="1:35" ht="58.5" customHeight="1">
      <c r="A278" s="3326"/>
      <c r="B278" s="3263" t="str">
        <f>TEXT(LEFT(L278,10),"0000000000")</f>
        <v>2400001323</v>
      </c>
      <c r="C278" s="2905" t="s">
        <v>7799</v>
      </c>
      <c r="D278" s="3248"/>
      <c r="E278" s="2886"/>
      <c r="F278" s="2905" t="s">
        <v>25</v>
      </c>
      <c r="G278" s="2886"/>
      <c r="H278" s="2886"/>
      <c r="I278" s="2886"/>
      <c r="J278" s="2886" t="s">
        <v>3423</v>
      </c>
      <c r="K278" s="2886" t="s">
        <v>267</v>
      </c>
      <c r="L278" s="2903" t="s">
        <v>7809</v>
      </c>
      <c r="M278" s="2937">
        <v>75</v>
      </c>
      <c r="N278" s="2928" t="s">
        <v>7351</v>
      </c>
      <c r="O278" s="102"/>
      <c r="P278" s="2389"/>
      <c r="Q278" s="3165" t="s">
        <v>7648</v>
      </c>
      <c r="R278" s="1777"/>
      <c r="S278" s="1777"/>
      <c r="T278" s="1777"/>
      <c r="U278" s="1777"/>
      <c r="V278" s="1777"/>
      <c r="W278" s="1777"/>
      <c r="X278" s="1777"/>
      <c r="Y278" s="1777"/>
      <c r="Z278" s="1777"/>
      <c r="AA278" s="1777"/>
    </row>
    <row r="279" spans="1:35" ht="58.5" customHeight="1">
      <c r="A279" s="3326"/>
      <c r="B279" s="3263" t="str">
        <f>TEXT(LEFT(L279,10),"0000000000")</f>
        <v>2400001324</v>
      </c>
      <c r="C279" s="2905" t="s">
        <v>7799</v>
      </c>
      <c r="D279" s="3248"/>
      <c r="E279" s="2886"/>
      <c r="F279" s="2905" t="s">
        <v>25</v>
      </c>
      <c r="G279" s="2886"/>
      <c r="H279" s="2886"/>
      <c r="I279" s="2886"/>
      <c r="J279" s="2886" t="s">
        <v>3423</v>
      </c>
      <c r="K279" s="2886" t="s">
        <v>267</v>
      </c>
      <c r="L279" s="2903" t="s">
        <v>7810</v>
      </c>
      <c r="M279" s="2937">
        <v>225</v>
      </c>
      <c r="N279" s="2928" t="s">
        <v>7351</v>
      </c>
      <c r="O279" s="102"/>
      <c r="P279" s="2389"/>
      <c r="Q279" s="3165" t="s">
        <v>7648</v>
      </c>
      <c r="R279" s="1777"/>
      <c r="S279" s="1777"/>
      <c r="T279" s="1777"/>
      <c r="U279" s="1777"/>
      <c r="V279" s="1777"/>
      <c r="W279" s="1777"/>
      <c r="X279" s="1777"/>
      <c r="Y279" s="1777"/>
      <c r="Z279" s="1777"/>
      <c r="AA279" s="1777"/>
    </row>
    <row r="280" spans="1:35" ht="58.5" customHeight="1">
      <c r="A280" s="3326"/>
      <c r="B280" s="3263" t="str">
        <f>TEXT(LEFT(L280,10),"0000000000")</f>
        <v>2400001325</v>
      </c>
      <c r="C280" s="2905" t="s">
        <v>7799</v>
      </c>
      <c r="D280" s="3248"/>
      <c r="E280" s="2886"/>
      <c r="F280" s="2905" t="s">
        <v>25</v>
      </c>
      <c r="G280" s="2886"/>
      <c r="H280" s="2886"/>
      <c r="I280" s="2886"/>
      <c r="J280" s="2886" t="s">
        <v>3423</v>
      </c>
      <c r="K280" s="2886" t="s">
        <v>267</v>
      </c>
      <c r="L280" s="2903" t="s">
        <v>7811</v>
      </c>
      <c r="M280" s="2937">
        <v>50</v>
      </c>
      <c r="N280" s="2928" t="s">
        <v>7351</v>
      </c>
      <c r="O280" s="102"/>
      <c r="P280" s="2389"/>
      <c r="Q280" s="3165" t="s">
        <v>7648</v>
      </c>
      <c r="R280" s="1777"/>
      <c r="S280" s="1777"/>
      <c r="T280" s="1777"/>
      <c r="U280" s="1777"/>
      <c r="V280" s="1777"/>
      <c r="W280" s="1777"/>
      <c r="X280" s="1777"/>
      <c r="Y280" s="1777"/>
      <c r="Z280" s="1777"/>
      <c r="AA280" s="1777"/>
    </row>
    <row r="281" spans="1:35" ht="58.5" customHeight="1">
      <c r="A281" s="3326"/>
      <c r="B281" s="3263" t="str">
        <f>TEXT(LEFT(L281,10),"0000000000")</f>
        <v>2400001326</v>
      </c>
      <c r="C281" s="2905" t="s">
        <v>7799</v>
      </c>
      <c r="D281" s="3248"/>
      <c r="E281" s="2886"/>
      <c r="F281" s="2905" t="s">
        <v>25</v>
      </c>
      <c r="G281" s="2886"/>
      <c r="H281" s="2886"/>
      <c r="I281" s="2886"/>
      <c r="J281" s="2886" t="s">
        <v>3423</v>
      </c>
      <c r="K281" s="2886" t="s">
        <v>267</v>
      </c>
      <c r="L281" s="2906" t="s">
        <v>7812</v>
      </c>
      <c r="M281" s="2937">
        <v>500</v>
      </c>
      <c r="N281" s="2928" t="s">
        <v>7351</v>
      </c>
      <c r="O281" s="102"/>
      <c r="P281" s="2389"/>
      <c r="Q281" s="3165" t="s">
        <v>7648</v>
      </c>
      <c r="R281" s="1777"/>
      <c r="S281" s="1777"/>
      <c r="T281" s="1777"/>
      <c r="U281" s="1777"/>
      <c r="V281" s="1777"/>
      <c r="W281" s="1777"/>
      <c r="X281" s="1777"/>
      <c r="Y281" s="1777"/>
      <c r="Z281" s="1777"/>
      <c r="AA281" s="1777"/>
    </row>
    <row r="282" spans="1:35" ht="58.5" customHeight="1">
      <c r="B282" s="3259" t="str">
        <f>TEXT(LEFT(L282,10),"0000000000")</f>
        <v>2000003432</v>
      </c>
      <c r="C282" s="1895" t="s">
        <v>7520</v>
      </c>
      <c r="D282" s="3190">
        <v>12270</v>
      </c>
      <c r="E282" s="2114" t="s">
        <v>7813</v>
      </c>
      <c r="F282" s="1895" t="s">
        <v>3401</v>
      </c>
      <c r="G282" s="109"/>
      <c r="H282" s="109"/>
      <c r="I282" s="109" t="s">
        <v>5267</v>
      </c>
      <c r="J282" s="2905" t="s">
        <v>19</v>
      </c>
      <c r="K282" s="109" t="s">
        <v>5260</v>
      </c>
      <c r="L282" s="3317" t="s">
        <v>7814</v>
      </c>
      <c r="M282" s="2644">
        <f>4540-1900</f>
        <v>2640</v>
      </c>
      <c r="N282" s="109" t="s">
        <v>7775</v>
      </c>
      <c r="O282" s="102"/>
      <c r="P282" s="2389"/>
      <c r="Q282" s="3165" t="s">
        <v>7648</v>
      </c>
      <c r="R282" s="1777"/>
      <c r="S282" s="1777"/>
      <c r="T282" s="1777"/>
      <c r="U282" s="1777"/>
      <c r="V282" s="1777"/>
      <c r="W282" s="1777"/>
      <c r="X282" s="1777"/>
      <c r="Y282" s="1777"/>
      <c r="Z282" s="1777"/>
      <c r="AA282" s="1777"/>
    </row>
    <row r="283" spans="1:35" ht="58.5" customHeight="1">
      <c r="A283" s="3241"/>
      <c r="B283" s="3259" t="str">
        <f>TEXT(LEFT(L283,10),"0000000000")</f>
        <v>2000003433</v>
      </c>
      <c r="C283" s="1895" t="s">
        <v>7520</v>
      </c>
      <c r="D283" s="1148"/>
      <c r="E283" s="109"/>
      <c r="F283" s="1895" t="s">
        <v>3401</v>
      </c>
      <c r="G283" s="109"/>
      <c r="H283" s="109"/>
      <c r="I283" s="109" t="s">
        <v>5267</v>
      </c>
      <c r="J283" s="2905" t="s">
        <v>19</v>
      </c>
      <c r="K283" s="109" t="s">
        <v>5260</v>
      </c>
      <c r="L283" s="3317" t="s">
        <v>7815</v>
      </c>
      <c r="M283" s="2644">
        <v>2400</v>
      </c>
      <c r="N283" s="109" t="s">
        <v>7775</v>
      </c>
      <c r="O283" s="102"/>
      <c r="P283" s="2389"/>
      <c r="Q283" s="3165" t="s">
        <v>7648</v>
      </c>
      <c r="R283" s="1777"/>
      <c r="S283" s="1777"/>
      <c r="T283" s="1777"/>
      <c r="U283" s="1777"/>
      <c r="V283" s="1777"/>
      <c r="W283" s="1777"/>
      <c r="X283" s="1777"/>
      <c r="Y283" s="1777"/>
      <c r="Z283" s="1777"/>
      <c r="AA283" s="1777"/>
    </row>
    <row r="284" spans="1:35" s="2167" customFormat="1" ht="58.5" customHeight="1">
      <c r="A284" s="3241"/>
      <c r="B284" s="3259" t="str">
        <f>TEXT(LEFT(L284,10),"0000000000")</f>
        <v>2000003472</v>
      </c>
      <c r="C284" s="1895" t="s">
        <v>7520</v>
      </c>
      <c r="D284" s="3245"/>
      <c r="E284" s="2886"/>
      <c r="F284" s="1895" t="s">
        <v>3401</v>
      </c>
      <c r="G284" s="2886"/>
      <c r="H284" s="2886"/>
      <c r="I284" s="3508" t="s">
        <v>5269</v>
      </c>
      <c r="J284" s="2905" t="s">
        <v>19</v>
      </c>
      <c r="K284" s="2886" t="s">
        <v>63</v>
      </c>
      <c r="L284" s="2903" t="s">
        <v>5270</v>
      </c>
      <c r="M284" s="3191">
        <v>2000</v>
      </c>
      <c r="N284" s="2886" t="s">
        <v>5240</v>
      </c>
      <c r="O284" s="2907"/>
      <c r="P284" s="2902"/>
      <c r="Q284" s="3166" t="s">
        <v>5295</v>
      </c>
    </row>
    <row r="285" spans="1:35" ht="58.5" customHeight="1">
      <c r="A285" s="3241"/>
      <c r="B285" s="3259" t="str">
        <f>TEXT(LEFT(L285,10),"0000000000")</f>
        <v>2000003471</v>
      </c>
      <c r="C285" s="1895" t="s">
        <v>7520</v>
      </c>
      <c r="D285" s="1148"/>
      <c r="E285" s="109"/>
      <c r="F285" s="1895" t="s">
        <v>3401</v>
      </c>
      <c r="G285" s="109"/>
      <c r="H285" s="109"/>
      <c r="I285" s="3378" t="s">
        <v>5282</v>
      </c>
      <c r="J285" s="2905" t="s">
        <v>19</v>
      </c>
      <c r="K285" s="109" t="s">
        <v>63</v>
      </c>
      <c r="L285" s="2903" t="s">
        <v>7816</v>
      </c>
      <c r="M285" s="2644">
        <v>5000</v>
      </c>
      <c r="N285" s="102" t="s">
        <v>5236</v>
      </c>
      <c r="O285" s="102"/>
      <c r="P285" s="2389"/>
      <c r="Q285" s="3166"/>
      <c r="R285" s="1777"/>
      <c r="S285" s="1777"/>
      <c r="T285" s="1777"/>
      <c r="U285" s="1777"/>
      <c r="V285" s="1777"/>
      <c r="W285" s="1777"/>
      <c r="X285" s="1777"/>
      <c r="Y285" s="1777"/>
      <c r="Z285" s="1777"/>
      <c r="AA285" s="1777"/>
    </row>
    <row r="286" spans="1:35" ht="58.5" customHeight="1">
      <c r="B286" s="3259"/>
      <c r="C286" s="1777"/>
      <c r="D286" s="1148"/>
      <c r="E286" s="109"/>
      <c r="F286" s="102"/>
      <c r="G286" s="109"/>
      <c r="H286" s="109"/>
      <c r="I286" s="109"/>
      <c r="J286" s="102"/>
      <c r="K286" s="109"/>
      <c r="L286" s="696"/>
      <c r="M286" s="2644"/>
      <c r="N286" s="102"/>
      <c r="O286" s="102"/>
      <c r="P286" s="2389"/>
      <c r="Q286" s="3166"/>
      <c r="R286" s="1777"/>
      <c r="S286" s="1777"/>
      <c r="T286" s="1777"/>
      <c r="U286" s="1777"/>
      <c r="V286" s="1777"/>
      <c r="W286" s="1777"/>
      <c r="X286" s="1777"/>
      <c r="Y286" s="1777"/>
      <c r="Z286" s="1777"/>
      <c r="AA286" s="1777"/>
    </row>
    <row r="287" spans="1:35" ht="58.5" customHeight="1">
      <c r="B287" s="3259"/>
      <c r="C287" s="1777"/>
      <c r="D287" s="1148"/>
      <c r="E287" s="109"/>
      <c r="F287" s="102"/>
      <c r="G287" s="109"/>
      <c r="H287" s="109"/>
      <c r="I287" s="109"/>
      <c r="J287" s="102"/>
      <c r="K287" s="109"/>
      <c r="L287" s="696"/>
      <c r="M287" s="2644"/>
      <c r="N287" s="102"/>
      <c r="O287" s="102"/>
      <c r="P287" s="2389"/>
      <c r="Q287" s="3166"/>
      <c r="R287" s="1777"/>
      <c r="S287" s="1777"/>
      <c r="T287" s="1777"/>
      <c r="U287" s="1777"/>
      <c r="V287" s="1777"/>
      <c r="W287" s="1777"/>
      <c r="X287" s="1777"/>
      <c r="Y287" s="1777"/>
      <c r="Z287" s="1777"/>
      <c r="AA287" s="1777"/>
    </row>
    <row r="288" spans="1:35" ht="58.5" customHeight="1">
      <c r="B288" s="3259"/>
      <c r="C288" s="1777"/>
      <c r="D288" s="1148"/>
      <c r="E288" s="109"/>
      <c r="F288" s="102"/>
      <c r="G288" s="109"/>
      <c r="H288" s="109"/>
      <c r="I288" s="109"/>
      <c r="J288" s="102"/>
      <c r="K288" s="109"/>
      <c r="L288" s="696"/>
      <c r="M288" s="2644"/>
      <c r="N288" s="102"/>
      <c r="O288" s="102"/>
      <c r="P288" s="2389"/>
      <c r="Q288" s="3166"/>
      <c r="R288" s="1777"/>
      <c r="S288" s="1777"/>
      <c r="T288" s="1777"/>
      <c r="U288" s="1777"/>
      <c r="V288" s="1777"/>
      <c r="W288" s="1777"/>
      <c r="X288" s="1777"/>
      <c r="Y288" s="1777"/>
      <c r="Z288" s="1777"/>
      <c r="AA288" s="1777"/>
    </row>
    <row r="289" spans="2:27" ht="58.5" customHeight="1">
      <c r="B289" s="3259"/>
      <c r="C289" s="1777"/>
      <c r="D289" s="1148"/>
      <c r="E289" s="109"/>
      <c r="F289" s="102"/>
      <c r="G289" s="109"/>
      <c r="H289" s="109"/>
      <c r="I289" s="109"/>
      <c r="J289" s="102"/>
      <c r="K289" s="109"/>
      <c r="L289" s="696"/>
      <c r="M289" s="2644"/>
      <c r="N289" s="102"/>
      <c r="O289" s="102"/>
      <c r="P289" s="2389"/>
      <c r="Q289" s="3166"/>
      <c r="R289" s="1777"/>
      <c r="S289" s="1777"/>
      <c r="T289" s="1777"/>
      <c r="U289" s="1777"/>
      <c r="V289" s="1777"/>
      <c r="W289" s="1777"/>
      <c r="X289" s="1777"/>
      <c r="Y289" s="1777"/>
      <c r="Z289" s="1777"/>
      <c r="AA289" s="1777"/>
    </row>
    <row r="290" spans="2:27" ht="58.5" customHeight="1">
      <c r="B290" s="3259"/>
      <c r="C290" s="1777"/>
      <c r="D290" s="1148"/>
      <c r="E290" s="109"/>
      <c r="F290" s="102"/>
      <c r="G290" s="109"/>
      <c r="H290" s="109"/>
      <c r="I290" s="109"/>
      <c r="J290" s="102"/>
      <c r="K290" s="109"/>
      <c r="L290" s="696"/>
      <c r="M290" s="2644"/>
      <c r="N290" s="102"/>
      <c r="O290" s="102"/>
      <c r="P290" s="2389"/>
      <c r="Q290" s="3166"/>
      <c r="R290" s="1777"/>
      <c r="S290" s="1777"/>
      <c r="T290" s="1777"/>
      <c r="U290" s="1777"/>
      <c r="V290" s="1777"/>
      <c r="W290" s="1777"/>
      <c r="X290" s="1777"/>
      <c r="Y290" s="1777"/>
      <c r="Z290" s="1777"/>
      <c r="AA290" s="1777"/>
    </row>
    <row r="291" spans="2:27" ht="58.5" customHeight="1">
      <c r="B291" s="3259"/>
      <c r="C291" s="1777"/>
      <c r="D291" s="1148"/>
      <c r="E291" s="109"/>
      <c r="F291" s="102"/>
      <c r="G291" s="109"/>
      <c r="H291" s="109"/>
      <c r="I291" s="109"/>
      <c r="J291" s="102"/>
      <c r="K291" s="109"/>
      <c r="L291" s="696"/>
      <c r="M291" s="2644"/>
      <c r="N291" s="102"/>
      <c r="O291" s="102"/>
      <c r="P291" s="2389"/>
      <c r="Q291" s="3166"/>
      <c r="R291" s="1777"/>
      <c r="S291" s="1777"/>
      <c r="T291" s="1777"/>
      <c r="U291" s="1777"/>
      <c r="V291" s="1777"/>
      <c r="W291" s="1777"/>
      <c r="X291" s="1777"/>
      <c r="Y291" s="1777"/>
      <c r="Z291" s="1777"/>
      <c r="AA291" s="1777"/>
    </row>
    <row r="292" spans="2:27" ht="58.5" customHeight="1">
      <c r="B292" s="3259"/>
      <c r="C292" s="1777"/>
      <c r="D292" s="1148"/>
      <c r="E292" s="109"/>
      <c r="F292" s="102"/>
      <c r="G292" s="109"/>
      <c r="H292" s="109"/>
      <c r="I292" s="109"/>
      <c r="J292" s="102"/>
      <c r="K292" s="109"/>
      <c r="L292" s="696"/>
      <c r="M292" s="2644"/>
      <c r="N292" s="102"/>
      <c r="O292" s="102"/>
      <c r="P292" s="2389"/>
      <c r="Q292" s="3166"/>
      <c r="R292" s="1777"/>
      <c r="S292" s="1777"/>
      <c r="T292" s="1777"/>
      <c r="U292" s="1777"/>
      <c r="V292" s="1777"/>
      <c r="W292" s="1777"/>
      <c r="X292" s="1777"/>
      <c r="Y292" s="1777"/>
      <c r="Z292" s="1777"/>
      <c r="AA292" s="1777"/>
    </row>
    <row r="293" spans="2:27" ht="58.5" customHeight="1">
      <c r="B293" s="3259"/>
      <c r="C293" s="1777"/>
      <c r="D293" s="1148"/>
      <c r="E293" s="109"/>
      <c r="F293" s="102"/>
      <c r="G293" s="109"/>
      <c r="H293" s="109"/>
      <c r="I293" s="109"/>
      <c r="J293" s="102"/>
      <c r="K293" s="109"/>
      <c r="L293" s="696"/>
      <c r="M293" s="2644"/>
      <c r="N293" s="102"/>
      <c r="O293" s="102"/>
      <c r="P293" s="2389"/>
      <c r="Q293" s="3166"/>
      <c r="R293" s="1777"/>
      <c r="S293" s="1777"/>
      <c r="T293" s="1777"/>
      <c r="U293" s="1777"/>
      <c r="V293" s="1777"/>
      <c r="W293" s="1777"/>
      <c r="X293" s="1777"/>
      <c r="Y293" s="1777"/>
      <c r="Z293" s="1777"/>
      <c r="AA293" s="1777"/>
    </row>
  </sheetData>
  <autoFilter ref="A3:V285" xr:uid="{FC159B02-6362-46DA-920F-5BAD62A2C6C7}">
    <filterColumn colId="2">
      <filters>
        <filter val="GOLDEN HOPE"/>
      </filters>
    </filterColumn>
  </autoFilter>
  <mergeCells count="41">
    <mergeCell ref="A175:A178"/>
    <mergeCell ref="A151:A153"/>
    <mergeCell ref="A154:A161"/>
    <mergeCell ref="A164:A165"/>
    <mergeCell ref="A166:A168"/>
    <mergeCell ref="A169:A174"/>
    <mergeCell ref="A131:A132"/>
    <mergeCell ref="A133:A134"/>
    <mergeCell ref="A136:A137"/>
    <mergeCell ref="A138:A143"/>
    <mergeCell ref="A144:A150"/>
    <mergeCell ref="A98:A105"/>
    <mergeCell ref="A106:A110"/>
    <mergeCell ref="A111:A115"/>
    <mergeCell ref="A117:A120"/>
    <mergeCell ref="A121:A130"/>
    <mergeCell ref="A53:A54"/>
    <mergeCell ref="A55:A56"/>
    <mergeCell ref="A49:A52"/>
    <mergeCell ref="A96:A97"/>
    <mergeCell ref="A58:A59"/>
    <mergeCell ref="A61:A63"/>
    <mergeCell ref="A70:A74"/>
    <mergeCell ref="A75:A78"/>
    <mergeCell ref="A64:A69"/>
    <mergeCell ref="A79:A87"/>
    <mergeCell ref="A88:A95"/>
    <mergeCell ref="A17:A21"/>
    <mergeCell ref="A46:A47"/>
    <mergeCell ref="A1:Q1"/>
    <mergeCell ref="A2:C2"/>
    <mergeCell ref="S2:V2"/>
    <mergeCell ref="A36:A41"/>
    <mergeCell ref="A30:A35"/>
    <mergeCell ref="A4:A6"/>
    <mergeCell ref="A7:A9"/>
    <mergeCell ref="A10:A11"/>
    <mergeCell ref="A25:A28"/>
    <mergeCell ref="A22:A24"/>
    <mergeCell ref="A12:A16"/>
    <mergeCell ref="A42:A45"/>
  </mergeCells>
  <conditionalFormatting sqref="B2:B3">
    <cfRule type="duplicateValues" dxfId="243" priority="274"/>
  </conditionalFormatting>
  <conditionalFormatting sqref="B3">
    <cfRule type="duplicateValues" dxfId="242" priority="275"/>
  </conditionalFormatting>
  <conditionalFormatting sqref="B46">
    <cfRule type="duplicateValues" dxfId="241" priority="316"/>
    <cfRule type="duplicateValues" dxfId="240" priority="317"/>
    <cfRule type="duplicateValues" dxfId="239" priority="318"/>
    <cfRule type="duplicateValues" dxfId="238" priority="319"/>
  </conditionalFormatting>
  <conditionalFormatting sqref="B222:B231">
    <cfRule type="duplicateValues" dxfId="237" priority="308"/>
    <cfRule type="duplicateValues" dxfId="236" priority="309"/>
    <cfRule type="duplicateValues" dxfId="235" priority="310"/>
    <cfRule type="duplicateValues" dxfId="234" priority="311"/>
  </conditionalFormatting>
  <conditionalFormatting sqref="B170">
    <cfRule type="duplicateValues" dxfId="233" priority="270"/>
    <cfRule type="duplicateValues" dxfId="232" priority="271"/>
    <cfRule type="duplicateValues" dxfId="231" priority="272"/>
    <cfRule type="duplicateValues" dxfId="230" priority="273"/>
  </conditionalFormatting>
  <conditionalFormatting sqref="S34">
    <cfRule type="duplicateValues" dxfId="229" priority="376"/>
    <cfRule type="duplicateValues" dxfId="228" priority="377"/>
    <cfRule type="duplicateValues" dxfId="227" priority="378"/>
    <cfRule type="duplicateValues" dxfId="226" priority="379"/>
  </conditionalFormatting>
  <conditionalFormatting sqref="S170">
    <cfRule type="duplicateValues" dxfId="225" priority="266"/>
    <cfRule type="duplicateValues" dxfId="224" priority="267"/>
    <cfRule type="duplicateValues" dxfId="223" priority="268"/>
    <cfRule type="duplicateValues" dxfId="222" priority="269"/>
  </conditionalFormatting>
  <conditionalFormatting sqref="B97">
    <cfRule type="duplicateValues" dxfId="221" priority="5921"/>
    <cfRule type="duplicateValues" dxfId="220" priority="5922"/>
    <cfRule type="duplicateValues" dxfId="219" priority="5923"/>
    <cfRule type="duplicateValues" dxfId="218" priority="5924"/>
  </conditionalFormatting>
  <conditionalFormatting sqref="B11">
    <cfRule type="duplicateValues" dxfId="217" priority="6009"/>
    <cfRule type="duplicateValues" dxfId="216" priority="6010"/>
    <cfRule type="duplicateValues" dxfId="215" priority="6011"/>
    <cfRule type="duplicateValues" dxfId="214" priority="6012"/>
  </conditionalFormatting>
  <conditionalFormatting sqref="S39">
    <cfRule type="duplicateValues" dxfId="213" priority="221"/>
    <cfRule type="duplicateValues" dxfId="212" priority="222"/>
    <cfRule type="duplicateValues" dxfId="211" priority="223"/>
    <cfRule type="duplicateValues" dxfId="210" priority="224"/>
  </conditionalFormatting>
  <conditionalFormatting sqref="B93">
    <cfRule type="duplicateValues" dxfId="209" priority="217"/>
    <cfRule type="duplicateValues" dxfId="208" priority="218"/>
    <cfRule type="duplicateValues" dxfId="207" priority="219"/>
    <cfRule type="duplicateValues" dxfId="206" priority="220"/>
  </conditionalFormatting>
  <conditionalFormatting sqref="B48">
    <cfRule type="duplicateValues" dxfId="205" priority="209"/>
    <cfRule type="duplicateValues" dxfId="204" priority="210"/>
    <cfRule type="duplicateValues" dxfId="203" priority="211"/>
    <cfRule type="duplicateValues" dxfId="202" priority="212"/>
  </conditionalFormatting>
  <conditionalFormatting sqref="B64:B69">
    <cfRule type="duplicateValues" dxfId="201" priority="193"/>
    <cfRule type="duplicateValues" dxfId="200" priority="194"/>
    <cfRule type="duplicateValues" dxfId="199" priority="195"/>
    <cfRule type="duplicateValues" dxfId="198" priority="196"/>
  </conditionalFormatting>
  <conditionalFormatting sqref="B96:B97">
    <cfRule type="duplicateValues" dxfId="197" priority="8943"/>
    <cfRule type="duplicateValues" dxfId="196" priority="8944"/>
    <cfRule type="duplicateValues" dxfId="195" priority="8945"/>
    <cfRule type="duplicateValues" dxfId="194" priority="8946"/>
  </conditionalFormatting>
  <conditionalFormatting sqref="B55:B56">
    <cfRule type="duplicateValues" dxfId="193" priority="9050"/>
    <cfRule type="duplicateValues" dxfId="192" priority="9051"/>
    <cfRule type="duplicateValues" dxfId="191" priority="9052"/>
    <cfRule type="duplicateValues" dxfId="190" priority="9053"/>
  </conditionalFormatting>
  <conditionalFormatting sqref="B84">
    <cfRule type="duplicateValues" dxfId="189" priority="9399"/>
    <cfRule type="duplicateValues" dxfId="188" priority="9400"/>
    <cfRule type="duplicateValues" dxfId="187" priority="9401"/>
    <cfRule type="duplicateValues" dxfId="186" priority="9402"/>
  </conditionalFormatting>
  <conditionalFormatting sqref="B60">
    <cfRule type="duplicateValues" dxfId="185" priority="149"/>
    <cfRule type="duplicateValues" dxfId="184" priority="150"/>
    <cfRule type="duplicateValues" dxfId="183" priority="151"/>
    <cfRule type="duplicateValues" dxfId="182" priority="152"/>
  </conditionalFormatting>
  <conditionalFormatting sqref="B261 B111:B112 B58:B59 B53 B82:B87 B210:B221">
    <cfRule type="duplicateValues" dxfId="181" priority="10509"/>
    <cfRule type="duplicateValues" dxfId="180" priority="10510"/>
    <cfRule type="duplicateValues" dxfId="179" priority="10511"/>
    <cfRule type="duplicateValues" dxfId="178" priority="10512"/>
  </conditionalFormatting>
  <conditionalFormatting sqref="B261 B221 B53:B54 B111:B112 B96:B97">
    <cfRule type="duplicateValues" dxfId="177" priority="10533"/>
    <cfRule type="duplicateValues" dxfId="176" priority="10534"/>
    <cfRule type="duplicateValues" dxfId="175" priority="10535"/>
    <cfRule type="duplicateValues" dxfId="174" priority="10536"/>
  </conditionalFormatting>
  <conditionalFormatting sqref="B78">
    <cfRule type="duplicateValues" dxfId="173" priority="137"/>
    <cfRule type="duplicateValues" dxfId="172" priority="138"/>
    <cfRule type="duplicateValues" dxfId="171" priority="139"/>
    <cfRule type="duplicateValues" dxfId="170" priority="140"/>
  </conditionalFormatting>
  <conditionalFormatting sqref="B263">
    <cfRule type="duplicateValues" dxfId="169" priority="113"/>
    <cfRule type="duplicateValues" dxfId="168" priority="114"/>
    <cfRule type="duplicateValues" dxfId="167" priority="115"/>
    <cfRule type="duplicateValues" dxfId="166" priority="116"/>
  </conditionalFormatting>
  <conditionalFormatting sqref="B140">
    <cfRule type="duplicateValues" dxfId="165" priority="109"/>
    <cfRule type="duplicateValues" dxfId="164" priority="110"/>
    <cfRule type="duplicateValues" dxfId="163" priority="111"/>
    <cfRule type="duplicateValues" dxfId="162" priority="112"/>
  </conditionalFormatting>
  <conditionalFormatting sqref="B171:B172">
    <cfRule type="duplicateValues" dxfId="161" priority="101"/>
    <cfRule type="duplicateValues" dxfId="160" priority="102"/>
    <cfRule type="duplicateValues" dxfId="159" priority="103"/>
    <cfRule type="duplicateValues" dxfId="158" priority="104"/>
  </conditionalFormatting>
  <conditionalFormatting sqref="B251">
    <cfRule type="duplicateValues" dxfId="157" priority="93"/>
    <cfRule type="duplicateValues" dxfId="156" priority="94"/>
    <cfRule type="duplicateValues" dxfId="155" priority="95"/>
    <cfRule type="duplicateValues" dxfId="154" priority="96"/>
  </conditionalFormatting>
  <conditionalFormatting sqref="S251">
    <cfRule type="duplicateValues" dxfId="153" priority="89"/>
    <cfRule type="duplicateValues" dxfId="152" priority="90"/>
    <cfRule type="duplicateValues" dxfId="151" priority="91"/>
    <cfRule type="duplicateValues" dxfId="150" priority="92"/>
  </conditionalFormatting>
  <conditionalFormatting sqref="B141:B144">
    <cfRule type="duplicateValues" dxfId="149" priority="20631"/>
    <cfRule type="duplicateValues" dxfId="148" priority="20632"/>
    <cfRule type="duplicateValues" dxfId="147" priority="20633"/>
    <cfRule type="duplicateValues" dxfId="146" priority="20634"/>
  </conditionalFormatting>
  <conditionalFormatting sqref="B181:B183">
    <cfRule type="duplicateValues" dxfId="145" priority="85"/>
    <cfRule type="duplicateValues" dxfId="144" priority="86"/>
    <cfRule type="duplicateValues" dxfId="143" priority="87"/>
    <cfRule type="duplicateValues" dxfId="142" priority="88"/>
  </conditionalFormatting>
  <conditionalFormatting sqref="B188 B185">
    <cfRule type="duplicateValues" dxfId="141" priority="28474"/>
    <cfRule type="duplicateValues" dxfId="140" priority="28475"/>
    <cfRule type="duplicateValues" dxfId="139" priority="28476"/>
    <cfRule type="duplicateValues" dxfId="138" priority="28477"/>
  </conditionalFormatting>
  <conditionalFormatting sqref="S175:S177 S164 S111:S112 S114:S115 S117:S119 S136:S139 S146 S126:S127 S184 S190 S166 S129:S130 S197:S198">
    <cfRule type="duplicateValues" dxfId="137" priority="29917"/>
    <cfRule type="duplicateValues" dxfId="136" priority="29918"/>
    <cfRule type="duplicateValues" dxfId="135" priority="29919"/>
    <cfRule type="duplicateValues" dxfId="134" priority="29920"/>
  </conditionalFormatting>
  <conditionalFormatting sqref="B208:B209">
    <cfRule type="duplicateValues" dxfId="133" priority="30048"/>
    <cfRule type="duplicateValues" dxfId="132" priority="30049"/>
    <cfRule type="duplicateValues" dxfId="131" priority="30050"/>
    <cfRule type="duplicateValues" dxfId="130" priority="30051"/>
  </conditionalFormatting>
  <conditionalFormatting sqref="B255">
    <cfRule type="duplicateValues" dxfId="129" priority="69"/>
    <cfRule type="duplicateValues" dxfId="128" priority="70"/>
    <cfRule type="duplicateValues" dxfId="127" priority="71"/>
    <cfRule type="duplicateValues" dxfId="126" priority="72"/>
  </conditionalFormatting>
  <conditionalFormatting sqref="B263 B195 B258 B285:B1048576">
    <cfRule type="duplicateValues" dxfId="125" priority="31077"/>
    <cfRule type="duplicateValues" dxfId="124" priority="31078"/>
    <cfRule type="duplicateValues" dxfId="123" priority="31079"/>
    <cfRule type="duplicateValues" dxfId="122" priority="31080"/>
  </conditionalFormatting>
  <conditionalFormatting sqref="B273">
    <cfRule type="duplicateValues" dxfId="121" priority="61"/>
    <cfRule type="duplicateValues" dxfId="120" priority="62"/>
    <cfRule type="duplicateValues" dxfId="119" priority="63"/>
    <cfRule type="duplicateValues" dxfId="118" priority="64"/>
  </conditionalFormatting>
  <conditionalFormatting sqref="B269:B1048576 B1:B267">
    <cfRule type="duplicateValues" dxfId="117" priority="33155"/>
  </conditionalFormatting>
  <conditionalFormatting sqref="B239:B240">
    <cfRule type="duplicateValues" dxfId="116" priority="44"/>
    <cfRule type="duplicateValues" dxfId="115" priority="45"/>
    <cfRule type="duplicateValues" dxfId="114" priority="46"/>
    <cfRule type="duplicateValues" dxfId="113" priority="47"/>
  </conditionalFormatting>
  <conditionalFormatting sqref="B284:B285 B259 B162 B94:B95 B70 B54 B49:B52 B57 B75:B77 B169 B179:B180 B173:B174 B252:B253 B269:B281">
    <cfRule type="duplicateValues" dxfId="112" priority="34433"/>
    <cfRule type="duplicateValues" dxfId="111" priority="34434"/>
    <cfRule type="duplicateValues" dxfId="110" priority="34435"/>
    <cfRule type="duplicateValues" dxfId="109" priority="34436"/>
  </conditionalFormatting>
  <conditionalFormatting sqref="B268">
    <cfRule type="duplicateValues" dxfId="108" priority="35"/>
    <cfRule type="duplicateValues" dxfId="107" priority="36"/>
    <cfRule type="duplicateValues" dxfId="106" priority="37"/>
    <cfRule type="duplicateValues" dxfId="105" priority="38"/>
    <cfRule type="duplicateValues" dxfId="104" priority="39"/>
    <cfRule type="duplicateValues" dxfId="103" priority="40"/>
    <cfRule type="duplicateValues" dxfId="102" priority="41"/>
    <cfRule type="duplicateValues" dxfId="101" priority="42"/>
    <cfRule type="duplicateValues" dxfId="100" priority="43"/>
  </conditionalFormatting>
  <conditionalFormatting sqref="B264">
    <cfRule type="duplicateValues" dxfId="99" priority="31"/>
    <cfRule type="duplicateValues" dxfId="98" priority="32"/>
    <cfRule type="duplicateValues" dxfId="97" priority="33"/>
    <cfRule type="duplicateValues" dxfId="96" priority="34"/>
  </conditionalFormatting>
  <conditionalFormatting sqref="B269:B293 B4:B267">
    <cfRule type="duplicateValues" dxfId="95" priority="34620"/>
    <cfRule type="duplicateValues" dxfId="94" priority="34621"/>
    <cfRule type="duplicateValues" dxfId="93" priority="34622"/>
    <cfRule type="duplicateValues" dxfId="92" priority="34623"/>
  </conditionalFormatting>
  <conditionalFormatting sqref="B196">
    <cfRule type="duplicateValues" dxfId="91" priority="18"/>
    <cfRule type="duplicateValues" dxfId="90" priority="19"/>
    <cfRule type="duplicateValues" dxfId="89" priority="20"/>
    <cfRule type="duplicateValues" dxfId="88" priority="21"/>
  </conditionalFormatting>
  <conditionalFormatting sqref="B282:B283 B260:B262 B72 B92 B98:B104 B96 B78:B81 B145 B85:B88 B111:B112 B175:B178 B199:B209 B265:B267 B186:B187 B194 B232:B250 B254:B257">
    <cfRule type="duplicateValues" dxfId="87" priority="34976"/>
    <cfRule type="duplicateValues" dxfId="86" priority="34977"/>
    <cfRule type="duplicateValues" dxfId="85" priority="34978"/>
    <cfRule type="duplicateValues" dxfId="84" priority="34979"/>
  </conditionalFormatting>
  <conditionalFormatting sqref="B189:B190 B114:B115 B146:B161 B182:B184 B163:B168 B117:B139 B192:B193 B195:B199">
    <cfRule type="duplicateValues" dxfId="83" priority="35253"/>
    <cfRule type="duplicateValues" dxfId="82" priority="35254"/>
    <cfRule type="duplicateValues" dxfId="81" priority="35255"/>
    <cfRule type="duplicateValues" dxfId="80" priority="35256"/>
  </conditionalFormatting>
  <conditionalFormatting sqref="S239 S241:S245">
    <cfRule type="duplicateValues" dxfId="79" priority="35515"/>
    <cfRule type="duplicateValues" dxfId="78" priority="35516"/>
    <cfRule type="duplicateValues" dxfId="77" priority="35517"/>
    <cfRule type="duplicateValues" dxfId="76" priority="35518"/>
  </conditionalFormatting>
  <conditionalFormatting sqref="B191">
    <cfRule type="duplicateValues" dxfId="75" priority="1"/>
    <cfRule type="duplicateValues" dxfId="74" priority="2"/>
    <cfRule type="duplicateValues" dxfId="73" priority="3"/>
    <cfRule type="duplicateValues" dxfId="72" priority="4"/>
  </conditionalFormatting>
  <conditionalFormatting sqref="S196 S189 S182:S183">
    <cfRule type="duplicateValues" dxfId="71" priority="35785"/>
    <cfRule type="duplicateValues" dxfId="70" priority="35786"/>
    <cfRule type="duplicateValues" dxfId="69" priority="35787"/>
    <cfRule type="duplicateValues" dxfId="68" priority="35788"/>
  </conditionalFormatting>
  <conditionalFormatting sqref="B238:B250">
    <cfRule type="duplicateValues" dxfId="67" priority="36335"/>
    <cfRule type="duplicateValues" dxfId="66" priority="36336"/>
    <cfRule type="duplicateValues" dxfId="65" priority="36337"/>
    <cfRule type="duplicateValues" dxfId="64" priority="36338"/>
  </conditionalFormatting>
  <conditionalFormatting sqref="B100 B111:B112 B114:B115 B175:B178 B146:B161 B182:B184 B163:B168 B117:B139 B189:B190 B239:B250 B192:B193 B195:B199">
    <cfRule type="duplicateValues" dxfId="63" priority="36339"/>
    <cfRule type="duplicateValues" dxfId="62" priority="36340"/>
    <cfRule type="duplicateValues" dxfId="61" priority="36341"/>
    <cfRule type="duplicateValues" dxfId="60" priority="36342"/>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194" activePane="bottomRight" state="frozen"/>
      <selection pane="bottomRight" activeCell="H275" sqref="H275"/>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34"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38"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677" t="s">
        <v>7817</v>
      </c>
      <c r="B1" s="3678"/>
      <c r="C1" s="3678"/>
      <c r="D1" s="3678"/>
      <c r="E1" s="3678"/>
      <c r="F1" s="3678"/>
      <c r="G1" s="3678"/>
      <c r="H1" s="3678"/>
      <c r="I1" s="3678"/>
      <c r="J1" s="3678"/>
      <c r="K1" s="3678"/>
      <c r="L1" s="3678"/>
      <c r="M1" s="3678"/>
      <c r="N1" s="3678"/>
      <c r="O1" s="3678"/>
      <c r="P1" s="3678"/>
      <c r="Q1" s="3678"/>
      <c r="R1" s="3678"/>
    </row>
    <row r="2" spans="1:29" s="2709" customFormat="1" ht="48.75" customHeight="1">
      <c r="A2" s="3681"/>
      <c r="B2" s="3681"/>
      <c r="C2" s="3681"/>
      <c r="D2" s="2918"/>
      <c r="E2" s="2890"/>
      <c r="F2" s="2888"/>
      <c r="G2" s="2889" t="s">
        <v>5187</v>
      </c>
      <c r="H2" s="2889"/>
      <c r="I2" s="2890"/>
      <c r="J2" s="2890"/>
      <c r="K2" s="2891"/>
      <c r="L2" s="2892">
        <f ca="1">TODAY()</f>
        <v>45954</v>
      </c>
      <c r="M2" s="3060">
        <f>SUBTOTAL(9,M4:M2597)</f>
        <v>535064</v>
      </c>
      <c r="N2" s="2893" t="s">
        <v>5188</v>
      </c>
      <c r="O2" s="3015"/>
      <c r="P2" s="3015"/>
      <c r="Q2" s="2942"/>
      <c r="R2" s="2894" t="s">
        <v>5170</v>
      </c>
      <c r="S2" s="3"/>
      <c r="T2" s="3682" t="s">
        <v>5189</v>
      </c>
      <c r="U2" s="3682"/>
      <c r="V2" s="3682"/>
      <c r="W2" s="3682"/>
      <c r="X2" s="3"/>
      <c r="Y2" s="3"/>
      <c r="Z2" s="3"/>
      <c r="AA2" s="3"/>
      <c r="AB2" s="3"/>
      <c r="AC2" s="3"/>
    </row>
    <row r="3" spans="1:29" s="2709" customFormat="1" ht="103.5" customHeight="1">
      <c r="A3" s="2895" t="s">
        <v>1</v>
      </c>
      <c r="B3" s="2896" t="s">
        <v>5190</v>
      </c>
      <c r="C3" s="2897" t="s">
        <v>5191</v>
      </c>
      <c r="D3" s="2898" t="s">
        <v>5308</v>
      </c>
      <c r="E3" s="2897" t="s">
        <v>3389</v>
      </c>
      <c r="F3" s="2899" t="s">
        <v>5</v>
      </c>
      <c r="G3" s="2897" t="s">
        <v>3390</v>
      </c>
      <c r="H3" s="2897" t="s">
        <v>5193</v>
      </c>
      <c r="I3" s="3090" t="s">
        <v>5194</v>
      </c>
      <c r="J3" s="2897" t="s">
        <v>5195</v>
      </c>
      <c r="K3" s="2897" t="s">
        <v>9</v>
      </c>
      <c r="L3" s="3229" t="s">
        <v>5196</v>
      </c>
      <c r="M3" s="3091" t="s">
        <v>5197</v>
      </c>
      <c r="N3" s="2900" t="s">
        <v>5198</v>
      </c>
      <c r="O3" s="3034"/>
      <c r="P3" s="3034"/>
      <c r="Q3" s="2896" t="s">
        <v>11</v>
      </c>
      <c r="R3" s="3135" t="s">
        <v>5200</v>
      </c>
      <c r="S3" s="2709" t="s">
        <v>5201</v>
      </c>
      <c r="T3" s="2705" t="s">
        <v>5202</v>
      </c>
      <c r="U3" s="2705" t="s">
        <v>5203</v>
      </c>
      <c r="V3" s="2705" t="s">
        <v>5204</v>
      </c>
      <c r="W3" s="2705" t="s">
        <v>5205</v>
      </c>
    </row>
    <row r="4" spans="1:29" s="2985" customFormat="1" ht="58.5" customHeight="1">
      <c r="A4" s="3768">
        <v>1</v>
      </c>
      <c r="B4" s="2975" t="str">
        <f t="shared" ref="B4:B67" si="0">TEXT(LEFT(L4,10),"0000000000")</f>
        <v>2400001269</v>
      </c>
      <c r="C4" s="3008" t="s">
        <v>7818</v>
      </c>
      <c r="D4" s="3009">
        <v>35200</v>
      </c>
      <c r="E4" s="2976" t="s">
        <v>7819</v>
      </c>
      <c r="F4" s="3008" t="s">
        <v>7820</v>
      </c>
      <c r="G4" s="2976" t="s">
        <v>7821</v>
      </c>
      <c r="H4" s="2976"/>
      <c r="I4" s="3010"/>
      <c r="J4" s="2979" t="s">
        <v>19</v>
      </c>
      <c r="K4" s="2976" t="s">
        <v>7822</v>
      </c>
      <c r="L4" s="2980" t="s">
        <v>7823</v>
      </c>
      <c r="M4" s="3045">
        <v>8000</v>
      </c>
      <c r="N4" s="2982" t="s">
        <v>7824</v>
      </c>
      <c r="O4" s="2976"/>
      <c r="P4" s="2976"/>
      <c r="Q4" s="2990" t="s">
        <v>7825</v>
      </c>
      <c r="R4" s="3027">
        <v>1</v>
      </c>
      <c r="S4" s="1856" t="s">
        <v>7826</v>
      </c>
      <c r="T4" s="3072">
        <v>2400001269</v>
      </c>
      <c r="U4" s="2985" t="e">
        <f>VLOOKUP(T4,'PKH UPDATE'!A:D,2,0)</f>
        <v>#N/A</v>
      </c>
      <c r="V4" s="2985" t="e">
        <f>VLOOKUP(T4,'PKH UPDATE'!A:D,3,0)</f>
        <v>#N/A</v>
      </c>
      <c r="W4" s="2985" t="e">
        <f>VLOOKUP(T4,'PKH UPDATE'!A:D,4,0)</f>
        <v>#N/A</v>
      </c>
    </row>
    <row r="5" spans="1:29" s="2985" customFormat="1" ht="58.5" customHeight="1">
      <c r="A5" s="3769"/>
      <c r="B5" s="2975" t="str">
        <f t="shared" si="0"/>
        <v>2400001270</v>
      </c>
      <c r="C5" s="3000" t="s">
        <v>7818</v>
      </c>
      <c r="D5" s="3011"/>
      <c r="E5" s="2976"/>
      <c r="F5" s="3000" t="s">
        <v>7820</v>
      </c>
      <c r="G5" s="2988"/>
      <c r="H5" s="2988"/>
      <c r="I5" s="2988"/>
      <c r="J5" s="2987" t="s">
        <v>19</v>
      </c>
      <c r="K5" s="2988" t="s">
        <v>7822</v>
      </c>
      <c r="L5" s="2989" t="s">
        <v>7827</v>
      </c>
      <c r="M5" s="3046"/>
      <c r="N5" s="3027" t="s">
        <v>7828</v>
      </c>
      <c r="O5" s="2988"/>
      <c r="P5" s="2988"/>
      <c r="Q5" s="3012"/>
      <c r="R5" s="3027">
        <v>1</v>
      </c>
      <c r="S5" s="1856"/>
      <c r="T5" s="3072"/>
      <c r="U5" s="1486"/>
      <c r="V5" s="1486"/>
      <c r="W5" s="1486"/>
      <c r="X5" s="1486"/>
      <c r="Y5" s="1486"/>
      <c r="Z5" s="1486"/>
      <c r="AA5" s="1486"/>
      <c r="AB5" s="1486"/>
      <c r="AC5" s="1486"/>
    </row>
    <row r="6" spans="1:29" s="2985" customFormat="1" ht="58.5" customHeight="1">
      <c r="A6" s="3769"/>
      <c r="B6" s="2975" t="str">
        <f t="shared" si="0"/>
        <v>2400001271</v>
      </c>
      <c r="C6" s="3013" t="s">
        <v>7818</v>
      </c>
      <c r="D6" s="3014"/>
      <c r="E6" s="2979"/>
      <c r="F6" s="3000" t="s">
        <v>7820</v>
      </c>
      <c r="G6" s="2987"/>
      <c r="H6" s="2987"/>
      <c r="I6" s="2987"/>
      <c r="J6" s="2987" t="s">
        <v>19</v>
      </c>
      <c r="K6" s="2987" t="s">
        <v>7822</v>
      </c>
      <c r="L6" s="2993" t="s">
        <v>7829</v>
      </c>
      <c r="M6" s="3047"/>
      <c r="N6" s="3028" t="s">
        <v>5481</v>
      </c>
      <c r="O6" s="2988"/>
      <c r="P6" s="2988"/>
      <c r="Q6" s="3012" t="s">
        <v>7825</v>
      </c>
      <c r="R6" s="3027">
        <v>1</v>
      </c>
      <c r="S6" s="1856"/>
      <c r="T6" s="3072"/>
      <c r="U6" s="1486"/>
      <c r="V6" s="1486"/>
      <c r="W6" s="1486"/>
      <c r="X6" s="1486"/>
      <c r="Y6" s="1486"/>
      <c r="Z6" s="1486"/>
      <c r="AA6" s="1486"/>
      <c r="AB6" s="1486"/>
      <c r="AC6" s="1486"/>
    </row>
    <row r="7" spans="1:29" s="2985" customFormat="1" ht="58.5" customHeight="1">
      <c r="A7" s="2994">
        <v>2</v>
      </c>
      <c r="B7" s="2995" t="str">
        <f t="shared" si="0"/>
        <v>2000003250</v>
      </c>
      <c r="C7" s="2978" t="s">
        <v>4786</v>
      </c>
      <c r="D7" s="2977">
        <v>5820</v>
      </c>
      <c r="E7" s="2976" t="s">
        <v>7830</v>
      </c>
      <c r="F7" s="2978" t="s">
        <v>16</v>
      </c>
      <c r="G7" s="2976" t="s">
        <v>7831</v>
      </c>
      <c r="H7" s="2976"/>
      <c r="I7" s="2976"/>
      <c r="J7" s="2979" t="s">
        <v>19</v>
      </c>
      <c r="K7" s="2976" t="s">
        <v>20</v>
      </c>
      <c r="L7" s="2980" t="s">
        <v>7832</v>
      </c>
      <c r="M7" s="3045">
        <v>5820</v>
      </c>
      <c r="N7" s="3029" t="s">
        <v>7346</v>
      </c>
      <c r="O7" s="2978" t="s">
        <v>7833</v>
      </c>
      <c r="P7" s="2978"/>
      <c r="Q7" s="2990"/>
      <c r="R7" s="3027">
        <v>1</v>
      </c>
      <c r="S7" s="2984"/>
      <c r="T7" s="2984"/>
      <c r="U7" s="2984"/>
      <c r="V7" s="2984"/>
      <c r="W7" s="2984"/>
      <c r="X7" s="2984"/>
      <c r="Y7" s="2984"/>
      <c r="Z7" s="2984"/>
      <c r="AA7" s="2984"/>
      <c r="AB7" s="2984"/>
      <c r="AC7" s="2984"/>
    </row>
    <row r="8" spans="1:29" s="2985" customFormat="1" ht="58.5" customHeight="1">
      <c r="A8" s="3773">
        <v>3</v>
      </c>
      <c r="B8" s="2995" t="str">
        <f t="shared" si="0"/>
        <v>2000003261</v>
      </c>
      <c r="C8" s="2996" t="s">
        <v>3699</v>
      </c>
      <c r="D8" s="2997">
        <v>4370</v>
      </c>
      <c r="E8" s="2998" t="s">
        <v>7834</v>
      </c>
      <c r="F8" s="2996" t="s">
        <v>61</v>
      </c>
      <c r="G8" s="2998" t="s">
        <v>7835</v>
      </c>
      <c r="H8" s="2998"/>
      <c r="I8" s="2976"/>
      <c r="J8" s="2996" t="s">
        <v>19</v>
      </c>
      <c r="K8" s="2998" t="s">
        <v>74</v>
      </c>
      <c r="L8" s="2999" t="s">
        <v>7836</v>
      </c>
      <c r="M8" s="3048">
        <v>700</v>
      </c>
      <c r="N8" s="3028" t="s">
        <v>5481</v>
      </c>
      <c r="O8" s="3000" t="s">
        <v>7837</v>
      </c>
      <c r="P8" s="3000"/>
      <c r="Q8" s="3001"/>
      <c r="R8" s="3027">
        <v>1</v>
      </c>
      <c r="S8" s="1837"/>
      <c r="T8" s="1837"/>
      <c r="U8" s="1837"/>
      <c r="V8" s="1837"/>
      <c r="W8" s="1837"/>
      <c r="X8" s="1837"/>
      <c r="Y8" s="1837"/>
      <c r="Z8" s="1837"/>
      <c r="AA8" s="1837"/>
      <c r="AB8" s="1837"/>
      <c r="AC8" s="1837"/>
    </row>
    <row r="9" spans="1:29" s="2985" customFormat="1" ht="58.5" customHeight="1">
      <c r="A9" s="3774"/>
      <c r="B9" s="2975" t="str">
        <f t="shared" si="0"/>
        <v>2200002149</v>
      </c>
      <c r="C9" s="3002" t="s">
        <v>3699</v>
      </c>
      <c r="D9" s="3003"/>
      <c r="E9" s="3129"/>
      <c r="F9" s="3002" t="s">
        <v>61</v>
      </c>
      <c r="G9" s="3004"/>
      <c r="H9" s="3004"/>
      <c r="I9" s="3005"/>
      <c r="J9" s="3002" t="s">
        <v>19</v>
      </c>
      <c r="K9" s="3004" t="s">
        <v>74</v>
      </c>
      <c r="L9" s="3006" t="s">
        <v>7838</v>
      </c>
      <c r="M9" s="3049">
        <v>224</v>
      </c>
      <c r="N9" s="3030" t="s">
        <v>7839</v>
      </c>
      <c r="O9" s="2986"/>
      <c r="P9" s="2986"/>
      <c r="Q9" s="3001"/>
      <c r="R9" s="3027">
        <v>1</v>
      </c>
      <c r="S9" s="1837"/>
      <c r="T9" s="1837"/>
      <c r="U9" s="1837"/>
      <c r="V9" s="1837"/>
      <c r="W9" s="1837"/>
      <c r="X9" s="1837"/>
      <c r="Y9" s="1837"/>
      <c r="Z9" s="1837"/>
      <c r="AA9" s="1837"/>
      <c r="AB9" s="1837"/>
      <c r="AC9" s="1837"/>
    </row>
    <row r="10" spans="1:29" s="2985" customFormat="1" ht="58.5" customHeight="1">
      <c r="A10" s="3775"/>
      <c r="B10" s="2975" t="str">
        <f t="shared" si="0"/>
        <v>2200002114</v>
      </c>
      <c r="C10" s="1832" t="s">
        <v>3699</v>
      </c>
      <c r="D10" s="3007"/>
      <c r="E10" s="2976"/>
      <c r="F10" s="1832" t="s">
        <v>61</v>
      </c>
      <c r="G10" s="2988"/>
      <c r="H10" s="2988"/>
      <c r="I10" s="2988"/>
      <c r="J10" s="1832" t="s">
        <v>19</v>
      </c>
      <c r="K10" s="1834" t="s">
        <v>74</v>
      </c>
      <c r="L10" s="1835" t="s">
        <v>7840</v>
      </c>
      <c r="M10" s="3016">
        <v>3446</v>
      </c>
      <c r="N10" s="3028" t="s">
        <v>5481</v>
      </c>
      <c r="O10" s="2986"/>
      <c r="P10" s="2986"/>
      <c r="Q10" s="3001"/>
      <c r="R10" s="3027">
        <v>1</v>
      </c>
      <c r="S10" s="1837"/>
      <c r="T10" s="1837"/>
      <c r="U10" s="1837"/>
      <c r="V10" s="1837"/>
      <c r="W10" s="1837"/>
      <c r="X10" s="1837"/>
      <c r="Y10" s="1837"/>
      <c r="Z10" s="1837"/>
      <c r="AA10" s="1837"/>
      <c r="AB10" s="1837"/>
      <c r="AC10" s="1837"/>
    </row>
    <row r="11" spans="1:29" s="2985" customFormat="1" ht="58.5" customHeight="1">
      <c r="A11" s="3776">
        <v>4</v>
      </c>
      <c r="B11" s="2975" t="str">
        <f t="shared" si="0"/>
        <v>2200002145</v>
      </c>
      <c r="C11" s="2976" t="s">
        <v>7841</v>
      </c>
      <c r="D11" s="2977">
        <v>3726</v>
      </c>
      <c r="E11" s="2976" t="s">
        <v>7842</v>
      </c>
      <c r="F11" s="2978" t="s">
        <v>54</v>
      </c>
      <c r="G11" s="2976"/>
      <c r="H11" s="2976"/>
      <c r="I11" s="2976"/>
      <c r="J11" s="2979" t="s">
        <v>19</v>
      </c>
      <c r="K11" s="2976" t="s">
        <v>1138</v>
      </c>
      <c r="L11" s="2980" t="s">
        <v>7843</v>
      </c>
      <c r="M11" s="3045">
        <v>650</v>
      </c>
      <c r="N11" s="3029" t="s">
        <v>7844</v>
      </c>
      <c r="O11" s="2978"/>
      <c r="P11" s="2978"/>
      <c r="Q11" s="2981" t="s">
        <v>7845</v>
      </c>
      <c r="R11" s="3027">
        <v>1</v>
      </c>
      <c r="S11" s="2983"/>
      <c r="T11" s="2983"/>
      <c r="U11" s="2984"/>
      <c r="V11" s="2984"/>
      <c r="W11" s="2984"/>
      <c r="X11" s="2984"/>
      <c r="Y11" s="2984"/>
      <c r="Z11" s="2984"/>
      <c r="AA11" s="2984"/>
      <c r="AB11" s="2984"/>
      <c r="AC11" s="2984"/>
    </row>
    <row r="12" spans="1:29" s="2985" customFormat="1" ht="58.5" customHeight="1">
      <c r="A12" s="3777"/>
      <c r="B12" s="2975" t="str">
        <f t="shared" si="0"/>
        <v>2200002146</v>
      </c>
      <c r="C12" s="2986" t="s">
        <v>3425</v>
      </c>
      <c r="D12" s="2977"/>
      <c r="E12" s="2976"/>
      <c r="F12" s="2986" t="s">
        <v>54</v>
      </c>
      <c r="G12" s="2976"/>
      <c r="H12" s="2976"/>
      <c r="I12" s="2976"/>
      <c r="J12" s="2987" t="s">
        <v>19</v>
      </c>
      <c r="K12" s="2988" t="s">
        <v>1138</v>
      </c>
      <c r="L12" s="2989" t="s">
        <v>7846</v>
      </c>
      <c r="M12" s="3046">
        <v>1535</v>
      </c>
      <c r="N12" s="3029" t="s">
        <v>7844</v>
      </c>
      <c r="O12" s="2978"/>
      <c r="P12" s="2978"/>
      <c r="Q12" s="2990"/>
      <c r="R12" s="3027">
        <v>1</v>
      </c>
      <c r="S12" s="2983"/>
      <c r="T12" s="2983"/>
      <c r="U12" s="2984"/>
      <c r="V12" s="2984"/>
      <c r="W12" s="2984"/>
      <c r="X12" s="2984"/>
      <c r="Y12" s="2984"/>
      <c r="Z12" s="2984"/>
      <c r="AA12" s="2984"/>
      <c r="AB12" s="2984"/>
      <c r="AC12" s="2984"/>
    </row>
    <row r="13" spans="1:29" s="2985" customFormat="1" ht="58.5" customHeight="1">
      <c r="A13" s="3777"/>
      <c r="B13" s="2975" t="str">
        <f t="shared" si="0"/>
        <v>2200002147</v>
      </c>
      <c r="C13" s="2986" t="s">
        <v>3425</v>
      </c>
      <c r="D13" s="2977"/>
      <c r="E13" s="2976"/>
      <c r="F13" s="2986" t="s">
        <v>54</v>
      </c>
      <c r="G13" s="2976"/>
      <c r="H13" s="2976"/>
      <c r="I13" s="2976"/>
      <c r="J13" s="2987" t="s">
        <v>19</v>
      </c>
      <c r="K13" s="2988" t="s">
        <v>1138</v>
      </c>
      <c r="L13" s="2989" t="s">
        <v>7847</v>
      </c>
      <c r="M13" s="3046">
        <v>1987</v>
      </c>
      <c r="N13" s="3029" t="s">
        <v>7848</v>
      </c>
      <c r="O13" s="2978"/>
      <c r="P13" s="2978"/>
      <c r="Q13" s="2990"/>
      <c r="R13" s="3027">
        <v>1</v>
      </c>
      <c r="S13" s="2983"/>
      <c r="T13" s="2983"/>
      <c r="U13" s="2984"/>
      <c r="V13" s="2984"/>
      <c r="W13" s="2984"/>
      <c r="X13" s="2984"/>
      <c r="Y13" s="2984"/>
      <c r="Z13" s="2984"/>
      <c r="AA13" s="2984"/>
      <c r="AB13" s="2984"/>
      <c r="AC13" s="2984"/>
    </row>
    <row r="14" spans="1:29" s="2985" customFormat="1" ht="58.5" customHeight="1">
      <c r="A14" s="3778"/>
      <c r="B14" s="2975" t="str">
        <f t="shared" si="0"/>
        <v>2200002148</v>
      </c>
      <c r="C14" s="2986" t="s">
        <v>3425</v>
      </c>
      <c r="D14" s="2991"/>
      <c r="E14" s="2979"/>
      <c r="F14" s="2992" t="s">
        <v>54</v>
      </c>
      <c r="G14" s="2979"/>
      <c r="H14" s="2979"/>
      <c r="I14" s="2979"/>
      <c r="J14" s="2987" t="s">
        <v>19</v>
      </c>
      <c r="K14" s="2987" t="s">
        <v>1138</v>
      </c>
      <c r="L14" s="2993" t="s">
        <v>7849</v>
      </c>
      <c r="M14" s="3047">
        <v>298</v>
      </c>
      <c r="N14" s="3031" t="s">
        <v>7844</v>
      </c>
      <c r="O14" s="2978"/>
      <c r="P14" s="2978"/>
      <c r="Q14" s="2990"/>
      <c r="R14" s="3027">
        <v>1</v>
      </c>
      <c r="S14" s="2983"/>
      <c r="T14" s="2983"/>
      <c r="U14" s="2984"/>
      <c r="V14" s="2984"/>
      <c r="W14" s="2984"/>
      <c r="X14" s="2984"/>
      <c r="Y14" s="2984"/>
      <c r="Z14" s="2984"/>
      <c r="AA14" s="2984"/>
      <c r="AB14" s="2984"/>
      <c r="AC14" s="2984"/>
    </row>
    <row r="15" spans="1:29" s="2985" customFormat="1" ht="58.5" customHeight="1">
      <c r="A15" s="3776">
        <v>5</v>
      </c>
      <c r="B15" s="2975" t="str">
        <f t="shared" si="0"/>
        <v>2000003192</v>
      </c>
      <c r="C15" s="2978" t="s">
        <v>7527</v>
      </c>
      <c r="D15" s="2977">
        <v>10600</v>
      </c>
      <c r="E15" s="2976" t="s">
        <v>7850</v>
      </c>
      <c r="F15" s="2978" t="s">
        <v>3401</v>
      </c>
      <c r="G15" s="2976" t="s">
        <v>7851</v>
      </c>
      <c r="H15" s="2976"/>
      <c r="I15" s="3010" t="s">
        <v>7852</v>
      </c>
      <c r="J15" s="2979" t="s">
        <v>19</v>
      </c>
      <c r="K15" s="2976" t="s">
        <v>123</v>
      </c>
      <c r="L15" s="2980" t="s">
        <v>7853</v>
      </c>
      <c r="M15" s="3045">
        <v>3900</v>
      </c>
      <c r="N15" s="3029" t="s">
        <v>7346</v>
      </c>
      <c r="O15" s="2986" t="s">
        <v>7854</v>
      </c>
      <c r="P15" s="2986"/>
      <c r="Q15" s="3012"/>
      <c r="R15" s="3027">
        <v>1</v>
      </c>
      <c r="S15" s="2984"/>
      <c r="T15" s="2984"/>
      <c r="U15" s="2984"/>
      <c r="V15" s="2984"/>
      <c r="W15" s="2984"/>
      <c r="X15" s="2984"/>
      <c r="Y15" s="2984"/>
      <c r="Z15" s="2984"/>
      <c r="AA15" s="2984"/>
      <c r="AB15" s="2984"/>
      <c r="AC15" s="2984"/>
    </row>
    <row r="16" spans="1:29" s="2985" customFormat="1" ht="50.25" customHeight="1">
      <c r="A16" s="3777"/>
      <c r="B16" s="2975" t="str">
        <f t="shared" si="0"/>
        <v>2000003253</v>
      </c>
      <c r="C16" s="2986" t="s">
        <v>7527</v>
      </c>
      <c r="D16" s="2977"/>
      <c r="E16" s="2976"/>
      <c r="F16" s="2978" t="s">
        <v>3401</v>
      </c>
      <c r="G16" s="2976"/>
      <c r="H16" s="2976"/>
      <c r="I16" s="1834"/>
      <c r="J16" s="2987" t="s">
        <v>19</v>
      </c>
      <c r="K16" s="2988" t="s">
        <v>123</v>
      </c>
      <c r="L16" s="2989" t="s">
        <v>7855</v>
      </c>
      <c r="M16" s="3046">
        <v>4000</v>
      </c>
      <c r="N16" s="3029" t="s">
        <v>7856</v>
      </c>
      <c r="O16" s="2978"/>
      <c r="P16" s="2978"/>
      <c r="Q16" s="2990"/>
      <c r="R16" s="3027">
        <v>1</v>
      </c>
      <c r="S16" s="2984"/>
      <c r="T16" s="2984"/>
      <c r="U16" s="2984"/>
      <c r="V16" s="2984"/>
      <c r="W16" s="2984"/>
      <c r="X16" s="2984"/>
      <c r="Y16" s="2984"/>
      <c r="Z16" s="2984"/>
      <c r="AA16" s="2984"/>
      <c r="AB16" s="2984"/>
      <c r="AC16" s="2984"/>
    </row>
    <row r="17" spans="1:29" s="2985" customFormat="1" ht="69.75" customHeight="1">
      <c r="A17" s="3777"/>
      <c r="B17" s="2975" t="str">
        <f t="shared" si="0"/>
        <v>2000003300</v>
      </c>
      <c r="C17" s="2986" t="s">
        <v>7527</v>
      </c>
      <c r="D17" s="3017"/>
      <c r="E17" s="3130"/>
      <c r="F17" s="2986" t="s">
        <v>3401</v>
      </c>
      <c r="G17" s="2753"/>
      <c r="H17" s="2753"/>
      <c r="I17" s="2753"/>
      <c r="J17" s="2753" t="s">
        <v>19</v>
      </c>
      <c r="K17" s="2753" t="s">
        <v>123</v>
      </c>
      <c r="L17" s="2993" t="s">
        <v>7857</v>
      </c>
      <c r="M17" s="3050">
        <v>287</v>
      </c>
      <c r="N17" s="3029" t="s">
        <v>7858</v>
      </c>
      <c r="O17" s="3018"/>
      <c r="P17" s="3018"/>
      <c r="Q17" s="3019"/>
      <c r="R17" s="3027">
        <v>1</v>
      </c>
      <c r="S17" s="1837"/>
      <c r="T17" s="1837"/>
      <c r="U17" s="1837"/>
      <c r="V17" s="1837"/>
      <c r="W17" s="1837"/>
      <c r="X17" s="1837"/>
      <c r="Y17" s="1837"/>
      <c r="Z17" s="1837"/>
      <c r="AA17" s="1837"/>
      <c r="AB17" s="1837"/>
      <c r="AC17" s="1837"/>
    </row>
    <row r="18" spans="1:29" s="2985" customFormat="1" ht="71.25" customHeight="1">
      <c r="A18" s="3777"/>
      <c r="B18" s="2975" t="str">
        <f t="shared" si="0"/>
        <v>2000003301</v>
      </c>
      <c r="C18" s="2986" t="s">
        <v>7527</v>
      </c>
      <c r="D18" s="3017"/>
      <c r="E18" s="3130"/>
      <c r="F18" s="2986" t="s">
        <v>3401</v>
      </c>
      <c r="G18" s="2753"/>
      <c r="H18" s="2753"/>
      <c r="I18" s="2753"/>
      <c r="J18" s="2753" t="s">
        <v>19</v>
      </c>
      <c r="K18" s="2753" t="s">
        <v>123</v>
      </c>
      <c r="L18" s="2993" t="s">
        <v>7859</v>
      </c>
      <c r="M18" s="3050">
        <v>1700</v>
      </c>
      <c r="N18" s="3029" t="s">
        <v>7860</v>
      </c>
      <c r="O18" s="3018"/>
      <c r="P18" s="3018"/>
      <c r="Q18" s="3019"/>
      <c r="R18" s="3027">
        <v>1</v>
      </c>
      <c r="S18" s="1837"/>
      <c r="T18" s="1837"/>
      <c r="U18" s="1837"/>
      <c r="V18" s="1837"/>
      <c r="W18" s="1837"/>
      <c r="X18" s="1837"/>
      <c r="Y18" s="1837"/>
      <c r="Z18" s="1837"/>
      <c r="AA18" s="1837"/>
      <c r="AB18" s="1837"/>
      <c r="AC18" s="1837"/>
    </row>
    <row r="19" spans="1:29" s="2985" customFormat="1" ht="75" customHeight="1">
      <c r="A19" s="3778"/>
      <c r="B19" s="2975" t="str">
        <f t="shared" si="0"/>
        <v>2000003254</v>
      </c>
      <c r="C19" s="2986" t="s">
        <v>7527</v>
      </c>
      <c r="D19" s="3016"/>
      <c r="E19" s="2998"/>
      <c r="F19" s="2986" t="s">
        <v>3401</v>
      </c>
      <c r="G19" s="1834"/>
      <c r="H19" s="1834"/>
      <c r="I19" s="1834"/>
      <c r="J19" s="1832" t="s">
        <v>19</v>
      </c>
      <c r="K19" s="1834" t="s">
        <v>5260</v>
      </c>
      <c r="L19" s="2989" t="s">
        <v>7861</v>
      </c>
      <c r="M19" s="3051">
        <v>1100</v>
      </c>
      <c r="N19" s="3029" t="s">
        <v>5252</v>
      </c>
      <c r="O19" s="2978"/>
      <c r="P19" s="2978"/>
      <c r="Q19" s="2990"/>
      <c r="R19" s="3027">
        <v>1</v>
      </c>
      <c r="S19" s="2984"/>
      <c r="T19" s="2984"/>
      <c r="U19" s="2984"/>
      <c r="V19" s="2984"/>
      <c r="W19" s="2984"/>
      <c r="X19" s="2984"/>
      <c r="Y19" s="2984"/>
      <c r="Z19" s="2984"/>
      <c r="AA19" s="2984"/>
      <c r="AB19" s="2984"/>
      <c r="AC19" s="2984"/>
    </row>
    <row r="20" spans="1:29" s="2643" customFormat="1" ht="58.5" customHeight="1">
      <c r="A20" s="3686">
        <v>6</v>
      </c>
      <c r="B20" s="3020" t="str">
        <f t="shared" si="0"/>
        <v>2200002124</v>
      </c>
      <c r="C20" s="3035" t="s">
        <v>3414</v>
      </c>
      <c r="D20" s="3036">
        <v>24000</v>
      </c>
      <c r="E20" s="3037" t="s">
        <v>7862</v>
      </c>
      <c r="F20" s="3035" t="s">
        <v>3416</v>
      </c>
      <c r="G20" s="3037" t="s">
        <v>7863</v>
      </c>
      <c r="H20" s="3037"/>
      <c r="I20" s="3042" t="s">
        <v>7852</v>
      </c>
      <c r="J20" s="1493" t="s">
        <v>19</v>
      </c>
      <c r="K20" s="1495" t="s">
        <v>959</v>
      </c>
      <c r="L20" s="1845" t="s">
        <v>7864</v>
      </c>
      <c r="M20" s="3057">
        <v>2510</v>
      </c>
      <c r="N20" s="3032" t="s">
        <v>7865</v>
      </c>
      <c r="O20" s="1902" t="s">
        <v>7866</v>
      </c>
      <c r="P20" s="1902"/>
      <c r="Q20" s="2590"/>
      <c r="R20" s="3061">
        <v>1</v>
      </c>
      <c r="S20" s="1790"/>
      <c r="T20" s="1790"/>
      <c r="U20" s="2150"/>
      <c r="V20" s="2150"/>
      <c r="W20" s="2150"/>
      <c r="X20" s="2150"/>
      <c r="Y20" s="2150"/>
      <c r="Z20" s="2150"/>
      <c r="AA20" s="2150"/>
      <c r="AB20" s="2150"/>
      <c r="AC20" s="2150"/>
    </row>
    <row r="21" spans="1:29" s="2643" customFormat="1" ht="58.5" customHeight="1">
      <c r="A21" s="3687"/>
      <c r="B21" s="3020" t="str">
        <f t="shared" si="0"/>
        <v>2000003258</v>
      </c>
      <c r="C21" s="3025" t="s">
        <v>3414</v>
      </c>
      <c r="D21" s="3022"/>
      <c r="E21" s="3037"/>
      <c r="F21" s="3025" t="s">
        <v>3416</v>
      </c>
      <c r="G21" s="3023"/>
      <c r="H21" s="3023"/>
      <c r="I21" s="1495"/>
      <c r="J21" s="1493" t="s">
        <v>19</v>
      </c>
      <c r="K21" s="1495" t="s">
        <v>959</v>
      </c>
      <c r="L21" s="1600" t="s">
        <v>7867</v>
      </c>
      <c r="M21" s="3053">
        <v>2000</v>
      </c>
      <c r="N21" s="3032" t="s">
        <v>7868</v>
      </c>
      <c r="O21" s="1493"/>
      <c r="P21" s="1493"/>
      <c r="Q21" s="2590"/>
      <c r="R21" s="3061">
        <v>1</v>
      </c>
      <c r="S21" s="1790"/>
      <c r="T21" s="1790"/>
      <c r="U21" s="1548"/>
      <c r="V21" s="1548"/>
      <c r="W21" s="1548"/>
      <c r="X21" s="1548"/>
      <c r="Y21" s="1548"/>
      <c r="Z21" s="1548"/>
      <c r="AA21" s="1548"/>
      <c r="AB21" s="1548"/>
      <c r="AC21" s="1548"/>
    </row>
    <row r="22" spans="1:29" s="2643" customFormat="1" ht="58.5" customHeight="1">
      <c r="A22" s="3687"/>
      <c r="B22" s="3020" t="str">
        <f t="shared" si="0"/>
        <v>2200002155</v>
      </c>
      <c r="C22" s="3025" t="s">
        <v>3414</v>
      </c>
      <c r="D22" s="3022"/>
      <c r="E22" s="3037"/>
      <c r="F22" s="3025" t="s">
        <v>3416</v>
      </c>
      <c r="G22" s="3023"/>
      <c r="H22" s="3023"/>
      <c r="I22" s="3023"/>
      <c r="J22" s="1493" t="s">
        <v>19</v>
      </c>
      <c r="K22" s="1495" t="s">
        <v>959</v>
      </c>
      <c r="L22" s="2880" t="s">
        <v>7869</v>
      </c>
      <c r="M22" s="3105">
        <v>2851</v>
      </c>
      <c r="N22" s="3032" t="s">
        <v>7844</v>
      </c>
      <c r="O22" s="3025"/>
      <c r="P22" s="3025"/>
      <c r="Q22" s="3026"/>
      <c r="R22" s="3061">
        <v>1</v>
      </c>
      <c r="S22" s="1548"/>
      <c r="T22" s="1548"/>
      <c r="U22" s="1548"/>
      <c r="V22" s="1548"/>
      <c r="W22" s="1548"/>
      <c r="X22" s="1548"/>
      <c r="Y22" s="1548"/>
      <c r="Z22" s="1548"/>
      <c r="AA22" s="1548"/>
      <c r="AB22" s="1548"/>
      <c r="AC22" s="1548"/>
    </row>
    <row r="23" spans="1:29" s="2643" customFormat="1" ht="58.5" customHeight="1">
      <c r="A23" s="3687"/>
      <c r="B23" s="3020" t="str">
        <f t="shared" si="0"/>
        <v>2200002156</v>
      </c>
      <c r="C23" s="3025" t="s">
        <v>3414</v>
      </c>
      <c r="D23" s="3022"/>
      <c r="E23" s="3037"/>
      <c r="F23" s="3025" t="s">
        <v>3416</v>
      </c>
      <c r="G23" s="3023"/>
      <c r="H23" s="3023"/>
      <c r="I23" s="3023"/>
      <c r="J23" s="1493" t="s">
        <v>19</v>
      </c>
      <c r="K23" s="1495" t="s">
        <v>959</v>
      </c>
      <c r="L23" s="2880" t="s">
        <v>7870</v>
      </c>
      <c r="M23" s="3105">
        <v>4713</v>
      </c>
      <c r="N23" s="3032" t="s">
        <v>7346</v>
      </c>
      <c r="O23" s="3025"/>
      <c r="P23" s="3025"/>
      <c r="Q23" s="3026"/>
      <c r="R23" s="3061">
        <v>1</v>
      </c>
      <c r="S23" s="1548"/>
      <c r="T23" s="1548"/>
      <c r="U23" s="1548"/>
      <c r="V23" s="1548"/>
      <c r="W23" s="1548"/>
      <c r="X23" s="1548"/>
      <c r="Y23" s="1548"/>
      <c r="Z23" s="1548"/>
      <c r="AA23" s="1548"/>
      <c r="AB23" s="1548"/>
      <c r="AC23" s="1548"/>
    </row>
    <row r="24" spans="1:29" s="2643" customFormat="1" ht="58.5" customHeight="1">
      <c r="A24" s="3688"/>
      <c r="B24" s="3020" t="str">
        <f t="shared" si="0"/>
        <v>2200002157</v>
      </c>
      <c r="C24" s="3025" t="s">
        <v>3414</v>
      </c>
      <c r="D24" s="3022"/>
      <c r="E24" s="3037"/>
      <c r="F24" s="3025" t="s">
        <v>3416</v>
      </c>
      <c r="G24" s="3023"/>
      <c r="H24" s="3023"/>
      <c r="I24" s="3023"/>
      <c r="J24" s="1493" t="s">
        <v>19</v>
      </c>
      <c r="K24" s="1495" t="s">
        <v>959</v>
      </c>
      <c r="L24" s="3111" t="s">
        <v>7871</v>
      </c>
      <c r="M24" s="3105">
        <v>11925</v>
      </c>
      <c r="N24" s="3032" t="s">
        <v>7872</v>
      </c>
      <c r="O24" s="3025"/>
      <c r="P24" s="3025"/>
      <c r="Q24" s="3026"/>
      <c r="R24" s="3061">
        <v>1</v>
      </c>
      <c r="S24" s="1548"/>
      <c r="T24" s="1548"/>
      <c r="U24" s="1548"/>
      <c r="V24" s="1548"/>
      <c r="W24" s="1548"/>
      <c r="X24" s="1548"/>
      <c r="Y24" s="1548"/>
      <c r="Z24" s="1548"/>
      <c r="AA24" s="1548"/>
      <c r="AB24" s="1548"/>
      <c r="AC24" s="1548"/>
    </row>
    <row r="25" spans="1:29" s="2643" customFormat="1" ht="82.5" customHeight="1">
      <c r="A25" s="3756">
        <v>6</v>
      </c>
      <c r="B25" s="3020" t="str">
        <f t="shared" si="0"/>
        <v>2000003192</v>
      </c>
      <c r="C25" s="3041" t="s">
        <v>3115</v>
      </c>
      <c r="D25" s="3036">
        <v>9800</v>
      </c>
      <c r="E25" s="3037" t="s">
        <v>7873</v>
      </c>
      <c r="F25" s="3035" t="s">
        <v>3401</v>
      </c>
      <c r="G25" s="3037" t="s">
        <v>7874</v>
      </c>
      <c r="H25" s="3037"/>
      <c r="I25" s="3042" t="s">
        <v>7852</v>
      </c>
      <c r="J25" s="3043" t="s">
        <v>19</v>
      </c>
      <c r="K25" s="3037" t="s">
        <v>123</v>
      </c>
      <c r="L25" s="2913" t="s">
        <v>7875</v>
      </c>
      <c r="M25" s="3052">
        <v>1100</v>
      </c>
      <c r="N25" s="3032" t="s">
        <v>7876</v>
      </c>
      <c r="O25" s="3035" t="s">
        <v>7877</v>
      </c>
      <c r="P25" s="3035"/>
      <c r="Q25" s="3039"/>
      <c r="R25" s="3061">
        <v>1</v>
      </c>
      <c r="S25" s="2150"/>
      <c r="T25" s="2150"/>
      <c r="U25" s="2150"/>
      <c r="V25" s="2150"/>
      <c r="W25" s="2150"/>
      <c r="X25" s="2150"/>
      <c r="Y25" s="2150"/>
      <c r="Z25" s="2150"/>
      <c r="AA25" s="2150"/>
      <c r="AB25" s="2150"/>
      <c r="AC25" s="2150"/>
    </row>
    <row r="26" spans="1:29" s="2643" customFormat="1" ht="58.5" customHeight="1">
      <c r="A26" s="3757"/>
      <c r="B26" s="3020" t="str">
        <f t="shared" si="0"/>
        <v>2200002139</v>
      </c>
      <c r="C26" s="3044" t="s">
        <v>3115</v>
      </c>
      <c r="D26" s="1903"/>
      <c r="E26" s="1921"/>
      <c r="F26" s="3025" t="s">
        <v>3401</v>
      </c>
      <c r="G26" s="1495"/>
      <c r="H26" s="1495"/>
      <c r="I26" s="1495"/>
      <c r="J26" s="1493" t="s">
        <v>19</v>
      </c>
      <c r="K26" s="1495" t="s">
        <v>123</v>
      </c>
      <c r="L26" s="2880" t="s">
        <v>7878</v>
      </c>
      <c r="M26" s="3053">
        <v>1200</v>
      </c>
      <c r="N26" s="2916" t="s">
        <v>5481</v>
      </c>
      <c r="O26" s="1493"/>
      <c r="P26" s="1493"/>
      <c r="Q26" s="2590"/>
      <c r="R26" s="3061">
        <v>1</v>
      </c>
      <c r="S26" s="1852"/>
      <c r="T26" s="1852"/>
      <c r="U26" s="1548"/>
      <c r="V26" s="1548"/>
      <c r="W26" s="1548"/>
      <c r="X26" s="1548"/>
      <c r="Y26" s="1548"/>
      <c r="Z26" s="1548"/>
      <c r="AA26" s="1548"/>
      <c r="AB26" s="1548"/>
      <c r="AC26" s="1548"/>
    </row>
    <row r="27" spans="1:29" s="2643" customFormat="1" ht="58.5" customHeight="1">
      <c r="A27" s="3757"/>
      <c r="B27" s="3020" t="str">
        <f t="shared" si="0"/>
        <v>2000003278</v>
      </c>
      <c r="C27" s="3044" t="s">
        <v>3115</v>
      </c>
      <c r="D27" s="1903"/>
      <c r="E27" s="1921"/>
      <c r="F27" s="3025" t="s">
        <v>3401</v>
      </c>
      <c r="G27" s="3023"/>
      <c r="H27" s="3023"/>
      <c r="I27" s="3023"/>
      <c r="J27" s="3025" t="s">
        <v>19</v>
      </c>
      <c r="K27" s="3088" t="s">
        <v>123</v>
      </c>
      <c r="L27" s="2880" t="s">
        <v>7879</v>
      </c>
      <c r="M27" s="3054">
        <v>2600</v>
      </c>
      <c r="N27" s="3032" t="s">
        <v>5319</v>
      </c>
      <c r="O27" s="3025"/>
      <c r="P27" s="3025"/>
      <c r="Q27" s="3026"/>
      <c r="R27" s="3061">
        <v>1</v>
      </c>
      <c r="S27" s="1548"/>
      <c r="T27" s="1548"/>
      <c r="U27" s="1548"/>
      <c r="V27" s="1548"/>
      <c r="W27" s="1548"/>
      <c r="X27" s="1548"/>
      <c r="Y27" s="1548"/>
      <c r="Z27" s="1548"/>
      <c r="AA27" s="1548"/>
      <c r="AB27" s="1548"/>
      <c r="AC27" s="1548"/>
    </row>
    <row r="28" spans="1:29" s="2643" customFormat="1" ht="58.5" customHeight="1">
      <c r="A28" s="3757"/>
      <c r="B28" s="3020" t="str">
        <f t="shared" si="0"/>
        <v>2000003277</v>
      </c>
      <c r="C28" s="3044" t="s">
        <v>3115</v>
      </c>
      <c r="D28" s="1903"/>
      <c r="E28" s="1921"/>
      <c r="F28" s="3025" t="s">
        <v>3401</v>
      </c>
      <c r="G28" s="3023"/>
      <c r="H28" s="3023"/>
      <c r="I28" s="3023"/>
      <c r="J28" s="3025" t="s">
        <v>19</v>
      </c>
      <c r="K28" s="3088" t="s">
        <v>123</v>
      </c>
      <c r="L28" s="2880" t="s">
        <v>7880</v>
      </c>
      <c r="M28" s="3054">
        <v>2000</v>
      </c>
      <c r="N28" s="3032" t="s">
        <v>7346</v>
      </c>
      <c r="O28" s="3025"/>
      <c r="P28" s="3025"/>
      <c r="Q28" s="3026"/>
      <c r="R28" s="3061">
        <v>1</v>
      </c>
      <c r="S28" s="1548"/>
      <c r="T28" s="1548"/>
      <c r="U28" s="1548"/>
      <c r="V28" s="1548"/>
      <c r="W28" s="1548"/>
      <c r="X28" s="1548"/>
      <c r="Y28" s="1548"/>
      <c r="Z28" s="1548"/>
      <c r="AA28" s="1548"/>
      <c r="AB28" s="1548"/>
      <c r="AC28" s="1548"/>
    </row>
    <row r="29" spans="1:29" s="2643" customFormat="1" ht="58.5" customHeight="1">
      <c r="A29" s="3757"/>
      <c r="B29" s="3020" t="str">
        <f t="shared" si="0"/>
        <v>2000003286</v>
      </c>
      <c r="C29" s="3044" t="s">
        <v>3115</v>
      </c>
      <c r="D29" s="1903"/>
      <c r="E29" s="1921"/>
      <c r="F29" s="3025" t="s">
        <v>3401</v>
      </c>
      <c r="G29" s="3023"/>
      <c r="H29" s="3023"/>
      <c r="I29" s="3023"/>
      <c r="J29" s="3025" t="s">
        <v>19</v>
      </c>
      <c r="K29" s="3088" t="s">
        <v>123</v>
      </c>
      <c r="L29" s="2880" t="s">
        <v>7881</v>
      </c>
      <c r="M29" s="3054">
        <v>1900</v>
      </c>
      <c r="N29" s="3032" t="s">
        <v>5319</v>
      </c>
      <c r="O29" s="3025"/>
      <c r="P29" s="3025"/>
      <c r="Q29" s="3026"/>
      <c r="R29" s="3061">
        <v>1</v>
      </c>
      <c r="S29" s="1548"/>
      <c r="T29" s="1548"/>
      <c r="U29" s="1548"/>
      <c r="V29" s="1548"/>
      <c r="W29" s="1548"/>
      <c r="X29" s="1548"/>
      <c r="Y29" s="1548"/>
      <c r="Z29" s="1548"/>
      <c r="AA29" s="1548"/>
      <c r="AB29" s="1548"/>
      <c r="AC29" s="1548"/>
    </row>
    <row r="30" spans="1:29" s="2643" customFormat="1" ht="58.5" customHeight="1">
      <c r="A30" s="3758"/>
      <c r="B30" s="3020" t="str">
        <f t="shared" si="0"/>
        <v>2000003285</v>
      </c>
      <c r="C30" s="3044" t="s">
        <v>3115</v>
      </c>
      <c r="D30" s="1903"/>
      <c r="E30" s="1921"/>
      <c r="F30" s="3025" t="s">
        <v>3401</v>
      </c>
      <c r="G30" s="3023"/>
      <c r="H30" s="3023"/>
      <c r="I30" s="3023"/>
      <c r="J30" s="3025" t="s">
        <v>19</v>
      </c>
      <c r="K30" s="3088" t="s">
        <v>123</v>
      </c>
      <c r="L30" s="2880" t="s">
        <v>7882</v>
      </c>
      <c r="M30" s="3054">
        <v>1000</v>
      </c>
      <c r="N30" s="3032" t="s">
        <v>7346</v>
      </c>
      <c r="O30" s="3025"/>
      <c r="P30" s="3025"/>
      <c r="Q30" s="3026"/>
      <c r="R30" s="3061">
        <v>1</v>
      </c>
      <c r="S30" s="1548"/>
      <c r="T30" s="1548"/>
      <c r="U30" s="1548"/>
      <c r="V30" s="1548"/>
      <c r="W30" s="1548"/>
      <c r="X30" s="1548"/>
      <c r="Y30" s="1548"/>
      <c r="Z30" s="1548"/>
      <c r="AA30" s="1548"/>
      <c r="AB30" s="1548"/>
      <c r="AC30" s="1548"/>
    </row>
    <row r="31" spans="1:29" s="2150" customFormat="1" ht="58.5" customHeight="1">
      <c r="A31" s="3756">
        <v>7</v>
      </c>
      <c r="B31" s="3020" t="str">
        <f t="shared" si="0"/>
        <v>2400001250</v>
      </c>
      <c r="C31" s="3035" t="s">
        <v>7883</v>
      </c>
      <c r="D31" s="3036">
        <f>2000+2000</f>
        <v>4000</v>
      </c>
      <c r="E31" s="3037" t="s">
        <v>7884</v>
      </c>
      <c r="F31" s="3035" t="s">
        <v>2260</v>
      </c>
      <c r="G31" s="3037" t="s">
        <v>7885</v>
      </c>
      <c r="H31" s="3037"/>
      <c r="I31" s="3037"/>
      <c r="J31" s="3035" t="s">
        <v>19</v>
      </c>
      <c r="K31" s="3089" t="s">
        <v>109</v>
      </c>
      <c r="L31" s="2913" t="s">
        <v>7886</v>
      </c>
      <c r="M31" s="3052">
        <v>350</v>
      </c>
      <c r="N31" s="3038" t="s">
        <v>5481</v>
      </c>
      <c r="O31" s="3035">
        <v>25</v>
      </c>
      <c r="P31" s="3035"/>
      <c r="Q31" s="3039" t="s">
        <v>7887</v>
      </c>
      <c r="R31" s="3061">
        <v>1</v>
      </c>
    </row>
    <row r="32" spans="1:29" s="1548" customFormat="1" ht="58.5" customHeight="1">
      <c r="A32" s="3757"/>
      <c r="B32" s="3020" t="str">
        <f t="shared" si="0"/>
        <v>2400001251</v>
      </c>
      <c r="C32" s="3025" t="s">
        <v>7883</v>
      </c>
      <c r="D32" s="3022"/>
      <c r="E32" s="3037"/>
      <c r="F32" s="3025" t="s">
        <v>2260</v>
      </c>
      <c r="G32" s="3023"/>
      <c r="H32" s="3023"/>
      <c r="I32" s="3023"/>
      <c r="J32" s="3025" t="s">
        <v>19</v>
      </c>
      <c r="K32" s="3023" t="s">
        <v>109</v>
      </c>
      <c r="L32" s="3151" t="s">
        <v>7888</v>
      </c>
      <c r="M32" s="3055">
        <v>250</v>
      </c>
      <c r="N32" s="3033" t="s">
        <v>5481</v>
      </c>
      <c r="O32" s="3035">
        <v>25</v>
      </c>
      <c r="P32" s="3035"/>
      <c r="Q32" s="3039" t="s">
        <v>7887</v>
      </c>
      <c r="R32" s="3061">
        <v>1</v>
      </c>
    </row>
    <row r="33" spans="1:30" s="1548" customFormat="1" ht="58.5" customHeight="1">
      <c r="A33" s="3757"/>
      <c r="B33" s="3020" t="str">
        <f t="shared" si="0"/>
        <v>2400001252</v>
      </c>
      <c r="C33" s="3025" t="s">
        <v>7883</v>
      </c>
      <c r="D33" s="3022"/>
      <c r="E33" s="3037"/>
      <c r="F33" s="3025" t="s">
        <v>2260</v>
      </c>
      <c r="G33" s="3023"/>
      <c r="H33" s="3023"/>
      <c r="I33" s="3023"/>
      <c r="J33" s="3025" t="s">
        <v>19</v>
      </c>
      <c r="K33" s="3023" t="s">
        <v>109</v>
      </c>
      <c r="L33" s="2880" t="s">
        <v>7889</v>
      </c>
      <c r="M33" s="3056">
        <v>300</v>
      </c>
      <c r="N33" s="3033" t="s">
        <v>5481</v>
      </c>
      <c r="O33" s="3035">
        <v>25</v>
      </c>
      <c r="P33" s="3035"/>
      <c r="Q33" s="3039" t="s">
        <v>7887</v>
      </c>
      <c r="R33" s="3061">
        <v>1</v>
      </c>
    </row>
    <row r="34" spans="1:30" s="1548" customFormat="1" ht="58.5" customHeight="1">
      <c r="A34" s="3757"/>
      <c r="B34" s="3020" t="str">
        <f t="shared" si="0"/>
        <v>2400001253</v>
      </c>
      <c r="C34" s="3025" t="s">
        <v>7883</v>
      </c>
      <c r="D34" s="3022"/>
      <c r="E34" s="3037"/>
      <c r="F34" s="3025" t="s">
        <v>2260</v>
      </c>
      <c r="G34" s="3023"/>
      <c r="H34" s="3023"/>
      <c r="I34" s="3023"/>
      <c r="J34" s="3025" t="s">
        <v>19</v>
      </c>
      <c r="K34" s="3023" t="s">
        <v>109</v>
      </c>
      <c r="L34" s="2880" t="s">
        <v>7890</v>
      </c>
      <c r="M34" s="3056">
        <v>900</v>
      </c>
      <c r="N34" s="3033" t="s">
        <v>5481</v>
      </c>
      <c r="O34" s="3035">
        <v>25</v>
      </c>
      <c r="P34" s="3035"/>
      <c r="Q34" s="3039" t="s">
        <v>7887</v>
      </c>
      <c r="R34" s="3061">
        <v>1</v>
      </c>
    </row>
    <row r="35" spans="1:30" s="1548" customFormat="1" ht="58.5" customHeight="1">
      <c r="A35" s="3757"/>
      <c r="B35" s="3020" t="str">
        <f t="shared" si="0"/>
        <v>2400001254</v>
      </c>
      <c r="C35" s="3025" t="s">
        <v>7883</v>
      </c>
      <c r="D35" s="3022"/>
      <c r="E35" s="3037"/>
      <c r="F35" s="3025" t="s">
        <v>2260</v>
      </c>
      <c r="G35" s="3023"/>
      <c r="H35" s="3023"/>
      <c r="I35" s="3023"/>
      <c r="J35" s="3025" t="s">
        <v>19</v>
      </c>
      <c r="K35" s="3023" t="s">
        <v>109</v>
      </c>
      <c r="L35" s="2880" t="s">
        <v>7891</v>
      </c>
      <c r="M35" s="3056">
        <v>200</v>
      </c>
      <c r="N35" s="3033" t="s">
        <v>5481</v>
      </c>
      <c r="O35" s="3035">
        <v>25</v>
      </c>
      <c r="P35" s="3035"/>
      <c r="Q35" s="3039" t="s">
        <v>7887</v>
      </c>
      <c r="R35" s="3061">
        <v>1</v>
      </c>
    </row>
    <row r="36" spans="1:30" s="1548" customFormat="1" ht="58.5" customHeight="1">
      <c r="A36" s="3757"/>
      <c r="B36" s="3020" t="str">
        <f t="shared" si="0"/>
        <v>2400001260</v>
      </c>
      <c r="C36" s="3025" t="s">
        <v>7883</v>
      </c>
      <c r="D36" s="3022"/>
      <c r="E36" s="3037"/>
      <c r="F36" s="3025" t="s">
        <v>2260</v>
      </c>
      <c r="G36" s="3023"/>
      <c r="H36" s="3023"/>
      <c r="I36" s="3023"/>
      <c r="J36" s="3025" t="s">
        <v>19</v>
      </c>
      <c r="K36" s="3023" t="s">
        <v>7892</v>
      </c>
      <c r="L36" s="2880" t="s">
        <v>7893</v>
      </c>
      <c r="M36" s="3056">
        <v>900</v>
      </c>
      <c r="N36" s="3033" t="s">
        <v>5481</v>
      </c>
      <c r="O36" s="3035">
        <v>25</v>
      </c>
      <c r="P36" s="3035"/>
      <c r="Q36" s="3026" t="s">
        <v>7894</v>
      </c>
      <c r="R36" s="3061">
        <v>1</v>
      </c>
    </row>
    <row r="37" spans="1:30" s="1548" customFormat="1" ht="58.5" customHeight="1">
      <c r="A37" s="3757"/>
      <c r="B37" s="3020" t="str">
        <f t="shared" si="0"/>
        <v>2400001261</v>
      </c>
      <c r="C37" s="3025" t="s">
        <v>7883</v>
      </c>
      <c r="D37" s="3022"/>
      <c r="E37" s="3037"/>
      <c r="F37" s="3025" t="s">
        <v>2260</v>
      </c>
      <c r="G37" s="3023"/>
      <c r="H37" s="3023"/>
      <c r="I37" s="3023"/>
      <c r="J37" s="3025" t="s">
        <v>19</v>
      </c>
      <c r="K37" s="3023" t="s">
        <v>7892</v>
      </c>
      <c r="L37" s="2880" t="s">
        <v>7895</v>
      </c>
      <c r="M37" s="3056">
        <v>1100</v>
      </c>
      <c r="N37" s="3033" t="s">
        <v>5481</v>
      </c>
      <c r="O37" s="3035">
        <v>25</v>
      </c>
      <c r="P37" s="3035"/>
      <c r="Q37" s="3026" t="s">
        <v>7894</v>
      </c>
      <c r="R37" s="3061">
        <v>1</v>
      </c>
    </row>
    <row r="38" spans="1:30" s="1548" customFormat="1" ht="58.5" customHeight="1">
      <c r="A38" s="3758"/>
      <c r="B38" s="3020" t="str">
        <f t="shared" si="0"/>
        <v>2400001275</v>
      </c>
      <c r="C38" s="3025" t="s">
        <v>7883</v>
      </c>
      <c r="D38" s="3022"/>
      <c r="E38" s="3037"/>
      <c r="F38" s="3025" t="s">
        <v>2260</v>
      </c>
      <c r="G38" s="3023"/>
      <c r="H38" s="3023"/>
      <c r="I38" s="3023"/>
      <c r="J38" s="3025" t="s">
        <v>19</v>
      </c>
      <c r="K38" s="3023" t="s">
        <v>7892</v>
      </c>
      <c r="L38" s="2880" t="s">
        <v>7896</v>
      </c>
      <c r="M38" s="3056">
        <v>25</v>
      </c>
      <c r="N38" s="3033" t="s">
        <v>5481</v>
      </c>
      <c r="O38" s="3035">
        <v>25</v>
      </c>
      <c r="P38" s="3035"/>
      <c r="Q38" s="3026" t="s">
        <v>7894</v>
      </c>
      <c r="R38" s="3061">
        <v>1</v>
      </c>
    </row>
    <row r="39" spans="1:30" s="1548" customFormat="1" ht="52.5" customHeight="1">
      <c r="A39" s="2436">
        <v>8</v>
      </c>
      <c r="B39" s="3040" t="str">
        <f t="shared" si="0"/>
        <v>2000003258</v>
      </c>
      <c r="C39" s="1902" t="s">
        <v>211</v>
      </c>
      <c r="D39" s="2642">
        <v>4000</v>
      </c>
      <c r="E39" s="2789" t="s">
        <v>7897</v>
      </c>
      <c r="F39" s="3035" t="s">
        <v>61</v>
      </c>
      <c r="G39" s="1921" t="s">
        <v>7898</v>
      </c>
      <c r="H39" s="1921"/>
      <c r="I39" s="1921" t="s">
        <v>5267</v>
      </c>
      <c r="J39" s="1902" t="s">
        <v>19</v>
      </c>
      <c r="K39" s="1921" t="s">
        <v>1138</v>
      </c>
      <c r="L39" s="1845" t="s">
        <v>7867</v>
      </c>
      <c r="M39" s="3057">
        <v>4000</v>
      </c>
      <c r="N39" s="3032" t="s">
        <v>5319</v>
      </c>
      <c r="O39" s="3025">
        <v>37</v>
      </c>
      <c r="P39" s="3025"/>
      <c r="Q39" s="1745"/>
      <c r="R39" s="3061">
        <v>1</v>
      </c>
      <c r="S39" s="2429"/>
      <c r="T39" s="2429"/>
      <c r="U39" s="2150"/>
      <c r="V39" s="2150"/>
      <c r="W39" s="2150"/>
      <c r="X39" s="2150"/>
      <c r="Y39" s="2150"/>
      <c r="Z39" s="2150"/>
      <c r="AA39" s="2150"/>
      <c r="AB39" s="2150"/>
      <c r="AC39" s="2150"/>
      <c r="AD39" s="2150"/>
    </row>
    <row r="40" spans="1:30" s="1548" customFormat="1" ht="58.5" customHeight="1">
      <c r="A40" s="3770">
        <v>9</v>
      </c>
      <c r="B40" s="3020" t="str">
        <f t="shared" si="0"/>
        <v>2400001241</v>
      </c>
      <c r="C40" s="3035" t="s">
        <v>7899</v>
      </c>
      <c r="D40" s="3052">
        <v>8375</v>
      </c>
      <c r="E40" s="3037" t="s">
        <v>7900</v>
      </c>
      <c r="F40" s="3035" t="s">
        <v>7901</v>
      </c>
      <c r="G40" s="3037" t="s">
        <v>7902</v>
      </c>
      <c r="H40" s="3037"/>
      <c r="I40" s="3037" t="s">
        <v>5267</v>
      </c>
      <c r="J40" s="3035" t="s">
        <v>19</v>
      </c>
      <c r="K40" s="3037" t="s">
        <v>7903</v>
      </c>
      <c r="L40" s="2913" t="s">
        <v>7904</v>
      </c>
      <c r="M40" s="3052">
        <v>2400</v>
      </c>
      <c r="N40" s="2916" t="s">
        <v>5481</v>
      </c>
      <c r="O40" s="3025"/>
      <c r="P40" s="3025"/>
      <c r="Q40" s="3026" t="s">
        <v>7887</v>
      </c>
      <c r="R40" s="3061">
        <v>2</v>
      </c>
      <c r="T40" s="2628">
        <v>2400001241</v>
      </c>
      <c r="U40" s="1493">
        <f>VLOOKUP(T40,'PKH UPDATE'!A:D,2,0)</f>
        <v>2433</v>
      </c>
      <c r="V40" s="1493">
        <f>VLOOKUP(T40,'PKH UPDATE'!A:D,3,0)</f>
        <v>2410</v>
      </c>
      <c r="W40" s="1493">
        <f>VLOOKUP(T40,'PKH UPDATE'!A:D,4,0)</f>
        <v>22</v>
      </c>
    </row>
    <row r="41" spans="1:30" s="1548" customFormat="1" ht="58.5" customHeight="1">
      <c r="A41" s="3771"/>
      <c r="B41" s="3020" t="str">
        <f t="shared" si="0"/>
        <v>2400001248</v>
      </c>
      <c r="C41" s="3025" t="s">
        <v>7899</v>
      </c>
      <c r="D41" s="3056"/>
      <c r="E41" s="3037"/>
      <c r="F41" s="3025" t="s">
        <v>7901</v>
      </c>
      <c r="G41" s="3023"/>
      <c r="H41" s="3023"/>
      <c r="I41" s="3023" t="s">
        <v>5267</v>
      </c>
      <c r="J41" s="3025" t="s">
        <v>19</v>
      </c>
      <c r="K41" s="3023" t="s">
        <v>7903</v>
      </c>
      <c r="L41" s="2880" t="s">
        <v>7905</v>
      </c>
      <c r="M41" s="3056">
        <v>600</v>
      </c>
      <c r="N41" s="2916" t="s">
        <v>5481</v>
      </c>
      <c r="O41" s="3025"/>
      <c r="P41" s="3025"/>
      <c r="Q41" s="3026" t="s">
        <v>7887</v>
      </c>
      <c r="R41" s="3061">
        <v>2</v>
      </c>
      <c r="T41" s="2628">
        <v>2400001248</v>
      </c>
      <c r="U41" s="1493" t="e">
        <f>VLOOKUP(T41,'PKH UPDATE'!A:D,2,0)</f>
        <v>#N/A</v>
      </c>
      <c r="V41" s="1493" t="e">
        <f>VLOOKUP(T41,'PKH UPDATE'!A:D,3,0)</f>
        <v>#N/A</v>
      </c>
      <c r="W41" s="1493" t="e">
        <f>VLOOKUP(T41,'PKH UPDATE'!A:D,4,0)</f>
        <v>#N/A</v>
      </c>
    </row>
    <row r="42" spans="1:30" s="1548" customFormat="1" ht="58.5" customHeight="1">
      <c r="A42" s="3771"/>
      <c r="B42" s="3020" t="str">
        <f t="shared" si="0"/>
        <v>2400001243</v>
      </c>
      <c r="C42" s="3025" t="s">
        <v>7899</v>
      </c>
      <c r="D42" s="3056"/>
      <c r="E42" s="3037"/>
      <c r="F42" s="3025" t="s">
        <v>7901</v>
      </c>
      <c r="G42" s="3023"/>
      <c r="H42" s="3023"/>
      <c r="I42" s="3023" t="s">
        <v>5267</v>
      </c>
      <c r="J42" s="3025" t="s">
        <v>19</v>
      </c>
      <c r="K42" s="3023" t="s">
        <v>7903</v>
      </c>
      <c r="L42" s="2880" t="s">
        <v>7906</v>
      </c>
      <c r="M42" s="3056">
        <v>25</v>
      </c>
      <c r="N42" s="2916" t="s">
        <v>5481</v>
      </c>
      <c r="O42" s="3025"/>
      <c r="P42" s="3025"/>
      <c r="Q42" s="3026" t="s">
        <v>7887</v>
      </c>
      <c r="R42" s="3061">
        <v>2</v>
      </c>
      <c r="T42" s="2628">
        <v>2400001243</v>
      </c>
      <c r="U42" s="1493" t="e">
        <f>VLOOKUP(T42,'PKH UPDATE'!A:D,2,0)</f>
        <v>#N/A</v>
      </c>
      <c r="V42" s="1493" t="e">
        <f>VLOOKUP(T42,'PKH UPDATE'!A:D,3,0)</f>
        <v>#N/A</v>
      </c>
      <c r="W42" s="1493" t="e">
        <f>VLOOKUP(T42,'PKH UPDATE'!A:D,4,0)</f>
        <v>#N/A</v>
      </c>
    </row>
    <row r="43" spans="1:30" s="1548" customFormat="1" ht="58.5" customHeight="1">
      <c r="A43" s="3771"/>
      <c r="B43" s="3020" t="str">
        <f t="shared" si="0"/>
        <v>2400001276</v>
      </c>
      <c r="C43" s="3025" t="s">
        <v>7899</v>
      </c>
      <c r="D43" s="3022"/>
      <c r="E43" s="3037"/>
      <c r="F43" s="3025" t="s">
        <v>7901</v>
      </c>
      <c r="G43" s="3023"/>
      <c r="H43" s="3023"/>
      <c r="I43" s="3023"/>
      <c r="J43" s="3025" t="s">
        <v>19</v>
      </c>
      <c r="K43" s="3088" t="s">
        <v>5208</v>
      </c>
      <c r="L43" s="2880" t="s">
        <v>7907</v>
      </c>
      <c r="M43" s="3056">
        <v>5000</v>
      </c>
      <c r="N43" s="2916" t="s">
        <v>5481</v>
      </c>
      <c r="O43" s="3025"/>
      <c r="P43" s="3025"/>
      <c r="Q43" s="3026" t="s">
        <v>7894</v>
      </c>
      <c r="R43" s="3061">
        <v>2</v>
      </c>
      <c r="T43" s="2628">
        <v>2400001276</v>
      </c>
      <c r="U43" s="1493">
        <f>VLOOKUP(T43,'PKH UPDATE'!A:D,2,0)</f>
        <v>4541</v>
      </c>
      <c r="V43" s="1493">
        <f>VLOOKUP(T43,'PKH UPDATE'!A:D,3,0)</f>
        <v>3789</v>
      </c>
      <c r="W43" s="1493">
        <f>VLOOKUP(T43,'PKH UPDATE'!A:D,4,0)</f>
        <v>752</v>
      </c>
    </row>
    <row r="44" spans="1:30" s="1548" customFormat="1" ht="58.5" customHeight="1">
      <c r="A44" s="3771"/>
      <c r="B44" s="3020" t="str">
        <f t="shared" si="0"/>
        <v>2400001284</v>
      </c>
      <c r="C44" s="3025" t="s">
        <v>7899</v>
      </c>
      <c r="D44" s="3036"/>
      <c r="E44" s="3037"/>
      <c r="F44" s="3025" t="s">
        <v>7901</v>
      </c>
      <c r="G44" s="3037"/>
      <c r="H44" s="3037"/>
      <c r="I44" s="3023" t="s">
        <v>5267</v>
      </c>
      <c r="J44" s="3025" t="s">
        <v>19</v>
      </c>
      <c r="K44" s="3023" t="s">
        <v>5208</v>
      </c>
      <c r="L44" s="3076" t="s">
        <v>7908</v>
      </c>
      <c r="M44" s="3077">
        <v>300</v>
      </c>
      <c r="N44" s="2916" t="s">
        <v>5481</v>
      </c>
      <c r="O44" s="3035"/>
      <c r="P44" s="3035"/>
      <c r="Q44" s="3026" t="s">
        <v>7894</v>
      </c>
      <c r="R44" s="3061">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71"/>
      <c r="B45" s="3020" t="str">
        <f t="shared" si="0"/>
        <v>2400001272</v>
      </c>
      <c r="C45" s="3025" t="s">
        <v>7899</v>
      </c>
      <c r="D45" s="3022"/>
      <c r="E45" s="3037"/>
      <c r="F45" s="3025" t="s">
        <v>7901</v>
      </c>
      <c r="G45" s="3023"/>
      <c r="H45" s="3023"/>
      <c r="I45" s="3078">
        <v>45939</v>
      </c>
      <c r="J45" s="3025" t="s">
        <v>19</v>
      </c>
      <c r="K45" s="3023" t="s">
        <v>7903</v>
      </c>
      <c r="L45" s="2880" t="s">
        <v>7909</v>
      </c>
      <c r="M45" s="3056">
        <v>50</v>
      </c>
      <c r="N45" s="2916" t="s">
        <v>5481</v>
      </c>
      <c r="O45" s="3025"/>
      <c r="P45" s="3025"/>
      <c r="Q45" s="3026" t="s">
        <v>7887</v>
      </c>
      <c r="R45" s="3061">
        <v>2</v>
      </c>
      <c r="T45" s="2628">
        <v>2400001272</v>
      </c>
      <c r="U45" s="1493">
        <f>VLOOKUP(T45,'PKH UPDATE'!A:D,2,0)</f>
        <v>46</v>
      </c>
      <c r="V45" s="1493">
        <f>VLOOKUP(T45,'PKH UPDATE'!A:D,3,0)</f>
        <v>0</v>
      </c>
      <c r="W45" s="1493">
        <f>VLOOKUP(T45,'PKH UPDATE'!A:D,4,0)</f>
        <v>46</v>
      </c>
    </row>
    <row r="46" spans="1:30" s="1548" customFormat="1" ht="58.5" customHeight="1">
      <c r="A46" s="3772"/>
      <c r="B46" s="3020" t="str">
        <f t="shared" si="0"/>
        <v>2400001273</v>
      </c>
      <c r="C46" s="3025" t="s">
        <v>7899</v>
      </c>
      <c r="D46" s="3022"/>
      <c r="E46" s="3037"/>
      <c r="F46" s="3025" t="s">
        <v>7901</v>
      </c>
      <c r="G46" s="3023"/>
      <c r="H46" s="3023"/>
      <c r="I46" s="3078">
        <v>45939</v>
      </c>
      <c r="J46" s="3025" t="s">
        <v>19</v>
      </c>
      <c r="K46" s="3023" t="s">
        <v>7903</v>
      </c>
      <c r="L46" s="2880" t="s">
        <v>7910</v>
      </c>
      <c r="M46" s="3056">
        <v>25</v>
      </c>
      <c r="N46" s="2916" t="s">
        <v>5481</v>
      </c>
      <c r="O46" s="3025"/>
      <c r="P46" s="3025"/>
      <c r="Q46" s="3026" t="s">
        <v>7887</v>
      </c>
      <c r="R46" s="3061">
        <v>2</v>
      </c>
      <c r="T46" s="2628">
        <v>2400001273</v>
      </c>
      <c r="U46" s="1493">
        <f>VLOOKUP(T46,'PKH UPDATE'!A:D,2,0)</f>
        <v>25</v>
      </c>
      <c r="V46" s="1493">
        <f>VLOOKUP(T46,'PKH UPDATE'!A:D,3,0)</f>
        <v>0</v>
      </c>
      <c r="W46" s="1493">
        <f>VLOOKUP(T46,'PKH UPDATE'!A:D,4,0)</f>
        <v>25</v>
      </c>
    </row>
    <row r="47" spans="1:30" s="1548" customFormat="1" ht="58.5" customHeight="1">
      <c r="A47" s="3686">
        <v>10</v>
      </c>
      <c r="B47" s="3020" t="str">
        <f t="shared" si="0"/>
        <v>2200002135</v>
      </c>
      <c r="C47" s="1902" t="s">
        <v>3455</v>
      </c>
      <c r="D47" s="2642">
        <v>8800</v>
      </c>
      <c r="E47" s="1921" t="s">
        <v>7911</v>
      </c>
      <c r="F47" s="1902" t="s">
        <v>3401</v>
      </c>
      <c r="G47" s="1921" t="s">
        <v>7912</v>
      </c>
      <c r="H47" s="1921"/>
      <c r="I47" s="1921"/>
      <c r="J47" s="1902" t="s">
        <v>19</v>
      </c>
      <c r="K47" s="1921" t="s">
        <v>1138</v>
      </c>
      <c r="L47" s="1845" t="s">
        <v>7913</v>
      </c>
      <c r="M47" s="3057">
        <v>1200</v>
      </c>
      <c r="N47" s="3032" t="s">
        <v>5481</v>
      </c>
      <c r="O47" s="1493"/>
      <c r="P47" s="1493"/>
      <c r="Q47" s="2590"/>
      <c r="R47" s="3061">
        <v>1</v>
      </c>
      <c r="S47" s="1790"/>
      <c r="T47" s="1790"/>
      <c r="U47" s="2150"/>
      <c r="V47" s="2150"/>
      <c r="W47" s="2150"/>
      <c r="X47" s="2150"/>
      <c r="Y47" s="2150"/>
      <c r="Z47" s="2150"/>
      <c r="AA47" s="2150"/>
      <c r="AB47" s="2150"/>
      <c r="AC47" s="2150"/>
    </row>
    <row r="48" spans="1:30" s="1548" customFormat="1" ht="58.5" customHeight="1">
      <c r="A48" s="3687"/>
      <c r="B48" s="3020" t="str">
        <f t="shared" si="0"/>
        <v>2200002136</v>
      </c>
      <c r="C48" s="1493" t="s">
        <v>3455</v>
      </c>
      <c r="D48" s="1903"/>
      <c r="E48" s="1921"/>
      <c r="F48" s="1493" t="s">
        <v>3401</v>
      </c>
      <c r="G48" s="1495"/>
      <c r="H48" s="1495"/>
      <c r="I48" s="1495"/>
      <c r="J48" s="1493" t="s">
        <v>19</v>
      </c>
      <c r="K48" s="1495" t="s">
        <v>1138</v>
      </c>
      <c r="L48" s="1600" t="s">
        <v>7914</v>
      </c>
      <c r="M48" s="3053">
        <v>4900</v>
      </c>
      <c r="N48" s="3032" t="s">
        <v>7346</v>
      </c>
      <c r="O48" s="2879"/>
      <c r="P48" s="2879"/>
      <c r="Q48" s="2590"/>
      <c r="R48" s="3061">
        <v>1</v>
      </c>
      <c r="S48" s="1852"/>
      <c r="T48" s="1852"/>
      <c r="U48" s="2150"/>
      <c r="V48" s="2150"/>
      <c r="W48" s="2150"/>
      <c r="X48" s="2150"/>
      <c r="Y48" s="2150"/>
      <c r="Z48" s="2150"/>
      <c r="AA48" s="2150"/>
      <c r="AB48" s="2150"/>
      <c r="AC48" s="2150"/>
    </row>
    <row r="49" spans="1:29" s="1548" customFormat="1" ht="58.5" customHeight="1">
      <c r="A49" s="3687"/>
      <c r="B49" s="3020" t="str">
        <f t="shared" si="0"/>
        <v>2000003243</v>
      </c>
      <c r="C49" s="1493" t="s">
        <v>3455</v>
      </c>
      <c r="D49" s="1903"/>
      <c r="E49" s="1921"/>
      <c r="F49" s="1493" t="s">
        <v>3401</v>
      </c>
      <c r="G49" s="1495"/>
      <c r="H49" s="1495"/>
      <c r="I49" s="1495"/>
      <c r="J49" s="1493" t="s">
        <v>19</v>
      </c>
      <c r="K49" s="1495" t="s">
        <v>1138</v>
      </c>
      <c r="L49" s="1600" t="s">
        <v>7915</v>
      </c>
      <c r="M49" s="3053">
        <v>1000</v>
      </c>
      <c r="N49" s="3032" t="s">
        <v>7346</v>
      </c>
      <c r="O49" s="1493"/>
      <c r="P49" s="1493"/>
      <c r="Q49" s="2590"/>
      <c r="R49" s="3061">
        <v>1</v>
      </c>
    </row>
    <row r="50" spans="1:29" s="1548" customFormat="1" ht="58.5" customHeight="1">
      <c r="A50" s="3688"/>
      <c r="B50" s="3020" t="str">
        <f t="shared" si="0"/>
        <v>2000003203</v>
      </c>
      <c r="C50" s="1493" t="s">
        <v>3455</v>
      </c>
      <c r="D50" s="3022"/>
      <c r="E50" s="3037"/>
      <c r="F50" s="1493" t="s">
        <v>3401</v>
      </c>
      <c r="G50" s="3023"/>
      <c r="H50" s="3023"/>
      <c r="I50" s="3023"/>
      <c r="J50" s="3024" t="s">
        <v>19</v>
      </c>
      <c r="K50" s="1495" t="s">
        <v>1138</v>
      </c>
      <c r="L50" s="2880" t="s">
        <v>7916</v>
      </c>
      <c r="M50" s="3056">
        <v>2000</v>
      </c>
      <c r="N50" s="3032" t="s">
        <v>5481</v>
      </c>
      <c r="O50" s="3025"/>
      <c r="P50" s="3025"/>
      <c r="Q50" s="3026"/>
      <c r="R50" s="3061">
        <v>1</v>
      </c>
    </row>
    <row r="51" spans="1:29" s="1548" customFormat="1" ht="58.5" customHeight="1">
      <c r="A51" s="3686">
        <v>11</v>
      </c>
      <c r="B51" s="3020" t="str">
        <f t="shared" si="0"/>
        <v>2200002138</v>
      </c>
      <c r="C51" s="2187" t="s">
        <v>7917</v>
      </c>
      <c r="D51" s="2642">
        <v>3950</v>
      </c>
      <c r="E51" s="1921" t="s">
        <v>7918</v>
      </c>
      <c r="F51" s="1902" t="s">
        <v>84</v>
      </c>
      <c r="G51" s="1921" t="s">
        <v>7919</v>
      </c>
      <c r="H51" s="1921"/>
      <c r="I51" s="1921"/>
      <c r="J51" s="1902" t="s">
        <v>19</v>
      </c>
      <c r="K51" s="1921" t="s">
        <v>101</v>
      </c>
      <c r="L51" s="1845" t="s">
        <v>7920</v>
      </c>
      <c r="M51" s="3057">
        <v>2000</v>
      </c>
      <c r="N51" s="3032" t="s">
        <v>7346</v>
      </c>
      <c r="O51" s="1493"/>
      <c r="P51" s="1493"/>
      <c r="Q51" s="2590"/>
      <c r="R51" s="1748">
        <v>1</v>
      </c>
    </row>
    <row r="52" spans="1:29" s="1548" customFormat="1" ht="63" customHeight="1">
      <c r="A52" s="3687"/>
      <c r="B52" s="3020" t="str">
        <f t="shared" si="0"/>
        <v>2200002137</v>
      </c>
      <c r="C52" s="1493" t="s">
        <v>5328</v>
      </c>
      <c r="D52" s="3021"/>
      <c r="E52" s="1921"/>
      <c r="F52" s="1493" t="s">
        <v>84</v>
      </c>
      <c r="G52" s="1495"/>
      <c r="H52" s="1495"/>
      <c r="I52" s="1495"/>
      <c r="J52" s="1493" t="s">
        <v>19</v>
      </c>
      <c r="K52" s="1495" t="s">
        <v>101</v>
      </c>
      <c r="L52" s="1600" t="s">
        <v>7921</v>
      </c>
      <c r="M52" s="3053">
        <v>900</v>
      </c>
      <c r="N52" s="3033" t="s">
        <v>5481</v>
      </c>
      <c r="O52" s="1493"/>
      <c r="P52" s="1493"/>
      <c r="Q52" s="2590"/>
      <c r="R52" s="3061">
        <v>1</v>
      </c>
      <c r="S52" s="1493"/>
      <c r="T52" s="1474"/>
      <c r="U52" s="1467"/>
      <c r="V52" s="1467"/>
      <c r="W52" s="1467"/>
      <c r="X52" s="1467"/>
      <c r="Y52" s="1467"/>
      <c r="Z52" s="1467"/>
      <c r="AA52" s="1467"/>
      <c r="AB52" s="1467"/>
      <c r="AC52" s="1467"/>
    </row>
    <row r="53" spans="1:29" s="1548" customFormat="1" ht="72" customHeight="1">
      <c r="A53" s="3688"/>
      <c r="B53" s="3020" t="str">
        <f t="shared" si="0"/>
        <v>2200002114</v>
      </c>
      <c r="C53" s="1493" t="s">
        <v>5328</v>
      </c>
      <c r="D53" s="3021"/>
      <c r="E53" s="1921"/>
      <c r="F53" s="1493" t="s">
        <v>84</v>
      </c>
      <c r="G53" s="1495"/>
      <c r="H53" s="1495"/>
      <c r="I53" s="1495"/>
      <c r="J53" s="1493" t="s">
        <v>19</v>
      </c>
      <c r="K53" s="1495" t="s">
        <v>74</v>
      </c>
      <c r="L53" s="1600" t="s">
        <v>7922</v>
      </c>
      <c r="M53" s="3053">
        <v>1054</v>
      </c>
      <c r="N53" s="3033" t="s">
        <v>5481</v>
      </c>
      <c r="O53" s="1493"/>
      <c r="P53" s="1493"/>
      <c r="Q53" s="2590"/>
      <c r="R53" s="3061">
        <v>1</v>
      </c>
      <c r="S53" s="1493"/>
      <c r="T53" s="1474"/>
      <c r="U53" s="1467"/>
      <c r="V53" s="1467"/>
      <c r="W53" s="1467"/>
      <c r="X53" s="1467"/>
      <c r="Y53" s="1467"/>
      <c r="Z53" s="1467"/>
      <c r="AA53" s="1467"/>
      <c r="AB53" s="1467"/>
      <c r="AC53" s="1467"/>
    </row>
    <row r="54" spans="1:29" s="2643" customFormat="1" ht="58.5" customHeight="1">
      <c r="A54" s="3756">
        <v>12</v>
      </c>
      <c r="B54" s="3040" t="str">
        <f t="shared" si="0"/>
        <v>2000003282</v>
      </c>
      <c r="C54" s="3035" t="s">
        <v>3460</v>
      </c>
      <c r="D54" s="3036">
        <v>4000</v>
      </c>
      <c r="E54" s="3037" t="s">
        <v>7923</v>
      </c>
      <c r="F54" s="3035" t="s">
        <v>61</v>
      </c>
      <c r="G54" s="3037" t="s">
        <v>7924</v>
      </c>
      <c r="H54" s="3037"/>
      <c r="I54" s="3037"/>
      <c r="J54" s="3043" t="s">
        <v>19</v>
      </c>
      <c r="K54" s="3037" t="s">
        <v>20</v>
      </c>
      <c r="L54" s="2913" t="s">
        <v>7925</v>
      </c>
      <c r="M54" s="3052">
        <v>1360</v>
      </c>
      <c r="N54" s="3032" t="s">
        <v>7346</v>
      </c>
      <c r="O54" s="3025">
        <v>37</v>
      </c>
      <c r="P54" s="3025"/>
      <c r="Q54" s="3039"/>
      <c r="R54" s="3061">
        <v>1</v>
      </c>
      <c r="S54" s="2150"/>
      <c r="T54" s="2150"/>
      <c r="U54" s="2150"/>
      <c r="V54" s="2150"/>
      <c r="W54" s="2150"/>
      <c r="X54" s="2150"/>
      <c r="Y54" s="2150"/>
      <c r="Z54" s="2150"/>
      <c r="AA54" s="2150"/>
      <c r="AB54" s="2150"/>
      <c r="AC54" s="2150"/>
    </row>
    <row r="55" spans="1:29" s="1467" customFormat="1" ht="58.5" customHeight="1">
      <c r="A55" s="3757"/>
      <c r="B55" s="3020" t="str">
        <f t="shared" si="0"/>
        <v>2000003250</v>
      </c>
      <c r="C55" s="3025" t="s">
        <v>3460</v>
      </c>
      <c r="D55" s="3022"/>
      <c r="E55" s="3037"/>
      <c r="F55" s="3025" t="s">
        <v>61</v>
      </c>
      <c r="G55" s="3023"/>
      <c r="H55" s="3023"/>
      <c r="I55" s="3023"/>
      <c r="J55" s="3024" t="s">
        <v>19</v>
      </c>
      <c r="K55" s="3023" t="s">
        <v>20</v>
      </c>
      <c r="L55" s="2880" t="s">
        <v>7926</v>
      </c>
      <c r="M55" s="3056">
        <v>570</v>
      </c>
      <c r="N55" s="3032" t="s">
        <v>7346</v>
      </c>
      <c r="O55" s="3025">
        <v>37</v>
      </c>
      <c r="P55" s="3025"/>
      <c r="Q55" s="3026"/>
      <c r="R55" s="3061">
        <v>1</v>
      </c>
      <c r="S55" s="1548"/>
      <c r="T55" s="1548"/>
      <c r="U55" s="1548"/>
      <c r="V55" s="1548"/>
      <c r="W55" s="1548"/>
      <c r="X55" s="1548"/>
      <c r="Y55" s="1548"/>
      <c r="Z55" s="1548"/>
      <c r="AA55" s="1548"/>
      <c r="AB55" s="1548"/>
      <c r="AC55" s="1548"/>
    </row>
    <row r="56" spans="1:29" s="1548" customFormat="1" ht="58.5" customHeight="1">
      <c r="A56" s="3757"/>
      <c r="B56" s="3020" t="str">
        <f t="shared" si="0"/>
        <v>2000003241</v>
      </c>
      <c r="C56" s="3025" t="s">
        <v>3460</v>
      </c>
      <c r="D56" s="1903"/>
      <c r="E56" s="1921"/>
      <c r="F56" s="1545" t="s">
        <v>61</v>
      </c>
      <c r="G56" s="1495"/>
      <c r="H56" s="1495"/>
      <c r="I56" s="1495"/>
      <c r="J56" s="1493" t="s">
        <v>19</v>
      </c>
      <c r="K56" s="1495" t="s">
        <v>1138</v>
      </c>
      <c r="L56" s="1600" t="s">
        <v>7927</v>
      </c>
      <c r="M56" s="3053">
        <v>270</v>
      </c>
      <c r="N56" s="2385" t="s">
        <v>5481</v>
      </c>
      <c r="O56" s="3025">
        <v>37</v>
      </c>
      <c r="P56" s="3025"/>
      <c r="Q56" s="2590"/>
      <c r="R56" s="3061">
        <v>1</v>
      </c>
    </row>
    <row r="57" spans="1:29" s="1467" customFormat="1" ht="58.5" customHeight="1">
      <c r="A57" s="3757"/>
      <c r="B57" s="3020" t="str">
        <f t="shared" si="0"/>
        <v>2200002124</v>
      </c>
      <c r="C57" s="3025" t="s">
        <v>3460</v>
      </c>
      <c r="D57" s="3022"/>
      <c r="E57" s="3037"/>
      <c r="F57" s="3025" t="s">
        <v>61</v>
      </c>
      <c r="G57" s="3023"/>
      <c r="H57" s="3023"/>
      <c r="I57" s="3061"/>
      <c r="J57" s="1493" t="s">
        <v>19</v>
      </c>
      <c r="K57" s="1495" t="s">
        <v>1138</v>
      </c>
      <c r="L57" s="1600" t="s">
        <v>7928</v>
      </c>
      <c r="M57" s="3053">
        <v>1400</v>
      </c>
      <c r="N57" s="3032" t="s">
        <v>5319</v>
      </c>
      <c r="O57" s="3025">
        <v>37</v>
      </c>
      <c r="P57" s="3025"/>
      <c r="Q57" s="2590"/>
      <c r="R57" s="3061">
        <v>1</v>
      </c>
      <c r="S57" s="1790"/>
      <c r="T57" s="1790"/>
      <c r="U57" s="1548"/>
      <c r="V57" s="1548"/>
      <c r="W57" s="1548"/>
      <c r="X57" s="1548"/>
      <c r="Y57" s="1548"/>
      <c r="Z57" s="1548"/>
      <c r="AA57" s="1548"/>
      <c r="AB57" s="1548"/>
      <c r="AC57" s="1548"/>
    </row>
    <row r="58" spans="1:29" s="1467" customFormat="1" ht="58.5" customHeight="1">
      <c r="A58" s="3758"/>
      <c r="B58" s="3020" t="str">
        <f t="shared" si="0"/>
        <v>2200002159</v>
      </c>
      <c r="C58" s="3025" t="s">
        <v>3460</v>
      </c>
      <c r="D58" s="3022"/>
      <c r="E58" s="3037"/>
      <c r="F58" s="3025" t="s">
        <v>61</v>
      </c>
      <c r="G58" s="3023"/>
      <c r="H58" s="3023"/>
      <c r="I58" s="3023"/>
      <c r="J58" s="1493" t="s">
        <v>19</v>
      </c>
      <c r="K58" s="1495" t="s">
        <v>1138</v>
      </c>
      <c r="L58" s="2880" t="s">
        <v>7929</v>
      </c>
      <c r="M58" s="3106">
        <v>400</v>
      </c>
      <c r="N58" s="2385" t="s">
        <v>5481</v>
      </c>
      <c r="O58" s="3025">
        <v>37</v>
      </c>
      <c r="P58" s="3025"/>
      <c r="Q58" s="3026"/>
      <c r="R58" s="3061">
        <v>1</v>
      </c>
      <c r="S58" s="1548"/>
      <c r="T58" s="1548"/>
      <c r="U58" s="1548"/>
      <c r="V58" s="1548"/>
      <c r="W58" s="1548"/>
      <c r="X58" s="1548"/>
      <c r="Y58" s="1548"/>
      <c r="Z58" s="1548"/>
      <c r="AA58" s="1548"/>
      <c r="AB58" s="1548"/>
      <c r="AC58" s="1548"/>
    </row>
    <row r="59" spans="1:29" s="1548" customFormat="1" ht="72" customHeight="1">
      <c r="A59" s="3756">
        <v>13</v>
      </c>
      <c r="B59" s="3020" t="str">
        <f t="shared" si="0"/>
        <v>2000003295</v>
      </c>
      <c r="C59" s="3041" t="s">
        <v>7930</v>
      </c>
      <c r="D59" s="3036">
        <f>SUM(M59:M62)</f>
        <v>10900</v>
      </c>
      <c r="E59" s="3037" t="s">
        <v>7931</v>
      </c>
      <c r="F59" s="3035" t="s">
        <v>89</v>
      </c>
      <c r="G59" s="3023" t="s">
        <v>7932</v>
      </c>
      <c r="H59" s="3023"/>
      <c r="I59" s="1495" t="s">
        <v>5267</v>
      </c>
      <c r="J59" s="3025" t="s">
        <v>19</v>
      </c>
      <c r="K59" s="3023" t="s">
        <v>63</v>
      </c>
      <c r="L59" s="2880" t="s">
        <v>7933</v>
      </c>
      <c r="M59" s="3056">
        <v>7000</v>
      </c>
      <c r="N59" s="2916" t="s">
        <v>5481</v>
      </c>
      <c r="O59" s="3025">
        <v>36</v>
      </c>
      <c r="P59" s="3025"/>
      <c r="Q59" s="3079" t="s">
        <v>7934</v>
      </c>
      <c r="R59" s="3061">
        <v>1</v>
      </c>
      <c r="S59" s="1548" t="s">
        <v>7935</v>
      </c>
      <c r="T59" s="1548">
        <v>2000003295</v>
      </c>
      <c r="U59" s="1493">
        <f>VLOOKUP(T59,'PKH UPDATE'!A:D,2,0)</f>
        <v>6888</v>
      </c>
      <c r="V59" s="1493">
        <f>VLOOKUP(T59,'PKH UPDATE'!A:D,3,0)</f>
        <v>5818</v>
      </c>
      <c r="W59" s="1493">
        <f>VLOOKUP(T59,'PKH UPDATE'!A:D,4,0)</f>
        <v>1070</v>
      </c>
    </row>
    <row r="60" spans="1:29" s="1548" customFormat="1" ht="72" customHeight="1">
      <c r="A60" s="3757"/>
      <c r="B60" s="3020" t="str">
        <f t="shared" si="0"/>
        <v>2000003256</v>
      </c>
      <c r="C60" s="3044" t="s">
        <v>7930</v>
      </c>
      <c r="D60" s="1903"/>
      <c r="E60" s="1921"/>
      <c r="F60" s="3025" t="s">
        <v>89</v>
      </c>
      <c r="G60" s="1495"/>
      <c r="H60" s="1495"/>
      <c r="I60" s="1495" t="s">
        <v>5267</v>
      </c>
      <c r="J60" s="1493" t="s">
        <v>19</v>
      </c>
      <c r="K60" s="1495" t="s">
        <v>63</v>
      </c>
      <c r="L60" s="2880" t="s">
        <v>7936</v>
      </c>
      <c r="M60" s="3053">
        <v>500</v>
      </c>
      <c r="N60" s="2916" t="s">
        <v>5481</v>
      </c>
      <c r="O60" s="3025">
        <v>36</v>
      </c>
      <c r="P60" s="3025"/>
      <c r="Q60" s="3080" t="s">
        <v>7937</v>
      </c>
      <c r="R60" s="3061">
        <v>1</v>
      </c>
      <c r="T60" s="1548">
        <v>2000003256</v>
      </c>
      <c r="U60" s="1493">
        <f>VLOOKUP(T60,'PKH UPDATE'!A:D,2,0)</f>
        <v>326</v>
      </c>
      <c r="V60" s="1493">
        <f>VLOOKUP(T60,'PKH UPDATE'!A:D,3,0)</f>
        <v>0</v>
      </c>
      <c r="W60" s="1493">
        <f>VLOOKUP(T60,'PKH UPDATE'!A:D,4,0)</f>
        <v>326</v>
      </c>
    </row>
    <row r="61" spans="1:29" s="1548" customFormat="1" ht="58.5" customHeight="1">
      <c r="A61" s="3757"/>
      <c r="B61" s="3020" t="str">
        <f t="shared" si="0"/>
        <v>2000003186</v>
      </c>
      <c r="C61" s="3044" t="s">
        <v>7930</v>
      </c>
      <c r="D61" s="3053"/>
      <c r="E61" s="1921"/>
      <c r="F61" s="3025" t="s">
        <v>89</v>
      </c>
      <c r="G61" s="1495"/>
      <c r="H61" s="1495"/>
      <c r="I61" s="1495" t="s">
        <v>5267</v>
      </c>
      <c r="J61" s="1493" t="s">
        <v>19</v>
      </c>
      <c r="K61" s="1495" t="s">
        <v>5260</v>
      </c>
      <c r="L61" s="1843" t="s">
        <v>7938</v>
      </c>
      <c r="M61" s="3053">
        <v>2500</v>
      </c>
      <c r="N61" s="2916" t="s">
        <v>5481</v>
      </c>
      <c r="O61" s="3025">
        <v>36</v>
      </c>
      <c r="P61" s="3025"/>
      <c r="Q61" s="2590"/>
      <c r="R61" s="3061">
        <v>1</v>
      </c>
      <c r="S61" s="1790"/>
      <c r="T61" s="1790">
        <v>2000003186</v>
      </c>
      <c r="U61" s="1493">
        <f>VLOOKUP(T61,'PKH UPDATE'!A:D,2,0)</f>
        <v>1658</v>
      </c>
      <c r="V61" s="1493">
        <f>VLOOKUP(T61,'PKH UPDATE'!A:D,3,0)</f>
        <v>1006</v>
      </c>
      <c r="W61" s="1493">
        <f>VLOOKUP(T61,'PKH UPDATE'!A:D,4,0)</f>
        <v>652</v>
      </c>
    </row>
    <row r="62" spans="1:29" s="1548" customFormat="1" ht="58.5" customHeight="1">
      <c r="A62" s="3758"/>
      <c r="B62" s="3020" t="str">
        <f t="shared" si="0"/>
        <v>2000003189</v>
      </c>
      <c r="C62" s="3044" t="s">
        <v>7930</v>
      </c>
      <c r="D62" s="3053"/>
      <c r="E62" s="1921"/>
      <c r="F62" s="3025" t="s">
        <v>89</v>
      </c>
      <c r="G62" s="1495"/>
      <c r="H62" s="1495"/>
      <c r="I62" s="1495" t="s">
        <v>5267</v>
      </c>
      <c r="J62" s="1493" t="s">
        <v>19</v>
      </c>
      <c r="K62" s="1495" t="s">
        <v>5260</v>
      </c>
      <c r="L62" s="1843" t="s">
        <v>7939</v>
      </c>
      <c r="M62" s="3053">
        <v>900</v>
      </c>
      <c r="N62" s="2916" t="s">
        <v>5481</v>
      </c>
      <c r="O62" s="3025">
        <v>36</v>
      </c>
      <c r="P62" s="3025"/>
      <c r="Q62" s="2590"/>
      <c r="R62" s="3061">
        <v>1</v>
      </c>
      <c r="S62" s="1790"/>
      <c r="T62" s="1790">
        <v>2000003189</v>
      </c>
      <c r="U62" s="1493">
        <f>VLOOKUP(T62,'PKH UPDATE'!A:D,2,0)</f>
        <v>3862</v>
      </c>
      <c r="V62" s="1493">
        <f>VLOOKUP(T62,'PKH UPDATE'!A:D,3,0)</f>
        <v>1263</v>
      </c>
      <c r="W62" s="1493">
        <f>VLOOKUP(T62,'PKH UPDATE'!A:D,4,0)</f>
        <v>2599</v>
      </c>
    </row>
    <row r="63" spans="1:29" s="1548" customFormat="1" ht="58.5" customHeight="1">
      <c r="A63" s="3770">
        <v>14</v>
      </c>
      <c r="B63" s="3020" t="str">
        <f t="shared" si="0"/>
        <v>2000003306</v>
      </c>
      <c r="C63" s="3035" t="s">
        <v>5919</v>
      </c>
      <c r="D63" s="3022">
        <v>4350</v>
      </c>
      <c r="E63" s="3084" t="s">
        <v>7940</v>
      </c>
      <c r="F63" s="3025" t="s">
        <v>61</v>
      </c>
      <c r="G63" s="3023" t="s">
        <v>7941</v>
      </c>
      <c r="H63" s="3023"/>
      <c r="I63" s="3078" t="s">
        <v>5267</v>
      </c>
      <c r="J63" s="3024" t="s">
        <v>19</v>
      </c>
      <c r="K63" s="3023" t="s">
        <v>74</v>
      </c>
      <c r="L63" s="2880" t="s">
        <v>7942</v>
      </c>
      <c r="M63" s="3056">
        <f>4350-M64</f>
        <v>3620</v>
      </c>
      <c r="N63" s="2916" t="s">
        <v>5481</v>
      </c>
      <c r="O63" s="3025"/>
      <c r="P63" s="3025"/>
      <c r="Q63" s="1745" t="s">
        <v>7943</v>
      </c>
      <c r="R63" s="3061">
        <v>2</v>
      </c>
    </row>
    <row r="64" spans="1:29" s="1467" customFormat="1" ht="58.5" customHeight="1">
      <c r="A64" s="3772"/>
      <c r="B64" s="3020" t="str">
        <f t="shared" si="0"/>
        <v>2200002165</v>
      </c>
      <c r="C64" s="3025" t="s">
        <v>5919</v>
      </c>
      <c r="D64" s="3022"/>
      <c r="E64" s="3084"/>
      <c r="F64" s="3025" t="s">
        <v>61</v>
      </c>
      <c r="G64" s="3023"/>
      <c r="H64" s="3023"/>
      <c r="I64" s="3078" t="s">
        <v>5267</v>
      </c>
      <c r="J64" s="3024" t="s">
        <v>19</v>
      </c>
      <c r="K64" s="3023" t="s">
        <v>74</v>
      </c>
      <c r="L64" s="1600" t="s">
        <v>7944</v>
      </c>
      <c r="M64" s="3081">
        <v>730</v>
      </c>
      <c r="N64" s="2916" t="s">
        <v>5481</v>
      </c>
      <c r="O64" s="3025"/>
      <c r="P64" s="3025"/>
      <c r="Q64" s="2590"/>
      <c r="R64" s="3061">
        <v>2</v>
      </c>
      <c r="S64" s="1548"/>
      <c r="T64" s="1548"/>
      <c r="U64" s="1548"/>
      <c r="V64" s="1548"/>
      <c r="W64" s="1548"/>
      <c r="X64" s="1548"/>
      <c r="Y64" s="1548"/>
      <c r="Z64" s="1548"/>
      <c r="AA64" s="1548"/>
      <c r="AB64" s="1548"/>
      <c r="AC64" s="1548"/>
    </row>
    <row r="65" spans="1:30" s="1548" customFormat="1" ht="58.5" customHeight="1">
      <c r="A65" s="3770" t="s">
        <v>2051</v>
      </c>
      <c r="B65" s="3020" t="str">
        <f t="shared" si="0"/>
        <v>2000003288</v>
      </c>
      <c r="C65" s="3035" t="s">
        <v>5228</v>
      </c>
      <c r="D65" s="3036">
        <f>SUM(M65:M72)</f>
        <v>23815</v>
      </c>
      <c r="E65" s="3037" t="s">
        <v>7945</v>
      </c>
      <c r="F65" s="3035" t="s">
        <v>3416</v>
      </c>
      <c r="G65" s="3037" t="s">
        <v>7946</v>
      </c>
      <c r="H65" s="3037"/>
      <c r="I65" s="3093" t="s">
        <v>5267</v>
      </c>
      <c r="J65" s="3024" t="s">
        <v>19</v>
      </c>
      <c r="K65" s="3023" t="s">
        <v>63</v>
      </c>
      <c r="L65" s="2880" t="s">
        <v>7947</v>
      </c>
      <c r="M65" s="3056">
        <v>6895</v>
      </c>
      <c r="N65" s="3032" t="s">
        <v>5319</v>
      </c>
      <c r="O65" s="3035">
        <v>30</v>
      </c>
      <c r="P65" s="3035"/>
      <c r="Q65" s="3026"/>
      <c r="R65" s="3061">
        <v>1</v>
      </c>
      <c r="T65" s="1548">
        <v>2000003288</v>
      </c>
      <c r="U65" s="1493" t="e">
        <f>VLOOKUP(T65,'PKH UPDATE'!A:D,3,0)</f>
        <v>#N/A</v>
      </c>
      <c r="V65" s="1493" t="e">
        <f>VLOOKUP(T65,'PKH UPDATE'!A:D,3,0)</f>
        <v>#N/A</v>
      </c>
      <c r="W65" s="1493" t="e">
        <f>VLOOKUP(T65,'PKH UPDATE'!A:D,4,0)</f>
        <v>#N/A</v>
      </c>
    </row>
    <row r="66" spans="1:30" s="1548" customFormat="1" ht="58.5" customHeight="1">
      <c r="A66" s="3771"/>
      <c r="B66" s="3020" t="str">
        <f t="shared" si="0"/>
        <v>2000003296</v>
      </c>
      <c r="C66" s="3025" t="s">
        <v>5228</v>
      </c>
      <c r="D66" s="3022"/>
      <c r="E66" s="3037"/>
      <c r="F66" s="3025" t="s">
        <v>3416</v>
      </c>
      <c r="G66" s="3023"/>
      <c r="H66" s="3023"/>
      <c r="I66" s="1495" t="s">
        <v>5267</v>
      </c>
      <c r="J66" s="3025" t="s">
        <v>19</v>
      </c>
      <c r="K66" s="3088" t="s">
        <v>63</v>
      </c>
      <c r="L66" s="2880" t="s">
        <v>7948</v>
      </c>
      <c r="M66" s="3054">
        <v>4000</v>
      </c>
      <c r="N66" s="2916" t="s">
        <v>5481</v>
      </c>
      <c r="O66" s="3035">
        <v>30</v>
      </c>
      <c r="P66" s="3035"/>
      <c r="Q66" s="3026" t="s">
        <v>7949</v>
      </c>
      <c r="R66" s="3061">
        <v>1</v>
      </c>
      <c r="T66" s="1548">
        <v>2000003296</v>
      </c>
      <c r="U66" s="1493" t="e">
        <f>VLOOKUP(T66,'PKH UPDATE'!A:D,2,0)</f>
        <v>#N/A</v>
      </c>
      <c r="V66" s="1493" t="e">
        <f>VLOOKUP(T66,'PKH UPDATE'!A:D,3,0)</f>
        <v>#N/A</v>
      </c>
      <c r="W66" s="1493" t="e">
        <f>VLOOKUP(T66,'PKH UPDATE'!A:D,4,0)</f>
        <v>#N/A</v>
      </c>
    </row>
    <row r="67" spans="1:30" s="1548" customFormat="1" ht="58.5" customHeight="1">
      <c r="A67" s="3771"/>
      <c r="B67" s="3020" t="str">
        <f t="shared" si="0"/>
        <v>2000003189</v>
      </c>
      <c r="C67" s="3025" t="s">
        <v>5228</v>
      </c>
      <c r="D67" s="3053"/>
      <c r="E67" s="1921"/>
      <c r="F67" s="3025" t="s">
        <v>3416</v>
      </c>
      <c r="G67" s="1495"/>
      <c r="H67" s="1495"/>
      <c r="I67" s="1495" t="s">
        <v>5267</v>
      </c>
      <c r="J67" s="1493" t="s">
        <v>19</v>
      </c>
      <c r="K67" s="1495" t="s">
        <v>5260</v>
      </c>
      <c r="L67" s="1843" t="s">
        <v>7950</v>
      </c>
      <c r="M67" s="3053">
        <v>3170</v>
      </c>
      <c r="N67" s="2916" t="s">
        <v>5481</v>
      </c>
      <c r="O67" s="3035">
        <v>30</v>
      </c>
      <c r="P67" s="3035"/>
      <c r="Q67" s="2590"/>
      <c r="R67" s="3061">
        <v>1</v>
      </c>
      <c r="S67" s="1790"/>
      <c r="T67" s="1790">
        <v>2000003189</v>
      </c>
      <c r="U67" s="1493">
        <f>VLOOKUP(T67,'PKH UPDATE'!A:D,2,0)</f>
        <v>3862</v>
      </c>
      <c r="V67" s="1493">
        <f>VLOOKUP(T67,'PKH UPDATE'!A:D,3,0)</f>
        <v>1263</v>
      </c>
      <c r="W67" s="1493">
        <f>VLOOKUP(T67,'PKH UPDATE'!A:D,4,0)</f>
        <v>2599</v>
      </c>
    </row>
    <row r="68" spans="1:30" s="2150" customFormat="1" ht="58.5" customHeight="1">
      <c r="A68" s="3771"/>
      <c r="B68" s="3040" t="str">
        <f t="shared" ref="B68:B131" si="1">TEXT(LEFT(L68,10),"0000000000")</f>
        <v>2000003300</v>
      </c>
      <c r="C68" s="3025" t="s">
        <v>5228</v>
      </c>
      <c r="D68" s="3094"/>
      <c r="E68" s="2187"/>
      <c r="F68" s="3025" t="s">
        <v>3416</v>
      </c>
      <c r="G68" s="2187"/>
      <c r="H68" s="2187"/>
      <c r="I68" s="1495" t="s">
        <v>5267</v>
      </c>
      <c r="J68" s="2187" t="s">
        <v>19</v>
      </c>
      <c r="K68" s="2187" t="s">
        <v>123</v>
      </c>
      <c r="L68" s="3223" t="s">
        <v>7857</v>
      </c>
      <c r="M68" s="3095">
        <v>200</v>
      </c>
      <c r="N68" s="3032" t="s">
        <v>5319</v>
      </c>
      <c r="O68" s="3035">
        <v>30</v>
      </c>
      <c r="P68" s="3189"/>
      <c r="Q68" s="2593"/>
      <c r="R68" s="3061">
        <v>1</v>
      </c>
      <c r="U68" s="1493" t="e">
        <f>VLOOKUP(T68,'PKH UPDATE'!A:D,3,0)</f>
        <v>#N/A</v>
      </c>
      <c r="V68" s="1493" t="e">
        <f>VLOOKUP(T68,'PKH UPDATE'!A:D,3,0)</f>
        <v>#N/A</v>
      </c>
      <c r="W68" s="1493" t="e">
        <f>VLOOKUP(T68,'PKH UPDATE'!A:D,4,0)</f>
        <v>#N/A</v>
      </c>
    </row>
    <row r="69" spans="1:30" s="1548" customFormat="1" ht="58.5" customHeight="1">
      <c r="A69" s="3771"/>
      <c r="B69" s="3020" t="str">
        <f t="shared" si="1"/>
        <v>2000003278</v>
      </c>
      <c r="C69" s="3025" t="s">
        <v>5228</v>
      </c>
      <c r="D69" s="3022"/>
      <c r="E69" s="3037"/>
      <c r="F69" s="3025" t="s">
        <v>3416</v>
      </c>
      <c r="G69" s="3023"/>
      <c r="H69" s="3023"/>
      <c r="I69" s="1495" t="s">
        <v>5267</v>
      </c>
      <c r="J69" s="3025" t="s">
        <v>19</v>
      </c>
      <c r="K69" s="3088" t="s">
        <v>123</v>
      </c>
      <c r="L69" s="2880" t="s">
        <v>7951</v>
      </c>
      <c r="M69" s="3054">
        <v>500</v>
      </c>
      <c r="N69" s="3032" t="s">
        <v>5319</v>
      </c>
      <c r="O69" s="3035">
        <v>30</v>
      </c>
      <c r="P69" s="3035"/>
      <c r="Q69" s="3026"/>
      <c r="R69" s="3061">
        <v>1</v>
      </c>
      <c r="U69" s="1493" t="e">
        <f>VLOOKUP(T69,'PKH UPDATE'!A:D,3,0)</f>
        <v>#N/A</v>
      </c>
      <c r="V69" s="1493" t="e">
        <f>VLOOKUP(T69,'PKH UPDATE'!A:D,3,0)</f>
        <v>#N/A</v>
      </c>
      <c r="W69" s="1493" t="e">
        <f>VLOOKUP(T69,'PKH UPDATE'!A:D,4,0)</f>
        <v>#N/A</v>
      </c>
    </row>
    <row r="70" spans="1:30" s="1548" customFormat="1" ht="58.5" customHeight="1">
      <c r="A70" s="3771"/>
      <c r="B70" s="3020" t="str">
        <f t="shared" si="1"/>
        <v>2000003301</v>
      </c>
      <c r="C70" s="3025" t="s">
        <v>5228</v>
      </c>
      <c r="D70" s="3096"/>
      <c r="E70" s="2187"/>
      <c r="F70" s="3025" t="s">
        <v>3416</v>
      </c>
      <c r="G70" s="1543"/>
      <c r="H70" s="1543"/>
      <c r="I70" s="1495" t="s">
        <v>5267</v>
      </c>
      <c r="J70" s="1543" t="s">
        <v>19</v>
      </c>
      <c r="K70" s="1543" t="s">
        <v>123</v>
      </c>
      <c r="L70" s="3076" t="s">
        <v>7859</v>
      </c>
      <c r="M70" s="3097">
        <v>472</v>
      </c>
      <c r="N70" s="3032" t="s">
        <v>7860</v>
      </c>
      <c r="O70" s="3035">
        <v>30</v>
      </c>
      <c r="P70" s="3189"/>
      <c r="Q70" s="2591"/>
      <c r="R70" s="3061">
        <v>1</v>
      </c>
      <c r="U70" s="1493" t="e">
        <f>VLOOKUP(T70,'PKH UPDATE'!A:D,3,0)</f>
        <v>#N/A</v>
      </c>
      <c r="V70" s="1493" t="e">
        <f>VLOOKUP(T70,'PKH UPDATE'!A:D,3,0)</f>
        <v>#N/A</v>
      </c>
      <c r="W70" s="1493" t="e">
        <f>VLOOKUP(T70,'PKH UPDATE'!A:D,4,0)</f>
        <v>#N/A</v>
      </c>
    </row>
    <row r="71" spans="1:30" s="1548" customFormat="1" ht="58.5" customHeight="1">
      <c r="A71" s="3771"/>
      <c r="B71" s="3020" t="str">
        <f t="shared" si="1"/>
        <v>2200002097</v>
      </c>
      <c r="C71" s="3025" t="s">
        <v>5228</v>
      </c>
      <c r="D71" s="3053"/>
      <c r="E71" s="1921"/>
      <c r="F71" s="3025" t="s">
        <v>3416</v>
      </c>
      <c r="G71" s="1495"/>
      <c r="H71" s="1495"/>
      <c r="I71" s="1495" t="s">
        <v>5267</v>
      </c>
      <c r="J71" s="1493" t="s">
        <v>19</v>
      </c>
      <c r="K71" s="1495" t="s">
        <v>1230</v>
      </c>
      <c r="L71" s="2880" t="s">
        <v>7952</v>
      </c>
      <c r="M71" s="3053">
        <v>1800</v>
      </c>
      <c r="N71" s="3023" t="s">
        <v>7953</v>
      </c>
      <c r="O71" s="1493"/>
      <c r="P71" s="1493"/>
      <c r="Q71" s="2590" t="s">
        <v>7954</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72"/>
      <c r="B72" s="3020" t="str">
        <f t="shared" si="1"/>
        <v>2000003253</v>
      </c>
      <c r="C72" s="3025" t="s">
        <v>5228</v>
      </c>
      <c r="D72" s="3036"/>
      <c r="E72" s="3037"/>
      <c r="F72" s="3035" t="s">
        <v>3416</v>
      </c>
      <c r="G72" s="3037"/>
      <c r="H72" s="3037"/>
      <c r="I72" s="1495" t="s">
        <v>5267</v>
      </c>
      <c r="J72" s="3024" t="s">
        <v>19</v>
      </c>
      <c r="K72" s="3023" t="s">
        <v>123</v>
      </c>
      <c r="L72" s="2880" t="s">
        <v>7955</v>
      </c>
      <c r="M72" s="3056">
        <v>6778</v>
      </c>
      <c r="N72" s="3032" t="s">
        <v>5319</v>
      </c>
      <c r="O72" s="3035">
        <v>30</v>
      </c>
      <c r="P72" s="3035"/>
      <c r="Q72" s="2590" t="s">
        <v>7954</v>
      </c>
      <c r="R72" s="3061">
        <v>1</v>
      </c>
      <c r="U72" s="1493" t="e">
        <f>VLOOKUP(T72,'PKH UPDATE'!A:D,3,0)</f>
        <v>#N/A</v>
      </c>
      <c r="V72" s="1493" t="e">
        <f>VLOOKUP(T72,'PKH UPDATE'!A:D,3,0)</f>
        <v>#N/A</v>
      </c>
      <c r="W72" s="1493" t="e">
        <f>VLOOKUP(T72,'PKH UPDATE'!A:D,4,0)</f>
        <v>#N/A</v>
      </c>
    </row>
    <row r="73" spans="1:30" s="2150" customFormat="1" ht="58.5" customHeight="1">
      <c r="A73" s="3756">
        <v>16</v>
      </c>
      <c r="B73" s="3020" t="str">
        <f t="shared" si="1"/>
        <v>2200002138</v>
      </c>
      <c r="C73" s="3037" t="s">
        <v>7956</v>
      </c>
      <c r="D73" s="3036">
        <v>3423</v>
      </c>
      <c r="E73" s="3062" t="s">
        <v>7957</v>
      </c>
      <c r="F73" s="3035" t="s">
        <v>61</v>
      </c>
      <c r="G73" s="3037"/>
      <c r="H73" s="3037"/>
      <c r="I73" s="1495" t="s">
        <v>5267</v>
      </c>
      <c r="J73" s="1902" t="s">
        <v>19</v>
      </c>
      <c r="K73" s="1921" t="s">
        <v>101</v>
      </c>
      <c r="L73" s="1845" t="s">
        <v>7958</v>
      </c>
      <c r="M73" s="3057">
        <v>800</v>
      </c>
      <c r="N73" s="3032" t="s">
        <v>7346</v>
      </c>
      <c r="O73" s="3035">
        <v>25</v>
      </c>
      <c r="P73" s="3035"/>
      <c r="Q73" s="3039"/>
      <c r="R73" s="3061">
        <v>1</v>
      </c>
    </row>
    <row r="74" spans="1:30" s="2643" customFormat="1" ht="58.5" customHeight="1">
      <c r="A74" s="3757"/>
      <c r="B74" s="3020" t="str">
        <f t="shared" si="1"/>
        <v>2200002113</v>
      </c>
      <c r="C74" s="3037" t="s">
        <v>7956</v>
      </c>
      <c r="D74" s="3036"/>
      <c r="E74" s="3062"/>
      <c r="F74" s="3035" t="s">
        <v>61</v>
      </c>
      <c r="G74" s="3037"/>
      <c r="H74" s="3037"/>
      <c r="I74" s="1495" t="s">
        <v>5267</v>
      </c>
      <c r="J74" s="1902" t="s">
        <v>19</v>
      </c>
      <c r="K74" s="1921" t="s">
        <v>101</v>
      </c>
      <c r="L74" s="1600" t="s">
        <v>7959</v>
      </c>
      <c r="M74" s="1826">
        <v>423</v>
      </c>
      <c r="N74" s="2749" t="s">
        <v>7960</v>
      </c>
      <c r="O74" s="1493"/>
      <c r="P74" s="1493"/>
      <c r="Q74" s="1843"/>
      <c r="R74" s="1748">
        <v>2</v>
      </c>
      <c r="S74" s="1790"/>
      <c r="T74" s="3073"/>
      <c r="U74" s="1467"/>
      <c r="V74" s="1467"/>
      <c r="W74" s="1467"/>
      <c r="X74" s="1467"/>
      <c r="Y74" s="1467"/>
      <c r="Z74" s="1467"/>
      <c r="AA74" s="1467"/>
      <c r="AB74" s="1467"/>
      <c r="AC74" s="1467"/>
    </row>
    <row r="75" spans="1:30" s="2150" customFormat="1" ht="58.5" customHeight="1">
      <c r="A75" s="3757"/>
      <c r="B75" s="3020" t="str">
        <f t="shared" si="1"/>
        <v>2000003279</v>
      </c>
      <c r="C75" s="3037" t="s">
        <v>7956</v>
      </c>
      <c r="D75" s="3022"/>
      <c r="E75" s="3037"/>
      <c r="F75" s="3025" t="s">
        <v>61</v>
      </c>
      <c r="G75" s="3023"/>
      <c r="H75" s="3023"/>
      <c r="I75" s="1495" t="s">
        <v>5267</v>
      </c>
      <c r="J75" s="3025" t="s">
        <v>19</v>
      </c>
      <c r="K75" s="3088" t="s">
        <v>74</v>
      </c>
      <c r="L75" s="2880" t="s">
        <v>7961</v>
      </c>
      <c r="M75" s="3054">
        <v>2000</v>
      </c>
      <c r="N75" s="3032" t="s">
        <v>7346</v>
      </c>
      <c r="O75" s="3035">
        <v>25</v>
      </c>
      <c r="P75" s="3035"/>
      <c r="Q75" s="3026"/>
      <c r="R75" s="3061">
        <v>1</v>
      </c>
      <c r="S75" s="1548"/>
      <c r="T75" s="1548"/>
      <c r="U75" s="1548"/>
      <c r="V75" s="1548"/>
      <c r="W75" s="1548"/>
      <c r="X75" s="1548"/>
      <c r="Y75" s="1548"/>
      <c r="Z75" s="1548"/>
      <c r="AA75" s="1548"/>
      <c r="AB75" s="1548"/>
      <c r="AC75" s="1548"/>
    </row>
    <row r="76" spans="1:30" s="1467" customFormat="1" ht="58.5" customHeight="1">
      <c r="A76" s="3758"/>
      <c r="B76" s="3020" t="str">
        <f t="shared" si="1"/>
        <v>2200002160</v>
      </c>
      <c r="C76" s="3037" t="s">
        <v>7956</v>
      </c>
      <c r="D76" s="3022"/>
      <c r="E76" s="3037"/>
      <c r="F76" s="3025" t="s">
        <v>61</v>
      </c>
      <c r="G76" s="3023"/>
      <c r="H76" s="3023"/>
      <c r="I76" s="1495" t="s">
        <v>5267</v>
      </c>
      <c r="J76" s="3025" t="s">
        <v>19</v>
      </c>
      <c r="K76" s="3023" t="s">
        <v>74</v>
      </c>
      <c r="L76" s="2880" t="s">
        <v>7962</v>
      </c>
      <c r="M76" s="3106">
        <v>22</v>
      </c>
      <c r="N76" s="3032" t="s">
        <v>7963</v>
      </c>
      <c r="O76" s="3025">
        <v>37</v>
      </c>
      <c r="P76" s="3025"/>
      <c r="Q76" s="3026"/>
      <c r="R76" s="3061">
        <v>1</v>
      </c>
      <c r="S76" s="1548"/>
      <c r="T76" s="1548"/>
      <c r="U76" s="1548"/>
      <c r="V76" s="1548"/>
      <c r="W76" s="1548"/>
      <c r="X76" s="1548"/>
      <c r="Y76" s="1548"/>
      <c r="Z76" s="1548"/>
      <c r="AA76" s="1548"/>
      <c r="AB76" s="1548"/>
      <c r="AC76" s="1548"/>
    </row>
    <row r="77" spans="1:30" s="2150" customFormat="1" ht="55.5" customHeight="1">
      <c r="A77" s="3064">
        <v>17</v>
      </c>
      <c r="B77" s="3040" t="str">
        <f t="shared" si="1"/>
        <v>2000003282</v>
      </c>
      <c r="C77" s="3035" t="s">
        <v>82</v>
      </c>
      <c r="D77" s="3036">
        <v>4250</v>
      </c>
      <c r="E77" s="3037" t="s">
        <v>7964</v>
      </c>
      <c r="F77" s="3035" t="s">
        <v>84</v>
      </c>
      <c r="G77" s="3037" t="s">
        <v>7965</v>
      </c>
      <c r="H77" s="3037"/>
      <c r="I77" s="1495" t="s">
        <v>5267</v>
      </c>
      <c r="J77" s="3043" t="s">
        <v>19</v>
      </c>
      <c r="K77" s="3037" t="s">
        <v>20</v>
      </c>
      <c r="L77" s="2913" t="s">
        <v>7966</v>
      </c>
      <c r="M77" s="3052">
        <v>4250</v>
      </c>
      <c r="N77" s="3032">
        <v>0</v>
      </c>
      <c r="O77" s="3025">
        <v>37</v>
      </c>
      <c r="P77" s="3025"/>
      <c r="Q77" s="3039" t="s">
        <v>7967</v>
      </c>
      <c r="R77" s="3061">
        <v>1</v>
      </c>
    </row>
    <row r="78" spans="1:30" s="2643" customFormat="1" ht="55.5" customHeight="1">
      <c r="A78" s="2436">
        <v>18</v>
      </c>
      <c r="B78" s="3040" t="str">
        <f t="shared" si="1"/>
        <v>2200002151</v>
      </c>
      <c r="C78" s="1902" t="s">
        <v>7968</v>
      </c>
      <c r="D78" s="2607">
        <v>4200</v>
      </c>
      <c r="E78" s="1921" t="s">
        <v>7969</v>
      </c>
      <c r="F78" s="1902" t="s">
        <v>16</v>
      </c>
      <c r="G78" s="1921" t="s">
        <v>7970</v>
      </c>
      <c r="H78" s="1921"/>
      <c r="I78" s="1921" t="s">
        <v>5267</v>
      </c>
      <c r="J78" s="1902" t="s">
        <v>19</v>
      </c>
      <c r="K78" s="1561" t="s">
        <v>959</v>
      </c>
      <c r="L78" s="3224" t="s">
        <v>7971</v>
      </c>
      <c r="M78" s="3063">
        <v>4200</v>
      </c>
      <c r="N78" s="2916" t="s">
        <v>7346</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56">
        <v>19</v>
      </c>
      <c r="B79" s="3040" t="str">
        <f t="shared" si="1"/>
        <v>2000003187</v>
      </c>
      <c r="C79" s="1902" t="s">
        <v>7071</v>
      </c>
      <c r="D79" s="3036">
        <v>4250</v>
      </c>
      <c r="E79" s="3037" t="s">
        <v>7900</v>
      </c>
      <c r="F79" s="1902" t="s">
        <v>84</v>
      </c>
      <c r="G79" s="3037" t="s">
        <v>7972</v>
      </c>
      <c r="H79" s="3037"/>
      <c r="I79" s="1921" t="s">
        <v>5267</v>
      </c>
      <c r="J79" s="1902" t="s">
        <v>19</v>
      </c>
      <c r="K79" s="1921" t="s">
        <v>1138</v>
      </c>
      <c r="L79" s="2194" t="s">
        <v>7973</v>
      </c>
      <c r="M79" s="3082">
        <v>3645</v>
      </c>
      <c r="N79" s="2916" t="s">
        <v>5481</v>
      </c>
      <c r="O79" s="2563">
        <v>25</v>
      </c>
      <c r="P79" s="2563"/>
      <c r="Q79" s="2290"/>
      <c r="R79" s="3042">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58"/>
      <c r="B80" s="3020" t="str">
        <f t="shared" si="1"/>
        <v>2000003246</v>
      </c>
      <c r="C80" s="1493" t="s">
        <v>7071</v>
      </c>
      <c r="D80" s="3036"/>
      <c r="E80" s="3037"/>
      <c r="F80" s="1493" t="s">
        <v>84</v>
      </c>
      <c r="G80" s="3037"/>
      <c r="H80" s="3037"/>
      <c r="I80" s="1495" t="s">
        <v>5267</v>
      </c>
      <c r="J80" s="1493" t="s">
        <v>19</v>
      </c>
      <c r="K80" s="1921" t="s">
        <v>1138</v>
      </c>
      <c r="L80" s="1496" t="s">
        <v>7974</v>
      </c>
      <c r="M80" s="3083">
        <v>605</v>
      </c>
      <c r="N80" s="2584" t="s">
        <v>7351</v>
      </c>
      <c r="O80" s="2563">
        <v>25</v>
      </c>
      <c r="P80" s="2563"/>
      <c r="Q80" s="2223"/>
      <c r="R80" s="3061">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79">
        <v>20</v>
      </c>
      <c r="B81" s="3108" t="str">
        <f t="shared" si="1"/>
        <v>2000003187</v>
      </c>
      <c r="C81" s="2180" t="s">
        <v>7975</v>
      </c>
      <c r="D81" s="3082">
        <v>10679</v>
      </c>
      <c r="E81" s="2180" t="s">
        <v>7976</v>
      </c>
      <c r="F81" s="2667" t="s">
        <v>16</v>
      </c>
      <c r="G81" s="2180"/>
      <c r="H81" s="2180"/>
      <c r="I81" s="2180" t="s">
        <v>5267</v>
      </c>
      <c r="J81" s="1902" t="s">
        <v>1612</v>
      </c>
      <c r="K81" s="1921" t="s">
        <v>1138</v>
      </c>
      <c r="L81" s="2194" t="s">
        <v>7977</v>
      </c>
      <c r="M81" s="3082">
        <v>776</v>
      </c>
      <c r="N81" s="2916" t="s">
        <v>5481</v>
      </c>
      <c r="O81" s="2667">
        <v>36</v>
      </c>
      <c r="P81" s="2667"/>
      <c r="R81" s="3122">
        <v>2</v>
      </c>
      <c r="S81" s="2667"/>
      <c r="T81" s="2667">
        <v>2000003187</v>
      </c>
      <c r="U81" s="1493">
        <f>VLOOKUP(T81,'PKH UPDATE'!A:D,2,0)</f>
        <v>4349</v>
      </c>
      <c r="V81" s="1493">
        <f>VLOOKUP(T81,'PKH UPDATE'!A:D,3,0)</f>
        <v>1890</v>
      </c>
      <c r="W81" s="1493">
        <f>VLOOKUP(T81,'PKH UPDATE'!A:D,4,0)</f>
        <v>2459</v>
      </c>
    </row>
    <row r="82" spans="1:30" s="2676" customFormat="1" ht="55.5" customHeight="1">
      <c r="A82" s="3780"/>
      <c r="B82" s="3109" t="str">
        <f t="shared" si="1"/>
        <v>2000003182</v>
      </c>
      <c r="C82" s="1780" t="s">
        <v>7527</v>
      </c>
      <c r="D82" s="3110"/>
      <c r="E82" s="2180"/>
      <c r="F82" s="1782" t="s">
        <v>16</v>
      </c>
      <c r="G82" s="1780"/>
      <c r="H82" s="1780"/>
      <c r="I82" s="1780" t="s">
        <v>5267</v>
      </c>
      <c r="J82" s="1493" t="s">
        <v>1612</v>
      </c>
      <c r="K82" s="1921" t="s">
        <v>1138</v>
      </c>
      <c r="L82" s="1496" t="s">
        <v>7978</v>
      </c>
      <c r="M82" s="3083">
        <v>351</v>
      </c>
      <c r="N82" s="2584" t="s">
        <v>7346</v>
      </c>
      <c r="O82" s="2667">
        <v>36</v>
      </c>
      <c r="P82" s="2667"/>
      <c r="Q82" s="2660"/>
      <c r="R82" s="3122">
        <v>2</v>
      </c>
      <c r="S82" s="2667"/>
      <c r="T82" s="2667"/>
      <c r="U82" s="2660"/>
      <c r="V82" s="2660"/>
      <c r="W82" s="2660"/>
      <c r="X82" s="2660"/>
      <c r="Y82" s="2660"/>
      <c r="Z82" s="2660"/>
      <c r="AA82" s="2660"/>
      <c r="AB82" s="2660"/>
      <c r="AC82" s="2660"/>
    </row>
    <row r="83" spans="1:30" s="2660" customFormat="1" ht="55.5" customHeight="1">
      <c r="A83" s="3780"/>
      <c r="B83" s="3109" t="str">
        <f t="shared" si="1"/>
        <v>2200002146</v>
      </c>
      <c r="C83" s="1780" t="s">
        <v>7527</v>
      </c>
      <c r="D83" s="3110"/>
      <c r="E83" s="2180"/>
      <c r="F83" s="1782" t="s">
        <v>16</v>
      </c>
      <c r="G83" s="1780"/>
      <c r="H83" s="1780"/>
      <c r="I83" s="1780" t="s">
        <v>5267</v>
      </c>
      <c r="J83" s="1493" t="s">
        <v>1612</v>
      </c>
      <c r="K83" s="1921" t="s">
        <v>1138</v>
      </c>
      <c r="L83" s="3111" t="s">
        <v>7979</v>
      </c>
      <c r="M83" s="3112">
        <v>801</v>
      </c>
      <c r="N83" s="2584" t="s">
        <v>7351</v>
      </c>
      <c r="O83" s="2667">
        <v>36</v>
      </c>
      <c r="P83" s="2667"/>
      <c r="R83" s="3122">
        <v>2</v>
      </c>
      <c r="S83" s="2667"/>
      <c r="T83" s="2667">
        <v>2200002146</v>
      </c>
      <c r="U83" s="1493">
        <f>VLOOKUP(T83,'PKH UPDATE'!A:D,2,0)</f>
        <v>1541</v>
      </c>
      <c r="V83" s="1493">
        <f>VLOOKUP(T83,'PKH UPDATE'!A:D,3,0)</f>
        <v>1518</v>
      </c>
      <c r="W83" s="1493">
        <f>VLOOKUP(T83,'PKH UPDATE'!A:D,4,0)</f>
        <v>23</v>
      </c>
    </row>
    <row r="84" spans="1:30" s="2676" customFormat="1" ht="50.25" customHeight="1">
      <c r="A84" s="3780"/>
      <c r="B84" s="3109" t="str">
        <f t="shared" si="1"/>
        <v>2200002178</v>
      </c>
      <c r="C84" s="1780" t="s">
        <v>7527</v>
      </c>
      <c r="D84" s="3110"/>
      <c r="E84" s="2180"/>
      <c r="F84" s="1782" t="s">
        <v>16</v>
      </c>
      <c r="G84" s="1780"/>
      <c r="H84" s="1780"/>
      <c r="I84" s="1780" t="s">
        <v>5267</v>
      </c>
      <c r="J84" s="1493" t="s">
        <v>1612</v>
      </c>
      <c r="K84" s="1921" t="s">
        <v>1138</v>
      </c>
      <c r="L84" s="1496" t="s">
        <v>7980</v>
      </c>
      <c r="M84" s="3083">
        <v>1378</v>
      </c>
      <c r="N84" s="2584" t="s">
        <v>7981</v>
      </c>
      <c r="O84" s="2667">
        <v>36</v>
      </c>
      <c r="P84" s="2667"/>
      <c r="Q84" s="2660"/>
      <c r="R84" s="3122">
        <v>2</v>
      </c>
      <c r="S84" s="2667"/>
      <c r="T84" s="2667"/>
      <c r="U84" s="2660"/>
      <c r="V84" s="2660"/>
      <c r="W84" s="2660"/>
      <c r="X84" s="2660"/>
      <c r="Y84" s="2660"/>
      <c r="Z84" s="2660"/>
      <c r="AA84" s="2660"/>
      <c r="AB84" s="2660"/>
      <c r="AC84" s="2660"/>
    </row>
    <row r="85" spans="1:30" s="2676" customFormat="1" ht="50.25" customHeight="1">
      <c r="A85" s="3780"/>
      <c r="B85" s="3109" t="str">
        <f t="shared" si="1"/>
        <v>2200002179</v>
      </c>
      <c r="C85" s="1780" t="s">
        <v>7527</v>
      </c>
      <c r="D85" s="3110"/>
      <c r="E85" s="2180"/>
      <c r="F85" s="1782" t="s">
        <v>16</v>
      </c>
      <c r="G85" s="1780"/>
      <c r="H85" s="1780"/>
      <c r="I85" s="1780" t="s">
        <v>5267</v>
      </c>
      <c r="J85" s="1493" t="s">
        <v>1612</v>
      </c>
      <c r="K85" s="1921" t="s">
        <v>1138</v>
      </c>
      <c r="L85" s="1496" t="s">
        <v>7982</v>
      </c>
      <c r="M85" s="3083">
        <v>2097</v>
      </c>
      <c r="N85" s="2916" t="s">
        <v>7844</v>
      </c>
      <c r="O85" s="2667">
        <v>36</v>
      </c>
      <c r="P85" s="2667"/>
      <c r="Q85" s="2660"/>
      <c r="R85" s="3122">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80"/>
      <c r="B86" s="3109" t="str">
        <f t="shared" si="1"/>
        <v>2200002180</v>
      </c>
      <c r="C86" s="1780" t="s">
        <v>7527</v>
      </c>
      <c r="D86" s="3110"/>
      <c r="E86" s="2180"/>
      <c r="F86" s="1782" t="s">
        <v>16</v>
      </c>
      <c r="G86" s="1780"/>
      <c r="H86" s="1780"/>
      <c r="I86" s="1780" t="s">
        <v>5267</v>
      </c>
      <c r="J86" s="1493" t="s">
        <v>1612</v>
      </c>
      <c r="K86" s="1921" t="s">
        <v>1138</v>
      </c>
      <c r="L86" s="1496" t="s">
        <v>7983</v>
      </c>
      <c r="M86" s="3083">
        <v>1164</v>
      </c>
      <c r="N86" s="2916" t="s">
        <v>7844</v>
      </c>
      <c r="O86" s="2667">
        <v>36</v>
      </c>
      <c r="P86" s="2667"/>
      <c r="Q86" s="2660"/>
      <c r="R86" s="3122">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80"/>
      <c r="B87" s="3109" t="str">
        <f t="shared" si="1"/>
        <v>2200002141</v>
      </c>
      <c r="C87" s="1780" t="s">
        <v>7527</v>
      </c>
      <c r="D87" s="3110"/>
      <c r="E87" s="2180"/>
      <c r="F87" s="1782" t="s">
        <v>16</v>
      </c>
      <c r="G87" s="1780"/>
      <c r="H87" s="1780"/>
      <c r="I87" s="1780" t="s">
        <v>5267</v>
      </c>
      <c r="J87" s="1493" t="s">
        <v>1612</v>
      </c>
      <c r="K87" s="1921" t="s">
        <v>1138</v>
      </c>
      <c r="L87" s="2880" t="s">
        <v>7984</v>
      </c>
      <c r="M87" s="3052">
        <v>135</v>
      </c>
      <c r="N87" s="2584" t="s">
        <v>7346</v>
      </c>
      <c r="O87" s="2667">
        <v>36</v>
      </c>
      <c r="P87" s="2667"/>
      <c r="Q87" s="2660"/>
      <c r="R87" s="3122">
        <v>2</v>
      </c>
      <c r="S87" s="2667"/>
      <c r="T87" s="2667"/>
      <c r="U87" s="2660"/>
      <c r="V87" s="2660"/>
      <c r="W87" s="2660"/>
      <c r="X87" s="2660"/>
      <c r="Y87" s="2660"/>
      <c r="Z87" s="2660"/>
      <c r="AA87" s="2660"/>
      <c r="AB87" s="2660"/>
      <c r="AC87" s="2660"/>
    </row>
    <row r="88" spans="1:30" s="2676" customFormat="1" ht="50.25" customHeight="1">
      <c r="A88" s="3780"/>
      <c r="B88" s="3109" t="str">
        <f t="shared" si="1"/>
        <v>2200002135</v>
      </c>
      <c r="C88" s="1780" t="s">
        <v>7527</v>
      </c>
      <c r="D88" s="3110"/>
      <c r="E88" s="2180"/>
      <c r="F88" s="1782" t="s">
        <v>16</v>
      </c>
      <c r="G88" s="1780"/>
      <c r="H88" s="1780"/>
      <c r="I88" s="1780" t="s">
        <v>5267</v>
      </c>
      <c r="J88" s="1493" t="s">
        <v>1612</v>
      </c>
      <c r="K88" s="1921" t="s">
        <v>1138</v>
      </c>
      <c r="L88" s="2880" t="s">
        <v>7985</v>
      </c>
      <c r="M88" s="3056">
        <v>109</v>
      </c>
      <c r="N88" s="2916" t="s">
        <v>5481</v>
      </c>
      <c r="O88" s="2667">
        <v>36</v>
      </c>
      <c r="P88" s="2667"/>
      <c r="Q88" s="2660"/>
      <c r="R88" s="3122">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80"/>
      <c r="B89" s="3108" t="str">
        <f t="shared" si="1"/>
        <v>2200002176</v>
      </c>
      <c r="C89" s="1780" t="s">
        <v>7527</v>
      </c>
      <c r="D89" s="3110"/>
      <c r="E89" s="2180"/>
      <c r="F89" s="1782" t="s">
        <v>16</v>
      </c>
      <c r="G89" s="1780"/>
      <c r="H89" s="1780"/>
      <c r="I89" s="1780" t="s">
        <v>5267</v>
      </c>
      <c r="J89" s="1493" t="s">
        <v>1612</v>
      </c>
      <c r="K89" s="1921" t="s">
        <v>1138</v>
      </c>
      <c r="L89" s="1496" t="s">
        <v>7986</v>
      </c>
      <c r="M89" s="3083">
        <v>2712</v>
      </c>
      <c r="N89" s="2584" t="s">
        <v>7987</v>
      </c>
      <c r="O89" s="2667">
        <v>36</v>
      </c>
      <c r="P89" s="2667"/>
      <c r="Q89" s="2660"/>
      <c r="R89" s="3122">
        <v>2</v>
      </c>
      <c r="S89" s="2667"/>
      <c r="T89" s="2667"/>
      <c r="U89" s="2660"/>
      <c r="V89" s="2660"/>
      <c r="W89" s="2660"/>
      <c r="X89" s="2660"/>
      <c r="Y89" s="2660"/>
      <c r="Z89" s="2660"/>
      <c r="AA89" s="2660"/>
      <c r="AB89" s="2660"/>
      <c r="AC89" s="2660"/>
    </row>
    <row r="90" spans="1:30" s="2676" customFormat="1" ht="50.25" customHeight="1">
      <c r="A90" s="3781"/>
      <c r="B90" s="3108" t="str">
        <f t="shared" si="1"/>
        <v>2200002177</v>
      </c>
      <c r="C90" s="1780" t="s">
        <v>7527</v>
      </c>
      <c r="D90" s="3110"/>
      <c r="E90" s="2180"/>
      <c r="F90" s="1782" t="s">
        <v>16</v>
      </c>
      <c r="G90" s="1780"/>
      <c r="H90" s="1780"/>
      <c r="I90" s="1780" t="s">
        <v>5267</v>
      </c>
      <c r="J90" s="1493" t="s">
        <v>1612</v>
      </c>
      <c r="K90" s="1921" t="s">
        <v>1138</v>
      </c>
      <c r="L90" s="1496" t="s">
        <v>7988</v>
      </c>
      <c r="M90" s="3083">
        <v>1156</v>
      </c>
      <c r="N90" s="2916" t="s">
        <v>7989</v>
      </c>
      <c r="O90" s="2667">
        <v>36</v>
      </c>
      <c r="P90" s="2667"/>
      <c r="Q90" s="2660"/>
      <c r="R90" s="3122">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83">
        <v>21</v>
      </c>
      <c r="B91" s="3020" t="str">
        <f t="shared" si="1"/>
        <v>2000003283</v>
      </c>
      <c r="C91" s="1902" t="s">
        <v>3399</v>
      </c>
      <c r="D91" s="2607">
        <v>8850</v>
      </c>
      <c r="E91" s="1921" t="s">
        <v>7945</v>
      </c>
      <c r="F91" s="1902" t="s">
        <v>3401</v>
      </c>
      <c r="G91" s="1921" t="s">
        <v>7990</v>
      </c>
      <c r="H91" s="1921"/>
      <c r="I91" s="1495" t="s">
        <v>5267</v>
      </c>
      <c r="J91" s="1902" t="s">
        <v>19</v>
      </c>
      <c r="K91" s="1921" t="s">
        <v>253</v>
      </c>
      <c r="L91" s="3098" t="s">
        <v>7991</v>
      </c>
      <c r="M91" s="3099">
        <v>1600</v>
      </c>
      <c r="N91" s="2916" t="s">
        <v>7346</v>
      </c>
      <c r="O91" s="2429"/>
      <c r="P91" s="2429"/>
      <c r="Q91" s="2590" t="s">
        <v>7992</v>
      </c>
      <c r="R91" s="1748">
        <v>2</v>
      </c>
      <c r="S91" s="2150"/>
      <c r="T91" s="2150"/>
      <c r="U91" s="2150"/>
      <c r="V91" s="2150"/>
      <c r="W91" s="2150"/>
      <c r="X91" s="2150"/>
      <c r="Y91" s="2150"/>
      <c r="Z91" s="2150"/>
      <c r="AA91" s="2150"/>
      <c r="AB91" s="2150"/>
      <c r="AC91" s="2150"/>
    </row>
    <row r="92" spans="1:30" s="2643" customFormat="1" ht="58.5" customHeight="1">
      <c r="A92" s="3684"/>
      <c r="B92" s="3040" t="str">
        <f t="shared" si="1"/>
        <v>2000003292</v>
      </c>
      <c r="C92" s="1493" t="s">
        <v>3399</v>
      </c>
      <c r="D92" s="2607"/>
      <c r="E92" s="1921"/>
      <c r="F92" s="1902" t="s">
        <v>3401</v>
      </c>
      <c r="G92" s="1921"/>
      <c r="H92" s="1921"/>
      <c r="I92" s="1495" t="s">
        <v>5267</v>
      </c>
      <c r="J92" s="1902" t="s">
        <v>19</v>
      </c>
      <c r="K92" s="1921" t="s">
        <v>253</v>
      </c>
      <c r="L92" s="3100" t="s">
        <v>7993</v>
      </c>
      <c r="M92" s="3099">
        <v>5500</v>
      </c>
      <c r="N92" s="2916" t="s">
        <v>7396</v>
      </c>
      <c r="O92" s="2429"/>
      <c r="P92" s="2429"/>
      <c r="Q92" s="2590" t="s">
        <v>7994</v>
      </c>
      <c r="R92" s="1748">
        <v>2</v>
      </c>
      <c r="S92" s="2150"/>
      <c r="T92" s="2150"/>
      <c r="U92" s="2150"/>
      <c r="V92" s="2150"/>
      <c r="W92" s="2150"/>
      <c r="X92" s="2150"/>
      <c r="Y92" s="2150"/>
      <c r="Z92" s="2150"/>
      <c r="AA92" s="2150"/>
      <c r="AB92" s="2150"/>
      <c r="AC92" s="2150"/>
    </row>
    <row r="93" spans="1:30" s="1548" customFormat="1" ht="58.5" customHeight="1">
      <c r="A93" s="3685"/>
      <c r="B93" s="3020" t="str">
        <f t="shared" si="1"/>
        <v>2200002097</v>
      </c>
      <c r="C93" s="1493" t="s">
        <v>3399</v>
      </c>
      <c r="D93" s="3053"/>
      <c r="E93" s="1921"/>
      <c r="F93" s="1902" t="s">
        <v>3401</v>
      </c>
      <c r="G93" s="1495"/>
      <c r="H93" s="1495"/>
      <c r="I93" s="1495" t="s">
        <v>5267</v>
      </c>
      <c r="J93" s="1493" t="s">
        <v>19</v>
      </c>
      <c r="K93" s="1495" t="s">
        <v>1230</v>
      </c>
      <c r="L93" s="2880" t="s">
        <v>7995</v>
      </c>
      <c r="M93" s="3053">
        <v>1700</v>
      </c>
      <c r="N93" s="2916" t="s">
        <v>7396</v>
      </c>
      <c r="O93" s="1493"/>
      <c r="P93" s="1493"/>
      <c r="Q93" s="2590" t="s">
        <v>7994</v>
      </c>
      <c r="R93" s="1748">
        <v>2</v>
      </c>
      <c r="S93" s="1790"/>
      <c r="T93" s="1790"/>
    </row>
    <row r="94" spans="1:30" s="2643" customFormat="1" ht="58.5" customHeight="1">
      <c r="A94" s="3756">
        <v>22</v>
      </c>
      <c r="B94" s="3040" t="str">
        <f t="shared" si="1"/>
        <v>2000003306</v>
      </c>
      <c r="C94" s="3035" t="s">
        <v>3908</v>
      </c>
      <c r="D94" s="3036">
        <v>4300</v>
      </c>
      <c r="E94" s="3084" t="s">
        <v>7976</v>
      </c>
      <c r="F94" s="3035" t="s">
        <v>84</v>
      </c>
      <c r="G94" s="3037" t="s">
        <v>7996</v>
      </c>
      <c r="H94" s="3037"/>
      <c r="I94" s="3085" t="s">
        <v>5267</v>
      </c>
      <c r="J94" s="1921" t="s">
        <v>19</v>
      </c>
      <c r="K94" s="3037" t="s">
        <v>74</v>
      </c>
      <c r="L94" s="2909" t="s">
        <v>7997</v>
      </c>
      <c r="M94" s="3052">
        <f>D94-M95</f>
        <v>3541</v>
      </c>
      <c r="N94" s="2916" t="s">
        <v>7396</v>
      </c>
      <c r="O94" s="3035"/>
      <c r="P94" s="3035"/>
      <c r="Q94" s="1745" t="s">
        <v>7998</v>
      </c>
      <c r="R94" s="3042">
        <v>2</v>
      </c>
      <c r="S94" s="2150"/>
      <c r="T94" s="2150"/>
      <c r="U94" s="2150"/>
      <c r="V94" s="2150"/>
      <c r="W94" s="2150"/>
      <c r="X94" s="2150"/>
      <c r="Y94" s="2150"/>
      <c r="Z94" s="2150"/>
      <c r="AA94" s="2150"/>
      <c r="AB94" s="2150"/>
      <c r="AC94" s="2150"/>
      <c r="AD94" s="2150"/>
    </row>
    <row r="95" spans="1:30" s="1467" customFormat="1" ht="58.5" customHeight="1">
      <c r="A95" s="3757"/>
      <c r="B95" s="3020" t="str">
        <f t="shared" si="1"/>
        <v>2200002181</v>
      </c>
      <c r="C95" s="3025" t="s">
        <v>3908</v>
      </c>
      <c r="D95" s="3022"/>
      <c r="E95" s="3084"/>
      <c r="F95" s="3025" t="s">
        <v>84</v>
      </c>
      <c r="G95" s="3023"/>
      <c r="H95" s="3023"/>
      <c r="I95" s="3085" t="s">
        <v>5267</v>
      </c>
      <c r="J95" s="1921" t="s">
        <v>19</v>
      </c>
      <c r="K95" s="3023" t="s">
        <v>101</v>
      </c>
      <c r="L95" s="3224" t="s">
        <v>7999</v>
      </c>
      <c r="M95" s="3106">
        <f>3709-2950</f>
        <v>759</v>
      </c>
      <c r="N95" s="2916" t="s">
        <v>8000</v>
      </c>
      <c r="O95" s="3025"/>
      <c r="P95" s="3025"/>
      <c r="Q95" s="2590"/>
      <c r="R95" s="3061">
        <v>2</v>
      </c>
      <c r="S95" s="1548"/>
      <c r="T95" s="1548"/>
      <c r="U95" s="1548"/>
      <c r="V95" s="1548"/>
      <c r="W95" s="1548"/>
      <c r="X95" s="1548"/>
      <c r="Y95" s="1548"/>
      <c r="Z95" s="1548"/>
      <c r="AA95" s="1548"/>
      <c r="AB95" s="1548"/>
      <c r="AC95" s="1548"/>
      <c r="AD95" s="1548"/>
    </row>
    <row r="96" spans="1:30" s="2643" customFormat="1" ht="58.5" customHeight="1">
      <c r="A96" s="3758"/>
      <c r="B96" s="3020" t="str">
        <f t="shared" si="1"/>
        <v>2200002189</v>
      </c>
      <c r="C96" s="3025" t="s">
        <v>3908</v>
      </c>
      <c r="D96" s="3086"/>
      <c r="E96" s="1909"/>
      <c r="F96" s="3025" t="s">
        <v>84</v>
      </c>
      <c r="G96" s="1909"/>
      <c r="H96" s="1909"/>
      <c r="I96" s="3085" t="s">
        <v>5267</v>
      </c>
      <c r="J96" s="1909" t="s">
        <v>19</v>
      </c>
      <c r="K96" s="2429" t="s">
        <v>101</v>
      </c>
      <c r="L96" s="1862" t="s">
        <v>8001</v>
      </c>
      <c r="M96" s="3107">
        <v>46</v>
      </c>
      <c r="N96" s="2916" t="s">
        <v>8000</v>
      </c>
      <c r="O96" s="2429"/>
      <c r="P96" s="2429"/>
      <c r="Q96" s="2290"/>
      <c r="R96" s="3061">
        <v>2</v>
      </c>
      <c r="S96" s="2150"/>
      <c r="T96" s="2150"/>
      <c r="U96" s="2150"/>
      <c r="V96" s="2150"/>
      <c r="W96" s="2150"/>
      <c r="X96" s="2150"/>
      <c r="Y96" s="2150"/>
      <c r="Z96" s="2150"/>
      <c r="AA96" s="2150"/>
      <c r="AB96" s="2150"/>
      <c r="AC96" s="2150"/>
    </row>
    <row r="97" spans="1:29" s="2150" customFormat="1" ht="58.5" customHeight="1">
      <c r="A97" s="3686">
        <v>23</v>
      </c>
      <c r="B97" s="3020" t="str">
        <f t="shared" si="1"/>
        <v>2000003220</v>
      </c>
      <c r="C97" s="3035" t="s">
        <v>219</v>
      </c>
      <c r="D97" s="3086">
        <v>3750</v>
      </c>
      <c r="E97" s="1921" t="s">
        <v>8002</v>
      </c>
      <c r="F97" s="3025" t="s">
        <v>61</v>
      </c>
      <c r="G97" s="3037" t="s">
        <v>8003</v>
      </c>
      <c r="H97" s="3037"/>
      <c r="I97" s="3085" t="s">
        <v>5267</v>
      </c>
      <c r="J97" s="1909" t="s">
        <v>19</v>
      </c>
      <c r="K97" s="2429" t="s">
        <v>74</v>
      </c>
      <c r="L97" s="1843" t="s">
        <v>8004</v>
      </c>
      <c r="M97" s="3087">
        <f>D97-M98</f>
        <v>1143</v>
      </c>
      <c r="N97" s="2196" t="s">
        <v>5481</v>
      </c>
      <c r="O97" s="2429"/>
      <c r="P97" s="2429"/>
      <c r="Q97" s="2290"/>
      <c r="R97" s="3061">
        <v>3</v>
      </c>
    </row>
    <row r="98" spans="1:29" s="1548" customFormat="1" ht="58.5" customHeight="1">
      <c r="A98" s="3688"/>
      <c r="B98" s="3020" t="str">
        <f t="shared" si="1"/>
        <v>2000003306</v>
      </c>
      <c r="C98" s="3035" t="s">
        <v>219</v>
      </c>
      <c r="D98" s="2183"/>
      <c r="E98" s="1921"/>
      <c r="F98" s="3025" t="s">
        <v>61</v>
      </c>
      <c r="G98" s="3023"/>
      <c r="H98" s="3023"/>
      <c r="I98" s="3078" t="s">
        <v>5267</v>
      </c>
      <c r="J98" s="3024" t="s">
        <v>19</v>
      </c>
      <c r="K98" s="3023" t="s">
        <v>74</v>
      </c>
      <c r="L98" s="2880" t="s">
        <v>8005</v>
      </c>
      <c r="M98" s="3056">
        <f>10000-3852-M94</f>
        <v>2607</v>
      </c>
      <c r="N98" s="2196" t="s">
        <v>5481</v>
      </c>
      <c r="O98" s="3025"/>
      <c r="P98" s="3025"/>
      <c r="Q98" s="2590" t="s">
        <v>7998</v>
      </c>
      <c r="R98" s="3061">
        <v>2</v>
      </c>
    </row>
    <row r="99" spans="1:29" s="1467" customFormat="1" ht="58.5" customHeight="1">
      <c r="A99" s="3686">
        <v>24</v>
      </c>
      <c r="B99" s="3020" t="str">
        <f t="shared" si="1"/>
        <v>2000003298</v>
      </c>
      <c r="C99" s="1902" t="s">
        <v>7520</v>
      </c>
      <c r="D99" s="1494">
        <v>12270</v>
      </c>
      <c r="E99" s="1921" t="s">
        <v>8006</v>
      </c>
      <c r="F99" s="1493" t="s">
        <v>3401</v>
      </c>
      <c r="G99" s="1495" t="s">
        <v>8007</v>
      </c>
      <c r="H99" s="1495"/>
      <c r="I99" s="1495" t="s">
        <v>5267</v>
      </c>
      <c r="J99" s="1493" t="s">
        <v>19</v>
      </c>
      <c r="K99" s="1495" t="s">
        <v>1230</v>
      </c>
      <c r="L99" s="2880" t="s">
        <v>8008</v>
      </c>
      <c r="M99" s="3053">
        <v>5000</v>
      </c>
      <c r="N99" s="2196" t="s">
        <v>7346</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87"/>
      <c r="B100" s="3020" t="str">
        <f t="shared" si="1"/>
        <v>2000003284</v>
      </c>
      <c r="C100" s="1493" t="s">
        <v>7520</v>
      </c>
      <c r="D100" s="1494"/>
      <c r="E100" s="1921"/>
      <c r="F100" s="1493" t="s">
        <v>3401</v>
      </c>
      <c r="G100" s="1495"/>
      <c r="H100" s="1495"/>
      <c r="I100" s="1495" t="s">
        <v>5267</v>
      </c>
      <c r="J100" s="1493" t="s">
        <v>19</v>
      </c>
      <c r="K100" s="1495" t="s">
        <v>123</v>
      </c>
      <c r="L100" s="1600" t="s">
        <v>8009</v>
      </c>
      <c r="M100" s="3053">
        <v>1100</v>
      </c>
      <c r="N100" s="2916" t="s">
        <v>7415</v>
      </c>
      <c r="O100" s="1493"/>
      <c r="P100" s="1493"/>
      <c r="Q100" s="2590" t="s">
        <v>7998</v>
      </c>
      <c r="R100" s="1748">
        <v>2</v>
      </c>
      <c r="S100" s="1548"/>
      <c r="T100" s="1548"/>
      <c r="U100" s="1548">
        <v>180</v>
      </c>
      <c r="V100" s="1548"/>
      <c r="W100" s="1548"/>
      <c r="X100" s="1548"/>
      <c r="Y100" s="1548"/>
      <c r="Z100" s="1548"/>
      <c r="AA100" s="1548"/>
      <c r="AB100" s="1548"/>
      <c r="AC100" s="1548"/>
    </row>
    <row r="101" spans="1:29" s="2150" customFormat="1" ht="58.5" customHeight="1">
      <c r="A101" s="3687"/>
      <c r="B101" s="3040" t="str">
        <f t="shared" si="1"/>
        <v>2000003232</v>
      </c>
      <c r="C101" s="1493" t="s">
        <v>7520</v>
      </c>
      <c r="D101" s="3057"/>
      <c r="E101" s="1921"/>
      <c r="F101" s="1902" t="s">
        <v>3401</v>
      </c>
      <c r="G101" s="1921"/>
      <c r="H101" s="1921"/>
      <c r="I101" s="1495" t="s">
        <v>5267</v>
      </c>
      <c r="J101" s="1902" t="s">
        <v>19</v>
      </c>
      <c r="K101" s="1921" t="s">
        <v>4348</v>
      </c>
      <c r="L101" s="1600" t="s">
        <v>8010</v>
      </c>
      <c r="M101" s="3057">
        <v>1000</v>
      </c>
      <c r="N101" s="2916" t="s">
        <v>7415</v>
      </c>
      <c r="O101" s="1902"/>
      <c r="P101" s="1902"/>
      <c r="Q101" s="2590" t="s">
        <v>7998</v>
      </c>
      <c r="R101" s="3061">
        <v>2</v>
      </c>
      <c r="S101" s="2429"/>
      <c r="T101" s="2429"/>
      <c r="U101" s="1548">
        <v>926</v>
      </c>
      <c r="V101" s="1548"/>
      <c r="W101" s="1548"/>
      <c r="X101" s="1548"/>
      <c r="Y101" s="1548"/>
      <c r="Z101" s="1548"/>
      <c r="AA101" s="1548"/>
      <c r="AB101" s="1548"/>
      <c r="AC101" s="2643"/>
    </row>
    <row r="102" spans="1:29" s="1548" customFormat="1" ht="58.5" customHeight="1">
      <c r="A102" s="3687"/>
      <c r="B102" s="3020" t="str">
        <f t="shared" si="1"/>
        <v>2000003235</v>
      </c>
      <c r="C102" s="1493" t="s">
        <v>7520</v>
      </c>
      <c r="D102" s="3053"/>
      <c r="E102" s="1921"/>
      <c r="F102" s="1493" t="s">
        <v>3401</v>
      </c>
      <c r="G102" s="1495"/>
      <c r="H102" s="1495"/>
      <c r="I102" s="1495" t="s">
        <v>5267</v>
      </c>
      <c r="J102" s="1493" t="s">
        <v>19</v>
      </c>
      <c r="K102" s="1495" t="s">
        <v>4348</v>
      </c>
      <c r="L102" s="1600" t="s">
        <v>8011</v>
      </c>
      <c r="M102" s="3053">
        <v>2000</v>
      </c>
      <c r="N102" s="2916" t="s">
        <v>7415</v>
      </c>
      <c r="O102" s="1493"/>
      <c r="P102" s="1493"/>
      <c r="Q102" s="2590" t="s">
        <v>7998</v>
      </c>
      <c r="R102" s="3061">
        <v>2</v>
      </c>
      <c r="S102" s="1790"/>
      <c r="T102" s="1790"/>
      <c r="U102" s="1548">
        <v>1200</v>
      </c>
      <c r="AC102" s="1467"/>
    </row>
    <row r="103" spans="1:29" s="1467" customFormat="1" ht="58.5" customHeight="1">
      <c r="A103" s="3687"/>
      <c r="B103" s="3020" t="str">
        <f t="shared" si="1"/>
        <v>2000003240</v>
      </c>
      <c r="C103" s="1493" t="s">
        <v>7520</v>
      </c>
      <c r="D103" s="1494"/>
      <c r="E103" s="1921"/>
      <c r="F103" s="1493" t="s">
        <v>3401</v>
      </c>
      <c r="G103" s="1495"/>
      <c r="H103" s="1495"/>
      <c r="I103" s="1495" t="s">
        <v>5267</v>
      </c>
      <c r="J103" s="1493" t="s">
        <v>19</v>
      </c>
      <c r="K103" s="1495" t="s">
        <v>4348</v>
      </c>
      <c r="L103" s="1600" t="s">
        <v>8012</v>
      </c>
      <c r="M103" s="3053">
        <v>1000</v>
      </c>
      <c r="N103" s="2196" t="s">
        <v>7396</v>
      </c>
      <c r="O103" s="1493"/>
      <c r="P103" s="1493"/>
      <c r="Q103" s="2590" t="s">
        <v>7998</v>
      </c>
      <c r="R103" s="1748">
        <v>2</v>
      </c>
      <c r="S103" s="1548"/>
      <c r="T103" s="1548"/>
      <c r="U103" s="1548">
        <v>1000</v>
      </c>
      <c r="V103" s="1548"/>
      <c r="W103" s="1548"/>
      <c r="X103" s="1548"/>
      <c r="Y103" s="1548"/>
      <c r="Z103" s="1548"/>
      <c r="AA103" s="1548"/>
      <c r="AB103" s="1548"/>
      <c r="AC103" s="1548"/>
    </row>
    <row r="104" spans="1:29" s="1548" customFormat="1" ht="58.5" customHeight="1">
      <c r="A104" s="3687"/>
      <c r="B104" s="3020" t="str">
        <f t="shared" si="1"/>
        <v>2000003233</v>
      </c>
      <c r="C104" s="1493" t="s">
        <v>7520</v>
      </c>
      <c r="D104" s="3057"/>
      <c r="E104" s="1921"/>
      <c r="F104" s="1493" t="s">
        <v>3401</v>
      </c>
      <c r="G104" s="1921"/>
      <c r="H104" s="1921"/>
      <c r="I104" s="1495" t="s">
        <v>5267</v>
      </c>
      <c r="J104" s="1493" t="s">
        <v>19</v>
      </c>
      <c r="K104" s="1495" t="s">
        <v>4348</v>
      </c>
      <c r="L104" s="1600" t="s">
        <v>8013</v>
      </c>
      <c r="M104" s="3053">
        <v>1000</v>
      </c>
      <c r="N104" s="2196" t="s">
        <v>7396</v>
      </c>
      <c r="O104" s="1493"/>
      <c r="P104" s="1493"/>
      <c r="Q104" s="2590" t="s">
        <v>7998</v>
      </c>
      <c r="R104" s="3061">
        <v>2</v>
      </c>
      <c r="S104" s="1790"/>
      <c r="T104" s="1790"/>
      <c r="U104" s="1548">
        <v>740</v>
      </c>
      <c r="AC104" s="1467"/>
    </row>
    <row r="105" spans="1:29" s="1548" customFormat="1" ht="58.5" customHeight="1">
      <c r="A105" s="3688"/>
      <c r="B105" s="3020" t="str">
        <f t="shared" si="1"/>
        <v>2000003234</v>
      </c>
      <c r="C105" s="1493" t="s">
        <v>7520</v>
      </c>
      <c r="D105" s="3053"/>
      <c r="E105" s="1921"/>
      <c r="F105" s="1493" t="s">
        <v>3401</v>
      </c>
      <c r="G105" s="1495"/>
      <c r="H105" s="1495"/>
      <c r="I105" s="1495" t="s">
        <v>5267</v>
      </c>
      <c r="J105" s="1493" t="s">
        <v>19</v>
      </c>
      <c r="K105" s="1495" t="s">
        <v>4348</v>
      </c>
      <c r="L105" s="1600" t="s">
        <v>8014</v>
      </c>
      <c r="M105" s="3053">
        <v>1000</v>
      </c>
      <c r="N105" s="2196" t="s">
        <v>7396</v>
      </c>
      <c r="O105" s="1493"/>
      <c r="P105" s="1493"/>
      <c r="Q105" s="2590" t="s">
        <v>7998</v>
      </c>
      <c r="R105" s="3061">
        <v>2</v>
      </c>
      <c r="S105" s="1790"/>
      <c r="T105" s="1790"/>
      <c r="U105" s="1548">
        <v>900</v>
      </c>
      <c r="AC105" s="1467"/>
    </row>
    <row r="106" spans="1:29" s="2954" customFormat="1" ht="58.5" customHeight="1">
      <c r="A106" s="2944"/>
      <c r="B106" s="2945" t="str">
        <f t="shared" si="1"/>
        <v>2000003262</v>
      </c>
      <c r="C106" s="2946" t="s">
        <v>2468</v>
      </c>
      <c r="D106" s="2947">
        <v>650</v>
      </c>
      <c r="E106" s="2948" t="s">
        <v>8015</v>
      </c>
      <c r="F106" s="2946"/>
      <c r="G106" s="2948"/>
      <c r="H106" s="2948"/>
      <c r="I106" s="2948" t="s">
        <v>5267</v>
      </c>
      <c r="J106" s="2946" t="s">
        <v>19</v>
      </c>
      <c r="K106" s="2948" t="s">
        <v>234</v>
      </c>
      <c r="L106" s="2949" t="s">
        <v>8016</v>
      </c>
      <c r="M106" s="3058">
        <v>830</v>
      </c>
      <c r="N106" s="3126" t="s">
        <v>5481</v>
      </c>
      <c r="O106" s="2951"/>
      <c r="P106" s="2951"/>
      <c r="Q106" s="2952"/>
      <c r="R106" s="3136">
        <v>1</v>
      </c>
      <c r="S106" s="2950"/>
      <c r="T106" s="2950">
        <v>2000003262</v>
      </c>
      <c r="U106" s="2946">
        <f>VLOOKUP(T106,'PKH UPDATE'!A:D,2,0)</f>
        <v>643</v>
      </c>
      <c r="V106" s="2946">
        <f>VLOOKUP(T106,'PKH UPDATE'!A:D,3,0)</f>
        <v>0</v>
      </c>
      <c r="W106" s="2946">
        <f>VLOOKUP(T106,'PKH UPDATE'!A:D,4,0)</f>
        <v>643</v>
      </c>
      <c r="X106" s="2953"/>
      <c r="Y106" s="2953"/>
      <c r="Z106" s="2953"/>
      <c r="AA106" s="2953"/>
      <c r="AB106" s="2953"/>
      <c r="AC106" s="2953"/>
    </row>
    <row r="107" spans="1:29" s="2954" customFormat="1" ht="58.5" customHeight="1">
      <c r="A107" s="2944"/>
      <c r="B107" s="2945" t="str">
        <f t="shared" si="1"/>
        <v>2000003185</v>
      </c>
      <c r="C107" s="2946" t="s">
        <v>2468</v>
      </c>
      <c r="D107" s="2955">
        <v>597</v>
      </c>
      <c r="E107" s="2948" t="s">
        <v>8017</v>
      </c>
      <c r="F107" s="2946"/>
      <c r="G107" s="2956"/>
      <c r="H107" s="2956"/>
      <c r="I107" s="2956" t="s">
        <v>5267</v>
      </c>
      <c r="J107" s="2946" t="s">
        <v>19</v>
      </c>
      <c r="K107" s="2956" t="s">
        <v>234</v>
      </c>
      <c r="L107" s="2957" t="s">
        <v>8018</v>
      </c>
      <c r="M107" s="2955">
        <v>720</v>
      </c>
      <c r="N107" s="3126" t="s">
        <v>5481</v>
      </c>
      <c r="O107" s="2946"/>
      <c r="P107" s="2946"/>
      <c r="Q107" s="2952"/>
      <c r="R107" s="3136">
        <v>1</v>
      </c>
      <c r="S107" s="2950"/>
      <c r="T107" s="2950">
        <v>2000003185</v>
      </c>
      <c r="U107" s="2946">
        <f>VLOOKUP(T107,'PKH UPDATE'!A:D,2,0)</f>
        <v>578</v>
      </c>
      <c r="V107" s="2946">
        <f>VLOOKUP(T107,'PKH UPDATE'!A:D,3,0)</f>
        <v>535</v>
      </c>
      <c r="W107" s="2946">
        <f>VLOOKUP(T107,'PKH UPDATE'!A:D,4,0)</f>
        <v>43</v>
      </c>
      <c r="X107" s="2959"/>
      <c r="Y107" s="2959"/>
      <c r="Z107" s="2959"/>
      <c r="AA107" s="2959"/>
      <c r="AB107" s="2959"/>
      <c r="AC107" s="2959"/>
    </row>
    <row r="108" spans="1:29" s="2954" customFormat="1" ht="58.5" customHeight="1">
      <c r="A108" s="2960"/>
      <c r="B108" s="2945" t="str">
        <f t="shared" si="1"/>
        <v>2000003237</v>
      </c>
      <c r="C108" s="2946" t="s">
        <v>2468</v>
      </c>
      <c r="D108" s="2961">
        <v>375</v>
      </c>
      <c r="E108" s="3131" t="s">
        <v>8019</v>
      </c>
      <c r="F108" s="2946"/>
      <c r="G108" s="2962"/>
      <c r="H108" s="2962"/>
      <c r="I108" s="2956" t="s">
        <v>5267</v>
      </c>
      <c r="J108" s="2956" t="s">
        <v>19</v>
      </c>
      <c r="K108" s="2946" t="s">
        <v>1612</v>
      </c>
      <c r="L108" s="3225" t="s">
        <v>8020</v>
      </c>
      <c r="M108" s="2955">
        <v>575</v>
      </c>
      <c r="N108" s="3126" t="s">
        <v>5481</v>
      </c>
      <c r="O108" s="2946"/>
      <c r="P108" s="2946"/>
      <c r="Q108" s="2963"/>
      <c r="R108" s="3136">
        <v>1</v>
      </c>
      <c r="S108" s="2950"/>
      <c r="T108" s="3074">
        <v>2000003237</v>
      </c>
      <c r="U108" s="2946">
        <f>VLOOKUP(T108,'PKH UPDATE'!A:D,2,0)</f>
        <v>574</v>
      </c>
      <c r="V108" s="2946">
        <f>VLOOKUP(T108,'PKH UPDATE'!A:D,3,0)</f>
        <v>186</v>
      </c>
      <c r="W108" s="2946">
        <f>VLOOKUP(T108,'PKH UPDATE'!A:D,4,0)</f>
        <v>388</v>
      </c>
    </row>
    <row r="109" spans="1:29" s="2954" customFormat="1" ht="58.5" customHeight="1">
      <c r="A109" s="2960"/>
      <c r="B109" s="2945" t="str">
        <f t="shared" si="1"/>
        <v>2000003238</v>
      </c>
      <c r="C109" s="2946" t="s">
        <v>2468</v>
      </c>
      <c r="D109" s="2961">
        <v>75</v>
      </c>
      <c r="E109" s="3131">
        <v>45909</v>
      </c>
      <c r="F109" s="2946"/>
      <c r="G109" s="2962"/>
      <c r="H109" s="2962"/>
      <c r="I109" s="2956" t="s">
        <v>5267</v>
      </c>
      <c r="J109" s="2956" t="s">
        <v>19</v>
      </c>
      <c r="K109" s="2946" t="s">
        <v>1612</v>
      </c>
      <c r="L109" s="3225" t="s">
        <v>8021</v>
      </c>
      <c r="M109" s="2955">
        <v>75</v>
      </c>
      <c r="N109" s="3126" t="s">
        <v>5481</v>
      </c>
      <c r="O109" s="2946"/>
      <c r="P109" s="2946"/>
      <c r="Q109" s="2963"/>
      <c r="R109" s="3136">
        <v>1</v>
      </c>
      <c r="S109" s="2950"/>
      <c r="T109" s="3074">
        <v>2000003238</v>
      </c>
      <c r="U109" s="2946" t="e">
        <f>VLOOKUP(T109,'PKH UPDATE'!A:D,2,0)</f>
        <v>#N/A</v>
      </c>
      <c r="V109" s="2946" t="e">
        <f>VLOOKUP(T109,'PKH UPDATE'!A:D,3,0)</f>
        <v>#N/A</v>
      </c>
      <c r="W109" s="2946" t="e">
        <f>VLOOKUP(T109,'PKH UPDATE'!A:D,4,0)</f>
        <v>#N/A</v>
      </c>
    </row>
    <row r="110" spans="1:29" s="2953" customFormat="1" ht="58.5" customHeight="1">
      <c r="A110" s="2960"/>
      <c r="B110" s="2945" t="str">
        <f t="shared" si="1"/>
        <v>2000003263</v>
      </c>
      <c r="C110" s="2946" t="s">
        <v>2468</v>
      </c>
      <c r="D110" s="2961">
        <v>650</v>
      </c>
      <c r="E110" s="3132">
        <v>46000</v>
      </c>
      <c r="F110" s="2946"/>
      <c r="G110" s="2965"/>
      <c r="H110" s="2965"/>
      <c r="I110" s="2956" t="s">
        <v>5267</v>
      </c>
      <c r="J110" s="2956" t="s">
        <v>19</v>
      </c>
      <c r="K110" s="2946" t="s">
        <v>1612</v>
      </c>
      <c r="L110" s="3225" t="s">
        <v>8022</v>
      </c>
      <c r="M110" s="2955">
        <v>650</v>
      </c>
      <c r="N110" s="2964" t="s">
        <v>8023</v>
      </c>
      <c r="O110" s="2946"/>
      <c r="P110" s="2946"/>
      <c r="Q110" s="2963"/>
      <c r="R110" s="3136">
        <v>1</v>
      </c>
      <c r="S110" s="2950"/>
      <c r="T110" s="3074">
        <v>2000003263</v>
      </c>
      <c r="U110" s="2946">
        <f>VLOOKUP(T110,'PKH UPDATE'!A:D,2,0)</f>
        <v>69</v>
      </c>
      <c r="V110" s="2946">
        <f>VLOOKUP(T110,'PKH UPDATE'!A:D,3,0)</f>
        <v>0</v>
      </c>
      <c r="W110" s="2946">
        <f>VLOOKUP(T110,'PKH UPDATE'!A:D,4,0)</f>
        <v>69</v>
      </c>
      <c r="X110" s="2954"/>
      <c r="Y110" s="2954"/>
      <c r="Z110" s="2954"/>
      <c r="AA110" s="2954"/>
      <c r="AB110" s="2954"/>
      <c r="AC110" s="2954"/>
    </row>
    <row r="111" spans="1:29" s="2954" customFormat="1" ht="58.5" customHeight="1">
      <c r="A111" s="2960"/>
      <c r="B111" s="2966" t="str">
        <f t="shared" si="1"/>
        <v>2000003248</v>
      </c>
      <c r="C111" s="2946" t="s">
        <v>2468</v>
      </c>
      <c r="D111" s="2958">
        <v>174</v>
      </c>
      <c r="E111" s="2948" t="s">
        <v>8024</v>
      </c>
      <c r="F111" s="2946"/>
      <c r="G111" s="2956"/>
      <c r="H111" s="2956"/>
      <c r="I111" s="2956" t="s">
        <v>5267</v>
      </c>
      <c r="J111" s="2956" t="s">
        <v>19</v>
      </c>
      <c r="K111" s="2946" t="s">
        <v>234</v>
      </c>
      <c r="L111" s="3225" t="s">
        <v>8025</v>
      </c>
      <c r="M111" s="2955">
        <v>174</v>
      </c>
      <c r="N111" s="3127" t="s">
        <v>5481</v>
      </c>
      <c r="O111" s="2946"/>
      <c r="P111" s="2946"/>
      <c r="Q111" s="2957"/>
      <c r="R111" s="2964">
        <v>3</v>
      </c>
      <c r="S111" s="2950"/>
      <c r="T111" s="3074">
        <v>2000003248</v>
      </c>
      <c r="U111" s="2946" t="e">
        <f>VLOOKUP(T111,'PKH UPDATE'!A:D,2,0)</f>
        <v>#N/A</v>
      </c>
      <c r="V111" s="2946" t="e">
        <f>VLOOKUP(T111,'PKH UPDATE'!A:D,3,0)</f>
        <v>#N/A</v>
      </c>
      <c r="W111" s="2946" t="e">
        <f>VLOOKUP(T111,'PKH UPDATE'!A:D,4,0)</f>
        <v>#N/A</v>
      </c>
    </row>
    <row r="112" spans="1:29" s="2974" customFormat="1" ht="58.5" customHeight="1">
      <c r="A112" s="2967"/>
      <c r="B112" s="2968" t="str">
        <f t="shared" si="1"/>
        <v>2000003236</v>
      </c>
      <c r="C112" s="2969" t="s">
        <v>2468</v>
      </c>
      <c r="D112" s="2970">
        <v>600</v>
      </c>
      <c r="E112" s="3133" t="s">
        <v>8026</v>
      </c>
      <c r="F112" s="2969"/>
      <c r="G112" s="2971"/>
      <c r="H112" s="2971"/>
      <c r="I112" s="2956" t="s">
        <v>5267</v>
      </c>
      <c r="J112" s="2971" t="s">
        <v>19</v>
      </c>
      <c r="K112" s="2969" t="s">
        <v>234</v>
      </c>
      <c r="L112" s="3226" t="s">
        <v>8027</v>
      </c>
      <c r="M112" s="3059">
        <v>600</v>
      </c>
      <c r="N112" s="3128" t="s">
        <v>5481</v>
      </c>
      <c r="O112" s="2969"/>
      <c r="P112" s="2969"/>
      <c r="Q112" s="2972"/>
      <c r="R112" s="3137">
        <v>3</v>
      </c>
      <c r="S112" s="2973"/>
      <c r="T112" s="3075">
        <v>2000003236</v>
      </c>
      <c r="U112" s="2946" t="e">
        <f>VLOOKUP(T112,'PKH UPDATE'!A:D,2,0)</f>
        <v>#N/A</v>
      </c>
      <c r="V112" s="2946" t="e">
        <f>VLOOKUP(T112,'PKH UPDATE'!A:D,3,0)</f>
        <v>#N/A</v>
      </c>
      <c r="W112" s="2946" t="e">
        <f>VLOOKUP(T112,'PKH UPDATE'!A:D,4,0)</f>
        <v>#N/A</v>
      </c>
    </row>
    <row r="113" spans="1:29" s="2953" customFormat="1" ht="58.5" customHeight="1">
      <c r="A113" s="2960"/>
      <c r="B113" s="2945" t="str">
        <f t="shared" si="1"/>
        <v>2000003239</v>
      </c>
      <c r="C113" s="2946" t="s">
        <v>2468</v>
      </c>
      <c r="D113" s="2961">
        <v>1000</v>
      </c>
      <c r="E113" s="3133" t="s">
        <v>8026</v>
      </c>
      <c r="F113" s="2946"/>
      <c r="G113" s="2962"/>
      <c r="H113" s="2962"/>
      <c r="I113" s="2956" t="s">
        <v>5267</v>
      </c>
      <c r="J113" s="2956" t="s">
        <v>19</v>
      </c>
      <c r="K113" s="2946" t="s">
        <v>234</v>
      </c>
      <c r="L113" s="3225" t="s">
        <v>8028</v>
      </c>
      <c r="M113" s="2955">
        <v>1000</v>
      </c>
      <c r="N113" s="3127" t="s">
        <v>5481</v>
      </c>
      <c r="O113" s="2946"/>
      <c r="P113" s="2946"/>
      <c r="Q113" s="2963"/>
      <c r="R113" s="3136">
        <v>1</v>
      </c>
      <c r="S113" s="2950"/>
      <c r="T113" s="3074">
        <v>2000003239</v>
      </c>
      <c r="U113" s="2946">
        <f>VLOOKUP(T113,'PKH UPDATE'!A:D,2,0)</f>
        <v>990</v>
      </c>
      <c r="V113" s="2946">
        <f>VLOOKUP(T113,'PKH UPDATE'!A:D,3,0)</f>
        <v>776</v>
      </c>
      <c r="W113" s="2946">
        <f>VLOOKUP(T113,'PKH UPDATE'!A:D,4,0)</f>
        <v>214</v>
      </c>
      <c r="X113" s="2954"/>
      <c r="Y113" s="2954"/>
      <c r="Z113" s="2954"/>
      <c r="AA113" s="2954"/>
      <c r="AB113" s="2954"/>
      <c r="AC113" s="2954"/>
    </row>
    <row r="114" spans="1:29" s="2953" customFormat="1" ht="58.5" customHeight="1">
      <c r="A114" s="2960"/>
      <c r="B114" s="2945" t="str">
        <f t="shared" si="1"/>
        <v>2200002158</v>
      </c>
      <c r="C114" s="2946" t="s">
        <v>2468</v>
      </c>
      <c r="D114" s="2961">
        <v>333</v>
      </c>
      <c r="E114" s="3131" t="s">
        <v>8029</v>
      </c>
      <c r="F114" s="2946"/>
      <c r="G114" s="2962"/>
      <c r="H114" s="2962"/>
      <c r="I114" s="2956" t="s">
        <v>5267</v>
      </c>
      <c r="J114" s="2956" t="s">
        <v>19</v>
      </c>
      <c r="K114" s="2946" t="s">
        <v>234</v>
      </c>
      <c r="L114" s="3225" t="s">
        <v>8030</v>
      </c>
      <c r="M114" s="2955">
        <v>333</v>
      </c>
      <c r="N114" s="3127" t="s">
        <v>5481</v>
      </c>
      <c r="O114" s="2946"/>
      <c r="P114" s="2946"/>
      <c r="Q114" s="2963"/>
      <c r="R114" s="3136">
        <v>1</v>
      </c>
      <c r="S114" s="2950"/>
      <c r="T114" s="3074">
        <v>2200002158</v>
      </c>
      <c r="U114" s="2946" t="e">
        <f>VLOOKUP(T114,'PKH UPDATE'!A:D,2,0)</f>
        <v>#N/A</v>
      </c>
      <c r="V114" s="2946" t="e">
        <f>VLOOKUP(T114,'PKH UPDATE'!A:D,3,0)</f>
        <v>#N/A</v>
      </c>
      <c r="W114" s="2946" t="e">
        <f>VLOOKUP(T114,'PKH UPDATE'!A:D,4,0)</f>
        <v>#N/A</v>
      </c>
      <c r="X114" s="2954"/>
      <c r="Y114" s="2954"/>
      <c r="Z114" s="2954"/>
      <c r="AA114" s="2954"/>
      <c r="AB114" s="2954"/>
      <c r="AC114" s="2954"/>
    </row>
    <row r="115" spans="1:29" s="2953" customFormat="1" ht="58.5" customHeight="1">
      <c r="A115" s="3065"/>
      <c r="B115" s="2945" t="str">
        <f t="shared" si="1"/>
        <v>2000003319</v>
      </c>
      <c r="C115" s="2946" t="s">
        <v>2468</v>
      </c>
      <c r="D115" s="2961"/>
      <c r="E115" s="3131"/>
      <c r="F115" s="2946"/>
      <c r="G115" s="2962"/>
      <c r="H115" s="2962"/>
      <c r="I115" s="2956" t="s">
        <v>5267</v>
      </c>
      <c r="J115" s="2956" t="s">
        <v>19</v>
      </c>
      <c r="K115" s="2946" t="s">
        <v>234</v>
      </c>
      <c r="L115" s="3225" t="s">
        <v>8031</v>
      </c>
      <c r="M115" s="2955">
        <v>350</v>
      </c>
      <c r="N115" s="3127" t="s">
        <v>5481</v>
      </c>
      <c r="O115" s="2946"/>
      <c r="P115" s="2946"/>
      <c r="Q115" s="2963"/>
      <c r="R115" s="3136">
        <v>3</v>
      </c>
      <c r="S115" s="2950"/>
      <c r="T115" s="3074">
        <v>2000003319</v>
      </c>
      <c r="U115" s="2946">
        <f>VLOOKUP(T115,'PKH UPDATE'!A:D,2,0)</f>
        <v>188</v>
      </c>
      <c r="V115" s="2946">
        <f>VLOOKUP(T115,'PKH UPDATE'!A:D,3,0)</f>
        <v>0</v>
      </c>
      <c r="W115" s="2946">
        <f>VLOOKUP(T115,'PKH UPDATE'!A:D,4,0)</f>
        <v>188</v>
      </c>
      <c r="X115" s="2954"/>
      <c r="Y115" s="2954"/>
      <c r="Z115" s="2954"/>
      <c r="AA115" s="2954"/>
      <c r="AB115" s="2954"/>
      <c r="AC115" s="2954"/>
    </row>
    <row r="116" spans="1:29" s="2953" customFormat="1" ht="58.5" customHeight="1">
      <c r="A116" s="3065"/>
      <c r="B116" s="2945" t="str">
        <f t="shared" si="1"/>
        <v>2200002174</v>
      </c>
      <c r="C116" s="2946" t="s">
        <v>2468</v>
      </c>
      <c r="D116" s="2961">
        <v>104</v>
      </c>
      <c r="E116" s="3131"/>
      <c r="F116" s="2946"/>
      <c r="G116" s="2962"/>
      <c r="H116" s="2962"/>
      <c r="I116" s="2956" t="s">
        <v>5267</v>
      </c>
      <c r="J116" s="2956" t="s">
        <v>19</v>
      </c>
      <c r="K116" s="2946" t="s">
        <v>234</v>
      </c>
      <c r="L116" s="3225" t="s">
        <v>8032</v>
      </c>
      <c r="M116" s="2955">
        <v>104</v>
      </c>
      <c r="N116" s="3127" t="s">
        <v>5481</v>
      </c>
      <c r="O116" s="2946"/>
      <c r="P116" s="2946"/>
      <c r="Q116" s="2963"/>
      <c r="R116" s="3136">
        <v>2</v>
      </c>
      <c r="S116" s="2950"/>
      <c r="T116" s="3074">
        <v>2200002174</v>
      </c>
      <c r="U116" s="2946">
        <f>VLOOKUP(T116,'PKH UPDATE'!A:D,2,0)</f>
        <v>104</v>
      </c>
      <c r="V116" s="2946">
        <f>VLOOKUP(T116,'PKH UPDATE'!A:D,3,0)</f>
        <v>0</v>
      </c>
      <c r="W116" s="2946">
        <f>VLOOKUP(T116,'PKH UPDATE'!A:D,4,0)</f>
        <v>104</v>
      </c>
      <c r="X116" s="2954"/>
      <c r="Y116" s="2954"/>
      <c r="Z116" s="2954"/>
      <c r="AA116" s="2954"/>
      <c r="AB116" s="2954"/>
      <c r="AC116" s="2954"/>
    </row>
    <row r="117" spans="1:29" s="2953" customFormat="1" ht="58.5" customHeight="1">
      <c r="A117" s="3065"/>
      <c r="B117" s="2945" t="str">
        <f t="shared" si="1"/>
        <v>2200002203</v>
      </c>
      <c r="C117" s="2946" t="s">
        <v>2468</v>
      </c>
      <c r="D117" s="2961">
        <v>5612</v>
      </c>
      <c r="E117" s="3131"/>
      <c r="F117" s="2946"/>
      <c r="G117" s="2962"/>
      <c r="H117" s="2962"/>
      <c r="I117" s="2956" t="s">
        <v>5267</v>
      </c>
      <c r="J117" s="2956" t="s">
        <v>19</v>
      </c>
      <c r="K117" s="2946" t="s">
        <v>234</v>
      </c>
      <c r="L117" s="3225" t="s">
        <v>8033</v>
      </c>
      <c r="M117" s="2955">
        <v>5612</v>
      </c>
      <c r="N117" s="3127" t="s">
        <v>5481</v>
      </c>
      <c r="O117" s="2946"/>
      <c r="P117" s="2946"/>
      <c r="Q117" s="2963"/>
      <c r="R117" s="3136"/>
      <c r="S117" s="2950"/>
      <c r="T117" s="3074"/>
      <c r="U117" s="2946"/>
      <c r="V117" s="2946"/>
      <c r="W117" s="2946"/>
      <c r="X117" s="2954"/>
      <c r="Y117" s="2954"/>
      <c r="Z117" s="2954"/>
      <c r="AA117" s="2954"/>
      <c r="AB117" s="2954"/>
      <c r="AC117" s="2954"/>
    </row>
    <row r="118" spans="1:29" s="1548" customFormat="1" ht="58.5" customHeight="1">
      <c r="A118" s="3756">
        <v>25</v>
      </c>
      <c r="B118" s="3020" t="str">
        <f t="shared" si="1"/>
        <v>2400001278</v>
      </c>
      <c r="C118" s="3025" t="s">
        <v>6731</v>
      </c>
      <c r="D118" s="3022">
        <v>23900</v>
      </c>
      <c r="E118" s="3037" t="s">
        <v>8002</v>
      </c>
      <c r="F118" s="3025" t="s">
        <v>25</v>
      </c>
      <c r="G118" s="3023" t="s">
        <v>8034</v>
      </c>
      <c r="H118" s="3023"/>
      <c r="I118" s="3023" t="s">
        <v>5267</v>
      </c>
      <c r="J118" s="3025" t="s">
        <v>19</v>
      </c>
      <c r="K118" s="3023" t="s">
        <v>3513</v>
      </c>
      <c r="L118" s="2880" t="s">
        <v>8035</v>
      </c>
      <c r="M118" s="3056">
        <v>50</v>
      </c>
      <c r="N118" s="2916" t="s">
        <v>7396</v>
      </c>
      <c r="O118" s="3025"/>
      <c r="P118" s="3025"/>
      <c r="Q118" s="3026" t="s">
        <v>8036</v>
      </c>
      <c r="R118" s="3061">
        <v>2</v>
      </c>
      <c r="T118" s="1548">
        <v>2400001278</v>
      </c>
      <c r="U118" s="1493" t="e">
        <f>VLOOKUP(T118,'PKH UPDATE'!A:D,2,0)</f>
        <v>#N/A</v>
      </c>
      <c r="V118" s="1493" t="e">
        <f>VLOOKUP(T118,'PKH UPDATE'!A:D,3,0)</f>
        <v>#N/A</v>
      </c>
      <c r="W118" s="1493" t="e">
        <f>VLOOKUP(T118,'PKH UPDATE'!A:D,4,0)</f>
        <v>#N/A</v>
      </c>
    </row>
    <row r="119" spans="1:29" s="2150" customFormat="1" ht="58.5" customHeight="1">
      <c r="A119" s="3757"/>
      <c r="B119" s="3020" t="str">
        <f t="shared" si="1"/>
        <v>2400001279</v>
      </c>
      <c r="C119" s="3025" t="s">
        <v>6731</v>
      </c>
      <c r="D119" s="3022"/>
      <c r="E119" s="3037"/>
      <c r="F119" s="3025" t="s">
        <v>25</v>
      </c>
      <c r="G119" s="3023"/>
      <c r="H119" s="3023"/>
      <c r="I119" s="3023" t="s">
        <v>5267</v>
      </c>
      <c r="J119" s="3025" t="s">
        <v>19</v>
      </c>
      <c r="K119" s="3023" t="s">
        <v>3513</v>
      </c>
      <c r="L119" s="2880" t="s">
        <v>8037</v>
      </c>
      <c r="M119" s="3056">
        <v>2000</v>
      </c>
      <c r="N119" s="2916" t="s">
        <v>8038</v>
      </c>
      <c r="O119" s="3035"/>
      <c r="P119" s="3035"/>
      <c r="Q119" s="3026" t="s">
        <v>8036</v>
      </c>
      <c r="R119" s="3061">
        <v>2</v>
      </c>
      <c r="T119" s="2150">
        <v>2400001279</v>
      </c>
      <c r="U119" s="1493" t="e">
        <f>VLOOKUP(T119,'PKH UPDATE'!A:D,2,0)</f>
        <v>#N/A</v>
      </c>
      <c r="V119" s="1493" t="e">
        <f>VLOOKUP(T119,'PKH UPDATE'!A:D,3,0)</f>
        <v>#N/A</v>
      </c>
      <c r="W119" s="1493" t="e">
        <f>VLOOKUP(T119,'PKH UPDATE'!A:D,4,0)</f>
        <v>#N/A</v>
      </c>
    </row>
    <row r="120" spans="1:29" s="2150" customFormat="1" ht="58.5" customHeight="1">
      <c r="A120" s="3757"/>
      <c r="B120" s="3020" t="str">
        <f t="shared" si="1"/>
        <v>2400001280</v>
      </c>
      <c r="C120" s="3025" t="s">
        <v>6731</v>
      </c>
      <c r="D120" s="3022"/>
      <c r="E120" s="3037"/>
      <c r="F120" s="3025" t="s">
        <v>25</v>
      </c>
      <c r="G120" s="3023"/>
      <c r="H120" s="3023"/>
      <c r="I120" s="3023" t="s">
        <v>5267</v>
      </c>
      <c r="J120" s="3025" t="s">
        <v>19</v>
      </c>
      <c r="K120" s="3023" t="s">
        <v>3513</v>
      </c>
      <c r="L120" s="2880" t="s">
        <v>8039</v>
      </c>
      <c r="M120" s="3056">
        <v>9400</v>
      </c>
      <c r="N120" s="2916" t="s">
        <v>7396</v>
      </c>
      <c r="O120" s="3035"/>
      <c r="P120" s="3035"/>
      <c r="Q120" s="3026" t="s">
        <v>8036</v>
      </c>
      <c r="R120" s="3061">
        <v>2</v>
      </c>
      <c r="T120" s="2150">
        <v>2400001280</v>
      </c>
      <c r="U120" s="1493">
        <f>VLOOKUP(T120,'PKH UPDATE'!A:D,2,0)</f>
        <v>7603</v>
      </c>
      <c r="V120" s="1493">
        <f>VLOOKUP(T120,'PKH UPDATE'!A:D,3,0)</f>
        <v>0</v>
      </c>
      <c r="W120" s="1493">
        <f>VLOOKUP(T120,'PKH UPDATE'!A:D,4,0)</f>
        <v>7603</v>
      </c>
    </row>
    <row r="121" spans="1:29" s="2150" customFormat="1" ht="58.5" customHeight="1">
      <c r="A121" s="3757"/>
      <c r="B121" s="3020" t="str">
        <f t="shared" si="1"/>
        <v>2400001281</v>
      </c>
      <c r="C121" s="3025" t="s">
        <v>6731</v>
      </c>
      <c r="D121" s="3022"/>
      <c r="E121" s="3037"/>
      <c r="F121" s="3025" t="s">
        <v>25</v>
      </c>
      <c r="G121" s="3023"/>
      <c r="H121" s="3023"/>
      <c r="I121" s="3023" t="s">
        <v>5267</v>
      </c>
      <c r="J121" s="3025" t="s">
        <v>19</v>
      </c>
      <c r="K121" s="3023" t="s">
        <v>3513</v>
      </c>
      <c r="L121" s="2880" t="s">
        <v>8040</v>
      </c>
      <c r="M121" s="3056">
        <v>750</v>
      </c>
      <c r="N121" s="2916" t="s">
        <v>7396</v>
      </c>
      <c r="O121" s="3035"/>
      <c r="P121" s="3035"/>
      <c r="Q121" s="3026" t="s">
        <v>8036</v>
      </c>
      <c r="R121" s="3061">
        <v>2</v>
      </c>
      <c r="T121" s="2150">
        <v>2400001281</v>
      </c>
      <c r="U121" s="1493">
        <f>VLOOKUP(T121,'PKH UPDATE'!A:D,2,0)</f>
        <v>754</v>
      </c>
      <c r="V121" s="1493">
        <f>VLOOKUP(T121,'PKH UPDATE'!A:D,3,0)</f>
        <v>0</v>
      </c>
      <c r="W121" s="1493">
        <f>VLOOKUP(T121,'PKH UPDATE'!A:D,4,0)</f>
        <v>754</v>
      </c>
    </row>
    <row r="122" spans="1:29" s="2150" customFormat="1" ht="58.5" customHeight="1">
      <c r="A122" s="3757"/>
      <c r="B122" s="3020" t="str">
        <f t="shared" si="1"/>
        <v>2400001290</v>
      </c>
      <c r="C122" s="3025" t="s">
        <v>6731</v>
      </c>
      <c r="D122" s="3022"/>
      <c r="E122" s="3037"/>
      <c r="F122" s="3025" t="s">
        <v>25</v>
      </c>
      <c r="G122" s="3023"/>
      <c r="H122" s="3023"/>
      <c r="I122" s="3023" t="s">
        <v>5267</v>
      </c>
      <c r="J122" s="3025" t="s">
        <v>19</v>
      </c>
      <c r="K122" s="3023" t="s">
        <v>3513</v>
      </c>
      <c r="L122" s="3101" t="s">
        <v>8041</v>
      </c>
      <c r="M122" s="3146">
        <v>100</v>
      </c>
      <c r="N122" s="2916" t="s">
        <v>7396</v>
      </c>
      <c r="O122" s="3035"/>
      <c r="P122" s="3035"/>
      <c r="Q122" s="3026" t="s">
        <v>8036</v>
      </c>
      <c r="R122" s="3061">
        <v>2</v>
      </c>
      <c r="T122" s="2150">
        <v>2400001290</v>
      </c>
      <c r="U122" s="1493" t="e">
        <f>VLOOKUP(T122,'PKH UPDATE'!A:D,2,0)</f>
        <v>#N/A</v>
      </c>
      <c r="V122" s="1493" t="e">
        <f>VLOOKUP(T122,'PKH UPDATE'!A:D,3,0)</f>
        <v>#N/A</v>
      </c>
      <c r="W122" s="1493" t="e">
        <f>VLOOKUP(T122,'PKH UPDATE'!A:D,4,0)</f>
        <v>#N/A</v>
      </c>
    </row>
    <row r="123" spans="1:29" s="2150" customFormat="1" ht="58.5" customHeight="1">
      <c r="A123" s="3757"/>
      <c r="B123" s="3020" t="str">
        <f t="shared" si="1"/>
        <v>2400001288</v>
      </c>
      <c r="C123" s="3025" t="s">
        <v>6731</v>
      </c>
      <c r="D123" s="3022"/>
      <c r="E123" s="3037"/>
      <c r="F123" s="3025" t="s">
        <v>25</v>
      </c>
      <c r="G123" s="3023"/>
      <c r="H123" s="3023"/>
      <c r="I123" s="3023" t="s">
        <v>5267</v>
      </c>
      <c r="J123" s="3025" t="s">
        <v>19</v>
      </c>
      <c r="K123" s="3023" t="s">
        <v>3513</v>
      </c>
      <c r="L123" s="2880" t="s">
        <v>8042</v>
      </c>
      <c r="M123" s="3056">
        <v>1050</v>
      </c>
      <c r="N123" s="2916" t="s">
        <v>7396</v>
      </c>
      <c r="O123" s="3035"/>
      <c r="P123" s="3035"/>
      <c r="Q123" s="3026" t="s">
        <v>8036</v>
      </c>
      <c r="R123" s="3061">
        <v>2</v>
      </c>
      <c r="T123" s="2150">
        <v>2400001288</v>
      </c>
      <c r="U123" s="1493" t="e">
        <f>VLOOKUP(T123,'PKH UPDATE'!A:D,2,0)</f>
        <v>#N/A</v>
      </c>
      <c r="V123" s="1493" t="e">
        <f>VLOOKUP(T123,'PKH UPDATE'!A:D,3,0)</f>
        <v>#N/A</v>
      </c>
      <c r="W123" s="1493" t="e">
        <f>VLOOKUP(T123,'PKH UPDATE'!A:D,4,0)</f>
        <v>#N/A</v>
      </c>
    </row>
    <row r="124" spans="1:29" s="2150" customFormat="1" ht="58.5" customHeight="1">
      <c r="A124" s="3757"/>
      <c r="B124" s="3020" t="str">
        <f t="shared" si="1"/>
        <v>2400001289</v>
      </c>
      <c r="C124" s="3025" t="s">
        <v>6731</v>
      </c>
      <c r="D124" s="3022"/>
      <c r="E124" s="3037"/>
      <c r="F124" s="3025" t="s">
        <v>25</v>
      </c>
      <c r="G124" s="3023"/>
      <c r="H124" s="3023"/>
      <c r="I124" s="3023" t="s">
        <v>5267</v>
      </c>
      <c r="J124" s="3025" t="s">
        <v>19</v>
      </c>
      <c r="K124" s="3023" t="s">
        <v>3513</v>
      </c>
      <c r="L124" s="3101" t="s">
        <v>8043</v>
      </c>
      <c r="M124" s="3146">
        <v>4350</v>
      </c>
      <c r="N124" s="2916" t="s">
        <v>7396</v>
      </c>
      <c r="O124" s="3035"/>
      <c r="P124" s="3035"/>
      <c r="Q124" s="3026" t="s">
        <v>8036</v>
      </c>
      <c r="R124" s="3061">
        <v>2</v>
      </c>
      <c r="T124" s="2150">
        <v>2400001289</v>
      </c>
      <c r="U124" s="1493">
        <f>VLOOKUP(T124,'PKH UPDATE'!A:D,2,0)</f>
        <v>2363</v>
      </c>
      <c r="V124" s="1493">
        <f>VLOOKUP(T124,'PKH UPDATE'!A:D,3,0)</f>
        <v>0</v>
      </c>
      <c r="W124" s="1493">
        <f>VLOOKUP(T124,'PKH UPDATE'!A:D,4,0)</f>
        <v>2363</v>
      </c>
    </row>
    <row r="125" spans="1:29" s="2150" customFormat="1" ht="58.5" customHeight="1">
      <c r="A125" s="3757"/>
      <c r="B125" s="3020" t="str">
        <f t="shared" si="1"/>
        <v>2400001297</v>
      </c>
      <c r="C125" s="3025" t="s">
        <v>6731</v>
      </c>
      <c r="D125" s="3022"/>
      <c r="E125" s="3037"/>
      <c r="F125" s="3025" t="s">
        <v>25</v>
      </c>
      <c r="G125" s="3023"/>
      <c r="H125" s="3023"/>
      <c r="I125" s="3023" t="s">
        <v>5267</v>
      </c>
      <c r="J125" s="3025" t="s">
        <v>19</v>
      </c>
      <c r="K125" s="3023" t="s">
        <v>3513</v>
      </c>
      <c r="L125" s="3101" t="s">
        <v>8044</v>
      </c>
      <c r="M125" s="3146">
        <v>350</v>
      </c>
      <c r="N125" s="2916" t="s">
        <v>8045</v>
      </c>
      <c r="O125" s="3035"/>
      <c r="P125" s="3035"/>
      <c r="Q125" s="3026" t="s">
        <v>8036</v>
      </c>
      <c r="R125" s="3061">
        <v>2</v>
      </c>
      <c r="T125" s="2150">
        <v>2400001297</v>
      </c>
      <c r="U125" s="1493" t="e">
        <f>VLOOKUP(T125,'PKH UPDATE'!A:D,2,0)</f>
        <v>#N/A</v>
      </c>
      <c r="V125" s="1493" t="e">
        <f>VLOOKUP(T125,'PKH UPDATE'!A:D,3,0)</f>
        <v>#N/A</v>
      </c>
      <c r="W125" s="1493" t="e">
        <f>VLOOKUP(T125,'PKH UPDATE'!A:D,4,0)</f>
        <v>#N/A</v>
      </c>
    </row>
    <row r="126" spans="1:29" s="2150" customFormat="1" ht="58.5" customHeight="1">
      <c r="A126" s="3757"/>
      <c r="B126" s="3020" t="str">
        <f t="shared" si="1"/>
        <v>2400001298</v>
      </c>
      <c r="C126" s="3025" t="s">
        <v>6731</v>
      </c>
      <c r="D126" s="3022"/>
      <c r="E126" s="3037"/>
      <c r="F126" s="3025" t="s">
        <v>25</v>
      </c>
      <c r="G126" s="3023"/>
      <c r="H126" s="3023"/>
      <c r="I126" s="3023" t="s">
        <v>5267</v>
      </c>
      <c r="J126" s="3025" t="s">
        <v>19</v>
      </c>
      <c r="K126" s="3023" t="s">
        <v>3513</v>
      </c>
      <c r="L126" s="2880" t="s">
        <v>8046</v>
      </c>
      <c r="M126" s="3056">
        <v>325</v>
      </c>
      <c r="N126" s="2916" t="s">
        <v>7396</v>
      </c>
      <c r="O126" s="3035"/>
      <c r="P126" s="3035"/>
      <c r="Q126" s="3026" t="s">
        <v>8036</v>
      </c>
      <c r="R126" s="3061">
        <v>2</v>
      </c>
      <c r="T126" s="2150">
        <v>2400001298</v>
      </c>
      <c r="U126" s="1493">
        <f>VLOOKUP(T126,'PKH UPDATE'!A:D,2,0)</f>
        <v>230</v>
      </c>
      <c r="V126" s="1493">
        <f>VLOOKUP(T126,'PKH UPDATE'!A:D,3,0)</f>
        <v>0</v>
      </c>
      <c r="W126" s="1493">
        <f>VLOOKUP(T126,'PKH UPDATE'!A:D,4,0)</f>
        <v>230</v>
      </c>
    </row>
    <row r="127" spans="1:29" s="2150" customFormat="1" ht="58.5" customHeight="1">
      <c r="A127" s="3757"/>
      <c r="B127" s="3020" t="str">
        <f t="shared" si="1"/>
        <v>2400001296</v>
      </c>
      <c r="C127" s="3025" t="s">
        <v>6731</v>
      </c>
      <c r="D127" s="3022"/>
      <c r="E127" s="3037"/>
      <c r="F127" s="3025" t="s">
        <v>25</v>
      </c>
      <c r="G127" s="3023"/>
      <c r="H127" s="3023"/>
      <c r="I127" s="3023" t="s">
        <v>5267</v>
      </c>
      <c r="J127" s="3025" t="s">
        <v>19</v>
      </c>
      <c r="K127" s="3023" t="s">
        <v>3513</v>
      </c>
      <c r="L127" s="2880" t="s">
        <v>8047</v>
      </c>
      <c r="M127" s="3056">
        <v>175</v>
      </c>
      <c r="N127" s="2916" t="s">
        <v>7396</v>
      </c>
      <c r="O127" s="3035"/>
      <c r="P127" s="3035"/>
      <c r="Q127" s="3026" t="s">
        <v>8036</v>
      </c>
      <c r="R127" s="3061">
        <v>2</v>
      </c>
      <c r="T127" s="2150">
        <v>2400001296</v>
      </c>
      <c r="U127" s="1493" t="e">
        <f>VLOOKUP(T127,'PKH UPDATE'!A:D,2,0)</f>
        <v>#N/A</v>
      </c>
      <c r="V127" s="1493" t="e">
        <f>VLOOKUP(T127,'PKH UPDATE'!A:D,3,0)</f>
        <v>#N/A</v>
      </c>
      <c r="W127" s="1493" t="e">
        <f>VLOOKUP(T127,'PKH UPDATE'!A:D,4,0)</f>
        <v>#N/A</v>
      </c>
    </row>
    <row r="128" spans="1:29" s="2150" customFormat="1" ht="58.5" customHeight="1">
      <c r="A128" s="3757"/>
      <c r="B128" s="3020" t="str">
        <f t="shared" si="1"/>
        <v>2400001291</v>
      </c>
      <c r="C128" s="3025" t="s">
        <v>6731</v>
      </c>
      <c r="D128" s="3022"/>
      <c r="E128" s="3037"/>
      <c r="F128" s="3025" t="s">
        <v>25</v>
      </c>
      <c r="G128" s="3023"/>
      <c r="H128" s="3023"/>
      <c r="I128" s="3023" t="s">
        <v>5267</v>
      </c>
      <c r="J128" s="3025" t="s">
        <v>19</v>
      </c>
      <c r="K128" s="3023" t="s">
        <v>3513</v>
      </c>
      <c r="L128" s="2880" t="s">
        <v>8048</v>
      </c>
      <c r="M128" s="3056">
        <v>425</v>
      </c>
      <c r="N128" s="2916" t="s">
        <v>7396</v>
      </c>
      <c r="O128" s="3035"/>
      <c r="P128" s="3035"/>
      <c r="Q128" s="3026" t="s">
        <v>8036</v>
      </c>
      <c r="R128" s="3061">
        <v>2</v>
      </c>
      <c r="T128" s="2150">
        <v>2400001291</v>
      </c>
      <c r="U128" s="1493">
        <f>VLOOKUP(T128,'PKH UPDATE'!A:D,2,0)</f>
        <v>385</v>
      </c>
      <c r="V128" s="1493">
        <f>VLOOKUP(T128,'PKH UPDATE'!A:D,3,0)</f>
        <v>0</v>
      </c>
      <c r="W128" s="1493">
        <f>VLOOKUP(T128,'PKH UPDATE'!A:D,4,0)</f>
        <v>385</v>
      </c>
    </row>
    <row r="129" spans="1:30" s="2150" customFormat="1" ht="58.5" customHeight="1">
      <c r="A129" s="3757"/>
      <c r="B129" s="3020" t="str">
        <f t="shared" si="1"/>
        <v>2400001299</v>
      </c>
      <c r="C129" s="3025" t="s">
        <v>6731</v>
      </c>
      <c r="D129" s="3022"/>
      <c r="E129" s="3037"/>
      <c r="F129" s="3025" t="s">
        <v>25</v>
      </c>
      <c r="G129" s="3023"/>
      <c r="H129" s="3023"/>
      <c r="I129" s="3023" t="s">
        <v>5267</v>
      </c>
      <c r="J129" s="3025" t="s">
        <v>19</v>
      </c>
      <c r="K129" s="3023" t="s">
        <v>3513</v>
      </c>
      <c r="L129" s="2880" t="s">
        <v>8049</v>
      </c>
      <c r="M129" s="3056">
        <v>2025</v>
      </c>
      <c r="N129" s="2916" t="s">
        <v>7396</v>
      </c>
      <c r="O129" s="3035"/>
      <c r="P129" s="3035"/>
      <c r="Q129" s="3026" t="s">
        <v>8036</v>
      </c>
      <c r="R129" s="3061">
        <v>2</v>
      </c>
      <c r="T129" s="2150">
        <v>2400001299</v>
      </c>
      <c r="U129" s="1493">
        <f>VLOOKUP(T129,'PKH UPDATE'!A:D,2,0)</f>
        <v>1337</v>
      </c>
      <c r="V129" s="1493">
        <f>VLOOKUP(T129,'PKH UPDATE'!A:D,3,0)</f>
        <v>0</v>
      </c>
      <c r="W129" s="1493">
        <f>VLOOKUP(T129,'PKH UPDATE'!A:D,4,0)</f>
        <v>1337</v>
      </c>
    </row>
    <row r="130" spans="1:30" s="2150" customFormat="1" ht="58.5" customHeight="1">
      <c r="A130" s="3757"/>
      <c r="B130" s="3020" t="str">
        <f t="shared" si="1"/>
        <v>2400001300</v>
      </c>
      <c r="C130" s="3025" t="s">
        <v>6731</v>
      </c>
      <c r="D130" s="3022"/>
      <c r="E130" s="3037"/>
      <c r="F130" s="3025" t="s">
        <v>25</v>
      </c>
      <c r="G130" s="3023"/>
      <c r="H130" s="3023"/>
      <c r="I130" s="3023" t="s">
        <v>5267</v>
      </c>
      <c r="J130" s="3025" t="s">
        <v>19</v>
      </c>
      <c r="K130" s="3023" t="s">
        <v>3513</v>
      </c>
      <c r="L130" s="2880" t="s">
        <v>8050</v>
      </c>
      <c r="M130" s="3056"/>
      <c r="N130" s="2916" t="s">
        <v>7396</v>
      </c>
      <c r="O130" s="3035"/>
      <c r="P130" s="3035"/>
      <c r="Q130" s="3026" t="s">
        <v>8036</v>
      </c>
      <c r="R130" s="3061">
        <v>2</v>
      </c>
      <c r="T130" s="2150">
        <v>2400001300</v>
      </c>
      <c r="U130" s="1493" t="e">
        <f>VLOOKUP(T130,'PKH UPDATE'!A:D,2,0)</f>
        <v>#N/A</v>
      </c>
      <c r="V130" s="1493" t="e">
        <f>VLOOKUP(T130,'PKH UPDATE'!A:D,3,0)</f>
        <v>#N/A</v>
      </c>
      <c r="W130" s="1493" t="e">
        <f>VLOOKUP(T130,'PKH UPDATE'!A:D,4,0)</f>
        <v>#N/A</v>
      </c>
    </row>
    <row r="131" spans="1:30" s="2150" customFormat="1" ht="58.5" customHeight="1">
      <c r="A131" s="3757"/>
      <c r="B131" s="3020" t="str">
        <f t="shared" si="1"/>
        <v>2400001295</v>
      </c>
      <c r="C131" s="3025" t="s">
        <v>6731</v>
      </c>
      <c r="D131" s="3022"/>
      <c r="E131" s="3037"/>
      <c r="F131" s="3025" t="s">
        <v>25</v>
      </c>
      <c r="G131" s="3023"/>
      <c r="H131" s="3023"/>
      <c r="I131" s="3023" t="s">
        <v>5267</v>
      </c>
      <c r="J131" s="3025" t="s">
        <v>19</v>
      </c>
      <c r="K131" s="3023" t="s">
        <v>3513</v>
      </c>
      <c r="L131" s="2880" t="s">
        <v>8051</v>
      </c>
      <c r="M131" s="3056">
        <v>600</v>
      </c>
      <c r="N131" s="2916" t="s">
        <v>7396</v>
      </c>
      <c r="O131" s="3035"/>
      <c r="P131" s="3035"/>
      <c r="Q131" s="3026" t="s">
        <v>8036</v>
      </c>
      <c r="R131" s="3061">
        <v>2</v>
      </c>
      <c r="T131" s="2150">
        <v>2400001295</v>
      </c>
      <c r="U131" s="1493">
        <f>VLOOKUP(T131,'PKH UPDATE'!A:D,2,0)</f>
        <v>400</v>
      </c>
      <c r="V131" s="1493">
        <f>VLOOKUP(T131,'PKH UPDATE'!A:D,3,0)</f>
        <v>0</v>
      </c>
      <c r="W131" s="1493">
        <f>VLOOKUP(T131,'PKH UPDATE'!A:D,4,0)</f>
        <v>400</v>
      </c>
    </row>
    <row r="132" spans="1:30" s="2150" customFormat="1" ht="58.5" customHeight="1">
      <c r="A132" s="3757"/>
      <c r="B132" s="1900" t="str">
        <f t="shared" ref="B132:B195" si="2">TEXT(LEFT(L132,10),"0000000000")</f>
        <v>2400001294</v>
      </c>
      <c r="C132" s="3025" t="s">
        <v>6731</v>
      </c>
      <c r="D132" s="3022"/>
      <c r="E132" s="3037"/>
      <c r="F132" s="3025" t="s">
        <v>25</v>
      </c>
      <c r="G132" s="3023"/>
      <c r="H132" s="3023"/>
      <c r="I132" s="3023" t="s">
        <v>5267</v>
      </c>
      <c r="J132" s="3025" t="s">
        <v>19</v>
      </c>
      <c r="K132" s="3023" t="s">
        <v>3513</v>
      </c>
      <c r="L132" s="2880" t="s">
        <v>8052</v>
      </c>
      <c r="M132" s="3056">
        <v>400</v>
      </c>
      <c r="N132" s="2916" t="s">
        <v>7396</v>
      </c>
      <c r="O132" s="3035"/>
      <c r="P132" s="3035"/>
      <c r="Q132" s="3026" t="s">
        <v>8036</v>
      </c>
      <c r="R132" s="3061">
        <v>2</v>
      </c>
      <c r="T132" s="2150">
        <v>2400001294</v>
      </c>
      <c r="U132" s="1493">
        <f>VLOOKUP(T132,'PKH UPDATE'!A:D,2,0)</f>
        <v>283</v>
      </c>
      <c r="V132" s="1493">
        <f>VLOOKUP(T132,'PKH UPDATE'!A:D,3,0)</f>
        <v>0</v>
      </c>
      <c r="W132" s="1493">
        <f>VLOOKUP(T132,'PKH UPDATE'!A:D,4,0)</f>
        <v>283</v>
      </c>
    </row>
    <row r="133" spans="1:30" s="2150" customFormat="1" ht="58.5" customHeight="1">
      <c r="A133" s="3757"/>
      <c r="B133" s="3020" t="str">
        <f t="shared" si="2"/>
        <v>2400001293</v>
      </c>
      <c r="C133" s="3025" t="s">
        <v>6731</v>
      </c>
      <c r="D133" s="3022"/>
      <c r="E133" s="3037"/>
      <c r="F133" s="3025" t="s">
        <v>25</v>
      </c>
      <c r="G133" s="3023"/>
      <c r="H133" s="3023"/>
      <c r="I133" s="3023" t="s">
        <v>5267</v>
      </c>
      <c r="J133" s="3025" t="s">
        <v>19</v>
      </c>
      <c r="K133" s="3023" t="s">
        <v>3513</v>
      </c>
      <c r="L133" s="2880" t="s">
        <v>8053</v>
      </c>
      <c r="M133" s="3056">
        <v>1000</v>
      </c>
      <c r="N133" s="2916" t="s">
        <v>7396</v>
      </c>
      <c r="O133" s="3035"/>
      <c r="P133" s="3035"/>
      <c r="Q133" s="3026" t="s">
        <v>8036</v>
      </c>
      <c r="R133" s="3061">
        <v>2</v>
      </c>
      <c r="T133" s="2150">
        <v>2400001293</v>
      </c>
      <c r="U133" s="1493">
        <f>VLOOKUP(T133,'PKH UPDATE'!A:D,2,0)</f>
        <v>914</v>
      </c>
      <c r="V133" s="1493">
        <f>VLOOKUP(T133,'PKH UPDATE'!A:D,3,0)</f>
        <v>0</v>
      </c>
      <c r="W133" s="1493">
        <f>VLOOKUP(T133,'PKH UPDATE'!A:D,4,0)</f>
        <v>914</v>
      </c>
    </row>
    <row r="134" spans="1:30" s="2150" customFormat="1" ht="58.5" customHeight="1">
      <c r="A134" s="3757"/>
      <c r="B134" s="3020" t="str">
        <f t="shared" si="2"/>
        <v>2400001282</v>
      </c>
      <c r="C134" s="3025" t="s">
        <v>6731</v>
      </c>
      <c r="D134" s="3022"/>
      <c r="E134" s="3037"/>
      <c r="F134" s="3025" t="s">
        <v>25</v>
      </c>
      <c r="G134" s="3023"/>
      <c r="H134" s="3023"/>
      <c r="I134" s="3023" t="s">
        <v>5267</v>
      </c>
      <c r="J134" s="3025" t="s">
        <v>19</v>
      </c>
      <c r="K134" s="3023" t="s">
        <v>3513</v>
      </c>
      <c r="L134" s="2880" t="s">
        <v>8054</v>
      </c>
      <c r="M134" s="3056">
        <v>500</v>
      </c>
      <c r="N134" s="2916" t="s">
        <v>7396</v>
      </c>
      <c r="O134" s="3035"/>
      <c r="P134" s="3035"/>
      <c r="Q134" s="3026" t="s">
        <v>8036</v>
      </c>
      <c r="R134" s="3061">
        <v>2</v>
      </c>
      <c r="T134" s="2150">
        <v>2400001282</v>
      </c>
      <c r="U134" s="1493">
        <f>VLOOKUP(T134,'PKH UPDATE'!A:D,2,0)</f>
        <v>425</v>
      </c>
      <c r="V134" s="1493">
        <f>VLOOKUP(T134,'PKH UPDATE'!A:D,3,0)</f>
        <v>0</v>
      </c>
      <c r="W134" s="1493">
        <f>VLOOKUP(T134,'PKH UPDATE'!A:D,4,0)</f>
        <v>425</v>
      </c>
    </row>
    <row r="135" spans="1:30" s="2150" customFormat="1" ht="58.5" customHeight="1">
      <c r="A135" s="3758"/>
      <c r="B135" s="3020" t="str">
        <f t="shared" si="2"/>
        <v>2400001292</v>
      </c>
      <c r="C135" s="3025" t="s">
        <v>6731</v>
      </c>
      <c r="D135" s="3022"/>
      <c r="E135" s="3037"/>
      <c r="F135" s="3025" t="s">
        <v>25</v>
      </c>
      <c r="G135" s="3023"/>
      <c r="H135" s="3023"/>
      <c r="I135" s="3023" t="s">
        <v>5267</v>
      </c>
      <c r="J135" s="3025" t="s">
        <v>19</v>
      </c>
      <c r="K135" s="3023" t="s">
        <v>3513</v>
      </c>
      <c r="L135" s="2880" t="s">
        <v>8055</v>
      </c>
      <c r="M135" s="3056">
        <v>400</v>
      </c>
      <c r="N135" s="2916" t="s">
        <v>7396</v>
      </c>
      <c r="O135" s="3035"/>
      <c r="P135" s="3035"/>
      <c r="Q135" s="3026" t="s">
        <v>8036</v>
      </c>
      <c r="R135" s="3061">
        <v>2</v>
      </c>
      <c r="T135" s="2150">
        <v>2400001292</v>
      </c>
      <c r="U135" s="1493">
        <f>VLOOKUP(T135,'PKH UPDATE'!A:D,2,0)</f>
        <v>401</v>
      </c>
      <c r="V135" s="1493">
        <f>VLOOKUP(T135,'PKH UPDATE'!A:D,3,0)</f>
        <v>0</v>
      </c>
      <c r="W135" s="1493">
        <f>VLOOKUP(T135,'PKH UPDATE'!A:D,4,0)</f>
        <v>401</v>
      </c>
    </row>
    <row r="136" spans="1:30" s="2150" customFormat="1" ht="58.5" customHeight="1">
      <c r="A136" s="2436">
        <v>26</v>
      </c>
      <c r="B136" s="3020" t="str">
        <f t="shared" si="2"/>
        <v>2200002181</v>
      </c>
      <c r="C136" s="3035" t="s">
        <v>93</v>
      </c>
      <c r="D136" s="1494">
        <v>2950</v>
      </c>
      <c r="E136" s="3084" t="s">
        <v>8056</v>
      </c>
      <c r="F136" s="1493" t="s">
        <v>84</v>
      </c>
      <c r="G136" s="1495" t="s">
        <v>8057</v>
      </c>
      <c r="H136" s="1495"/>
      <c r="I136" s="1921" t="s">
        <v>5267</v>
      </c>
      <c r="J136" s="1493" t="s">
        <v>19</v>
      </c>
      <c r="K136" s="1773" t="s">
        <v>101</v>
      </c>
      <c r="L136" s="3224" t="s">
        <v>7999</v>
      </c>
      <c r="M136" s="3063">
        <v>2950</v>
      </c>
      <c r="N136" s="2916" t="s">
        <v>8000</v>
      </c>
      <c r="O136" s="2429"/>
      <c r="P136" s="2429"/>
      <c r="Q136" s="2290"/>
      <c r="R136" s="1748">
        <v>2</v>
      </c>
      <c r="AD136" s="2643"/>
    </row>
    <row r="137" spans="1:30" s="1467" customFormat="1" ht="58.5" customHeight="1">
      <c r="A137" s="3686">
        <v>27</v>
      </c>
      <c r="B137" s="3020" t="str">
        <f t="shared" si="2"/>
        <v>2000003220</v>
      </c>
      <c r="C137" s="3035" t="s">
        <v>5741</v>
      </c>
      <c r="D137" s="1494">
        <v>4350</v>
      </c>
      <c r="E137" s="1921" t="s">
        <v>8002</v>
      </c>
      <c r="F137" s="3025" t="s">
        <v>61</v>
      </c>
      <c r="G137" s="1495" t="s">
        <v>8057</v>
      </c>
      <c r="H137" s="1495"/>
      <c r="I137" s="1909" t="s">
        <v>5267</v>
      </c>
      <c r="J137" s="1909" t="s">
        <v>19</v>
      </c>
      <c r="K137" s="2429" t="s">
        <v>74</v>
      </c>
      <c r="L137" s="1862" t="s">
        <v>8058</v>
      </c>
      <c r="M137" s="3087">
        <v>1314</v>
      </c>
      <c r="N137" s="2196" t="s">
        <v>5481</v>
      </c>
      <c r="O137" s="1493"/>
      <c r="P137" s="1493"/>
      <c r="Q137" s="2590" t="s">
        <v>8059</v>
      </c>
      <c r="R137" s="1748">
        <v>2</v>
      </c>
      <c r="S137" s="1548"/>
      <c r="T137" s="1548"/>
      <c r="U137" s="1548"/>
      <c r="V137" s="1548"/>
      <c r="W137" s="1548"/>
      <c r="X137" s="1548"/>
      <c r="Y137" s="1548"/>
      <c r="Z137" s="1548"/>
      <c r="AA137" s="1548"/>
      <c r="AB137" s="1548"/>
      <c r="AC137" s="1548"/>
    </row>
    <row r="138" spans="1:30" s="2150" customFormat="1" ht="58.5" customHeight="1">
      <c r="A138" s="3687"/>
      <c r="B138" s="3020" t="str">
        <f t="shared" si="2"/>
        <v>2200002165</v>
      </c>
      <c r="C138" s="3025" t="s">
        <v>5741</v>
      </c>
      <c r="D138" s="3086"/>
      <c r="E138" s="1909"/>
      <c r="F138" s="3025" t="s">
        <v>61</v>
      </c>
      <c r="G138" s="1909"/>
      <c r="H138" s="1909"/>
      <c r="I138" s="1921" t="s">
        <v>5267</v>
      </c>
      <c r="J138" s="1493" t="s">
        <v>19</v>
      </c>
      <c r="K138" s="2429" t="s">
        <v>74</v>
      </c>
      <c r="L138" s="1600" t="s">
        <v>8060</v>
      </c>
      <c r="M138" s="3053">
        <f>3140-730</f>
        <v>2410</v>
      </c>
      <c r="N138" s="2196" t="s">
        <v>5481</v>
      </c>
      <c r="O138" s="2429"/>
      <c r="P138" s="2429"/>
      <c r="Q138" s="2290"/>
      <c r="R138" s="3061">
        <v>3</v>
      </c>
    </row>
    <row r="139" spans="1:30" s="2643" customFormat="1" ht="58.5" customHeight="1">
      <c r="A139" s="3687"/>
      <c r="B139" s="3020" t="str">
        <f t="shared" si="2"/>
        <v>2200002182</v>
      </c>
      <c r="C139" s="3025" t="s">
        <v>5741</v>
      </c>
      <c r="D139" s="3086"/>
      <c r="E139" s="1909"/>
      <c r="F139" s="3025" t="s">
        <v>61</v>
      </c>
      <c r="G139" s="1909"/>
      <c r="H139" s="1909"/>
      <c r="I139" s="3078" t="s">
        <v>5267</v>
      </c>
      <c r="J139" s="1495" t="s">
        <v>19</v>
      </c>
      <c r="K139" s="2429" t="s">
        <v>74</v>
      </c>
      <c r="L139" s="3227" t="s">
        <v>8061</v>
      </c>
      <c r="M139" s="3063">
        <v>393</v>
      </c>
      <c r="N139" s="2916" t="s">
        <v>8062</v>
      </c>
      <c r="O139" s="3114"/>
      <c r="P139" s="3114"/>
      <c r="Q139" s="2290"/>
      <c r="R139" s="3061">
        <v>2</v>
      </c>
      <c r="S139" s="2150"/>
      <c r="T139" s="2150"/>
      <c r="U139" s="2150"/>
      <c r="V139" s="2150"/>
      <c r="W139" s="2150"/>
      <c r="X139" s="2150"/>
      <c r="Y139" s="2150"/>
      <c r="Z139" s="2150"/>
      <c r="AA139" s="2150"/>
      <c r="AB139" s="2150"/>
      <c r="AC139" s="2150"/>
      <c r="AD139" s="2150"/>
    </row>
    <row r="140" spans="1:30" s="2643" customFormat="1" ht="58.5" customHeight="1">
      <c r="A140" s="3688"/>
      <c r="B140" s="3020" t="str">
        <f t="shared" si="2"/>
        <v>2200002190</v>
      </c>
      <c r="C140" s="3025" t="s">
        <v>5741</v>
      </c>
      <c r="D140" s="3086"/>
      <c r="E140" s="1909"/>
      <c r="F140" s="3025" t="s">
        <v>61</v>
      </c>
      <c r="G140" s="1909"/>
      <c r="H140" s="1909"/>
      <c r="I140" s="3078" t="s">
        <v>5267</v>
      </c>
      <c r="J140" s="1909" t="s">
        <v>19</v>
      </c>
      <c r="K140" s="2429" t="s">
        <v>74</v>
      </c>
      <c r="L140" s="1862" t="s">
        <v>8063</v>
      </c>
      <c r="M140" s="3087">
        <v>233</v>
      </c>
      <c r="N140" s="2196" t="s">
        <v>8000</v>
      </c>
      <c r="O140" s="3114"/>
      <c r="P140" s="3114"/>
      <c r="Q140" s="2290"/>
      <c r="R140" s="3061">
        <v>2</v>
      </c>
      <c r="S140" s="2150"/>
      <c r="T140" s="2150"/>
      <c r="U140" s="2150"/>
      <c r="V140" s="2150"/>
      <c r="W140" s="2150"/>
      <c r="X140" s="2150"/>
      <c r="Y140" s="2150"/>
      <c r="Z140" s="2150"/>
      <c r="AA140" s="2150"/>
      <c r="AB140" s="2150"/>
      <c r="AC140" s="2150"/>
      <c r="AD140" s="2150"/>
    </row>
    <row r="141" spans="1:30" s="2150" customFormat="1" ht="58.5" customHeight="1">
      <c r="A141" s="3683">
        <v>28</v>
      </c>
      <c r="B141" s="3020" t="str">
        <f t="shared" si="2"/>
        <v>2200002183</v>
      </c>
      <c r="C141" s="1902" t="s">
        <v>3425</v>
      </c>
      <c r="D141" s="2607">
        <v>3750</v>
      </c>
      <c r="E141" s="1921" t="s">
        <v>8002</v>
      </c>
      <c r="F141" s="1902" t="s">
        <v>89</v>
      </c>
      <c r="G141" s="1921" t="s">
        <v>8064</v>
      </c>
      <c r="H141" s="1921"/>
      <c r="I141" s="1921" t="s">
        <v>5267</v>
      </c>
      <c r="J141" s="1493" t="s">
        <v>19</v>
      </c>
      <c r="K141" s="1495" t="s">
        <v>959</v>
      </c>
      <c r="L141" s="1862" t="s">
        <v>8065</v>
      </c>
      <c r="M141" s="3057">
        <v>2750</v>
      </c>
      <c r="N141" s="2916" t="s">
        <v>7396</v>
      </c>
      <c r="O141" s="1902">
        <v>28</v>
      </c>
      <c r="P141" s="1902"/>
      <c r="Q141" s="1745"/>
      <c r="R141" s="3042">
        <v>2</v>
      </c>
      <c r="S141" s="2429"/>
      <c r="T141" s="2429"/>
    </row>
    <row r="142" spans="1:30" s="2150" customFormat="1" ht="58.5" customHeight="1">
      <c r="A142" s="3685"/>
      <c r="B142" s="3020" t="str">
        <f t="shared" si="2"/>
        <v>2200002124</v>
      </c>
      <c r="C142" s="3025" t="s">
        <v>3425</v>
      </c>
      <c r="D142" s="2607"/>
      <c r="E142" s="1921"/>
      <c r="F142" s="1902" t="s">
        <v>89</v>
      </c>
      <c r="G142" s="1921"/>
      <c r="H142" s="1921"/>
      <c r="I142" s="1921" t="s">
        <v>5267</v>
      </c>
      <c r="J142" s="1493" t="s">
        <v>19</v>
      </c>
      <c r="K142" s="1495" t="s">
        <v>959</v>
      </c>
      <c r="L142" s="3111" t="s">
        <v>8066</v>
      </c>
      <c r="M142" s="3081">
        <v>1000</v>
      </c>
      <c r="N142" s="2916" t="s">
        <v>7346</v>
      </c>
      <c r="O142" s="1902">
        <v>28</v>
      </c>
      <c r="P142" s="1902"/>
      <c r="R142" s="1495">
        <v>2</v>
      </c>
      <c r="S142" s="1902"/>
      <c r="T142" s="1902"/>
    </row>
    <row r="143" spans="1:30" s="2150" customFormat="1" ht="58.5" customHeight="1">
      <c r="A143" s="3683">
        <v>29</v>
      </c>
      <c r="B143" s="3020" t="str">
        <f t="shared" si="2"/>
        <v>2000003187</v>
      </c>
      <c r="C143" s="1902" t="s">
        <v>3856</v>
      </c>
      <c r="D143" s="2607">
        <v>3950</v>
      </c>
      <c r="E143" s="1921" t="s">
        <v>8002</v>
      </c>
      <c r="F143" s="1902" t="s">
        <v>89</v>
      </c>
      <c r="G143" s="1921" t="s">
        <v>8067</v>
      </c>
      <c r="H143" s="1921"/>
      <c r="I143" s="1921" t="s">
        <v>5267</v>
      </c>
      <c r="J143" s="1493" t="s">
        <v>19</v>
      </c>
      <c r="K143" s="1495" t="s">
        <v>1138</v>
      </c>
      <c r="L143" s="3101" t="s">
        <v>8068</v>
      </c>
      <c r="M143" s="3057">
        <v>1500</v>
      </c>
      <c r="N143" s="2916" t="s">
        <v>5481</v>
      </c>
      <c r="O143" s="1902">
        <v>36</v>
      </c>
      <c r="P143" s="1902"/>
      <c r="Q143" s="1745"/>
      <c r="R143" s="3042">
        <v>2</v>
      </c>
      <c r="S143" s="2429"/>
      <c r="T143" s="2429"/>
    </row>
    <row r="144" spans="1:30" s="1548" customFormat="1" ht="58.5" customHeight="1">
      <c r="A144" s="3684"/>
      <c r="B144" s="3020" t="str">
        <f t="shared" si="2"/>
        <v>2200002151</v>
      </c>
      <c r="C144" s="1493" t="s">
        <v>3856</v>
      </c>
      <c r="D144" s="1494"/>
      <c r="E144" s="1921"/>
      <c r="F144" s="1493" t="s">
        <v>89</v>
      </c>
      <c r="G144" s="1495"/>
      <c r="H144" s="1495"/>
      <c r="I144" s="1495" t="s">
        <v>5267</v>
      </c>
      <c r="J144" s="1493" t="s">
        <v>19</v>
      </c>
      <c r="K144" s="1495" t="s">
        <v>1138</v>
      </c>
      <c r="L144" s="3227" t="s">
        <v>8069</v>
      </c>
      <c r="M144" s="3102">
        <v>1025</v>
      </c>
      <c r="N144" s="2916" t="s">
        <v>7346</v>
      </c>
      <c r="O144" s="1902">
        <v>36</v>
      </c>
      <c r="P144" s="1902"/>
      <c r="Q144" s="1745"/>
      <c r="R144" s="1748">
        <v>2</v>
      </c>
      <c r="AD144" s="1467"/>
    </row>
    <row r="145" spans="1:30" s="1467" customFormat="1" ht="58.5" customHeight="1">
      <c r="A145" s="3684"/>
      <c r="B145" s="3020" t="str">
        <f t="shared" si="2"/>
        <v>2200002167</v>
      </c>
      <c r="C145" s="1493" t="s">
        <v>3856</v>
      </c>
      <c r="D145" s="1494"/>
      <c r="E145" s="1921"/>
      <c r="F145" s="1493" t="s">
        <v>89</v>
      </c>
      <c r="G145" s="1495"/>
      <c r="H145" s="1495"/>
      <c r="I145" s="1495" t="s">
        <v>5267</v>
      </c>
      <c r="J145" s="1493" t="s">
        <v>19</v>
      </c>
      <c r="K145" s="1495" t="s">
        <v>1138</v>
      </c>
      <c r="L145" s="3227" t="s">
        <v>8070</v>
      </c>
      <c r="M145" s="3102">
        <v>755</v>
      </c>
      <c r="N145" s="2916" t="s">
        <v>7346</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84"/>
      <c r="B146" s="3020" t="str">
        <f t="shared" si="2"/>
        <v>2200002136</v>
      </c>
      <c r="C146" s="1493" t="s">
        <v>3856</v>
      </c>
      <c r="D146" s="2607"/>
      <c r="E146" s="1921"/>
      <c r="F146" s="1493" t="s">
        <v>89</v>
      </c>
      <c r="G146" s="3037"/>
      <c r="H146" s="3037"/>
      <c r="I146" s="1495" t="s">
        <v>5267</v>
      </c>
      <c r="J146" s="1493" t="s">
        <v>19</v>
      </c>
      <c r="K146" s="1495" t="s">
        <v>1138</v>
      </c>
      <c r="L146" s="2880" t="s">
        <v>8071</v>
      </c>
      <c r="M146" s="3103">
        <v>310</v>
      </c>
      <c r="N146" s="2916" t="s">
        <v>7346</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85"/>
      <c r="B147" s="3020" t="str">
        <f t="shared" si="2"/>
        <v>2000003258</v>
      </c>
      <c r="C147" s="1493" t="s">
        <v>3856</v>
      </c>
      <c r="D147" s="2607"/>
      <c r="E147" s="1921"/>
      <c r="F147" s="1493" t="s">
        <v>89</v>
      </c>
      <c r="G147" s="3037"/>
      <c r="H147" s="3037"/>
      <c r="I147" s="1495" t="s">
        <v>5267</v>
      </c>
      <c r="J147" s="1493" t="s">
        <v>19</v>
      </c>
      <c r="K147" s="1495" t="s">
        <v>1138</v>
      </c>
      <c r="L147" s="2880" t="s">
        <v>8072</v>
      </c>
      <c r="M147" s="3103">
        <v>360</v>
      </c>
      <c r="N147" s="2916" t="s">
        <v>7346</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83">
        <v>30</v>
      </c>
      <c r="B148" s="3020" t="str">
        <f t="shared" si="2"/>
        <v>2000003283</v>
      </c>
      <c r="C148" s="1902" t="s">
        <v>193</v>
      </c>
      <c r="D148" s="2607">
        <v>11700</v>
      </c>
      <c r="E148" s="1921" t="s">
        <v>8073</v>
      </c>
      <c r="F148" s="1902" t="s">
        <v>3401</v>
      </c>
      <c r="G148" s="1921" t="s">
        <v>8074</v>
      </c>
      <c r="H148" s="1921"/>
      <c r="I148" s="1495" t="s">
        <v>5267</v>
      </c>
      <c r="J148" s="1902" t="s">
        <v>19</v>
      </c>
      <c r="K148" s="1921" t="s">
        <v>253</v>
      </c>
      <c r="L148" s="3100" t="s">
        <v>8075</v>
      </c>
      <c r="M148" s="3099">
        <v>3200</v>
      </c>
      <c r="N148" s="2916" t="s">
        <v>7346</v>
      </c>
      <c r="O148" s="2429"/>
      <c r="P148" s="2429"/>
      <c r="Q148" s="2590" t="s">
        <v>8076</v>
      </c>
      <c r="R148" s="1748">
        <v>2</v>
      </c>
      <c r="S148" s="2150"/>
      <c r="T148" s="2150"/>
      <c r="U148" s="2150"/>
      <c r="V148" s="2150"/>
      <c r="W148" s="2150"/>
      <c r="X148" s="2150"/>
      <c r="Y148" s="2150"/>
      <c r="Z148" s="2150"/>
      <c r="AA148" s="2150"/>
      <c r="AB148" s="2150"/>
      <c r="AC148" s="2150"/>
    </row>
    <row r="149" spans="1:30" s="1467" customFormat="1" ht="58.5" customHeight="1">
      <c r="A149" s="3684"/>
      <c r="B149" s="3020" t="str">
        <f t="shared" si="2"/>
        <v>2000003289</v>
      </c>
      <c r="C149" s="1493" t="s">
        <v>193</v>
      </c>
      <c r="D149" s="1494"/>
      <c r="E149" s="1921"/>
      <c r="F149" s="1493" t="s">
        <v>3401</v>
      </c>
      <c r="G149" s="1495"/>
      <c r="H149" s="1495"/>
      <c r="I149" s="1624" t="s">
        <v>5267</v>
      </c>
      <c r="J149" s="1493" t="s">
        <v>19</v>
      </c>
      <c r="K149" s="1495" t="s">
        <v>63</v>
      </c>
      <c r="L149" s="3111" t="s">
        <v>8077</v>
      </c>
      <c r="M149" s="3053">
        <v>2500</v>
      </c>
      <c r="N149" s="2916" t="s">
        <v>7346</v>
      </c>
      <c r="O149" s="1493"/>
      <c r="P149" s="1493"/>
      <c r="Q149" s="2223" t="s">
        <v>8078</v>
      </c>
      <c r="R149" s="1748">
        <v>2</v>
      </c>
      <c r="S149" s="1548"/>
      <c r="T149" s="1548"/>
      <c r="U149" s="1548"/>
      <c r="V149" s="1548"/>
      <c r="W149" s="1548"/>
      <c r="X149" s="1548"/>
      <c r="Y149" s="1548"/>
      <c r="Z149" s="1548"/>
      <c r="AA149" s="1548"/>
      <c r="AB149" s="1548"/>
      <c r="AC149" s="1548"/>
    </row>
    <row r="150" spans="1:30" s="1467" customFormat="1" ht="78.75" customHeight="1">
      <c r="A150" s="3684"/>
      <c r="B150" s="3020" t="str">
        <f t="shared" si="2"/>
        <v>2000003290</v>
      </c>
      <c r="C150" s="1493" t="s">
        <v>193</v>
      </c>
      <c r="D150" s="1494"/>
      <c r="E150" s="1921"/>
      <c r="F150" s="1493" t="s">
        <v>3401</v>
      </c>
      <c r="G150" s="1495"/>
      <c r="H150" s="1495"/>
      <c r="I150" s="1624" t="s">
        <v>5267</v>
      </c>
      <c r="J150" s="1493" t="s">
        <v>19</v>
      </c>
      <c r="K150" s="1495" t="s">
        <v>421</v>
      </c>
      <c r="L150" s="2880" t="s">
        <v>8079</v>
      </c>
      <c r="M150" s="3053">
        <v>715</v>
      </c>
      <c r="N150" s="2916" t="s">
        <v>5481</v>
      </c>
      <c r="O150" s="1493"/>
      <c r="P150" s="1493"/>
      <c r="Q150" s="2223" t="s">
        <v>8080</v>
      </c>
      <c r="R150" s="1748">
        <v>2</v>
      </c>
      <c r="S150" s="1548"/>
      <c r="T150" s="1548"/>
      <c r="U150" s="1548"/>
      <c r="V150" s="1548"/>
      <c r="W150" s="1548"/>
      <c r="X150" s="1548"/>
      <c r="Y150" s="1548"/>
      <c r="Z150" s="1548"/>
      <c r="AA150" s="1548"/>
      <c r="AB150" s="1548"/>
      <c r="AC150" s="1548"/>
    </row>
    <row r="151" spans="1:30" s="1548" customFormat="1" ht="58.5" customHeight="1">
      <c r="A151" s="3684"/>
      <c r="B151" s="3020" t="str">
        <f t="shared" si="2"/>
        <v>2000003303</v>
      </c>
      <c r="C151" s="1493" t="s">
        <v>193</v>
      </c>
      <c r="D151" s="3022"/>
      <c r="E151" s="3037"/>
      <c r="F151" s="1493" t="s">
        <v>3401</v>
      </c>
      <c r="G151" s="3023"/>
      <c r="H151" s="3023"/>
      <c r="I151" s="1624" t="s">
        <v>5267</v>
      </c>
      <c r="J151" s="3025" t="s">
        <v>19</v>
      </c>
      <c r="K151" s="3023" t="s">
        <v>63</v>
      </c>
      <c r="L151" s="2880" t="s">
        <v>8081</v>
      </c>
      <c r="M151" s="3056">
        <v>4000</v>
      </c>
      <c r="N151" s="2916" t="s">
        <v>5481</v>
      </c>
      <c r="O151" s="3025"/>
      <c r="P151" s="3025"/>
      <c r="Q151" s="2590" t="s">
        <v>8076</v>
      </c>
      <c r="R151" s="3061">
        <v>2</v>
      </c>
      <c r="AC151" s="1467"/>
    </row>
    <row r="152" spans="1:30" s="1548" customFormat="1" ht="58.5" customHeight="1">
      <c r="A152" s="3684"/>
      <c r="B152" s="3020" t="str">
        <f t="shared" si="2"/>
        <v>2000003200</v>
      </c>
      <c r="C152" s="1493" t="s">
        <v>193</v>
      </c>
      <c r="D152" s="3022"/>
      <c r="E152" s="3037"/>
      <c r="F152" s="1493" t="s">
        <v>3401</v>
      </c>
      <c r="G152" s="3023"/>
      <c r="H152" s="3023"/>
      <c r="I152" s="1624" t="s">
        <v>5267</v>
      </c>
      <c r="J152" s="3025" t="s">
        <v>19</v>
      </c>
      <c r="K152" s="3023" t="s">
        <v>63</v>
      </c>
      <c r="L152" s="2880" t="s">
        <v>8082</v>
      </c>
      <c r="M152" s="3056">
        <v>1000</v>
      </c>
      <c r="N152" s="2916" t="s">
        <v>8083</v>
      </c>
      <c r="O152" s="3025"/>
      <c r="P152" s="3025"/>
      <c r="Q152" s="2590" t="s">
        <v>8076</v>
      </c>
      <c r="R152" s="3061">
        <v>2</v>
      </c>
    </row>
    <row r="153" spans="1:30" s="1467" customFormat="1" ht="58.5" customHeight="1">
      <c r="A153" s="3685"/>
      <c r="B153" s="3020" t="str">
        <f t="shared" si="2"/>
        <v>2000003335</v>
      </c>
      <c r="C153" s="1493" t="s">
        <v>193</v>
      </c>
      <c r="D153" s="3022"/>
      <c r="E153" s="3037"/>
      <c r="F153" s="1493" t="s">
        <v>3401</v>
      </c>
      <c r="G153" s="3023"/>
      <c r="H153" s="3023"/>
      <c r="I153" s="1624" t="s">
        <v>5267</v>
      </c>
      <c r="J153" s="3025" t="s">
        <v>19</v>
      </c>
      <c r="K153" s="3023" t="s">
        <v>63</v>
      </c>
      <c r="L153" s="2880" t="s">
        <v>8084</v>
      </c>
      <c r="M153" s="3056">
        <v>260</v>
      </c>
      <c r="N153" s="2916" t="s">
        <v>5481</v>
      </c>
      <c r="O153" s="3025"/>
      <c r="P153" s="3025"/>
      <c r="Q153" s="2590"/>
      <c r="R153" s="3061">
        <v>2</v>
      </c>
      <c r="S153" s="1548"/>
      <c r="T153" s="1548"/>
      <c r="U153" s="1548"/>
      <c r="V153" s="1548"/>
      <c r="W153" s="1548"/>
      <c r="X153" s="1548"/>
      <c r="Y153" s="1548"/>
      <c r="Z153" s="1548"/>
      <c r="AA153" s="1548"/>
      <c r="AB153" s="1548"/>
      <c r="AC153" s="1548"/>
    </row>
    <row r="154" spans="1:30" s="2643" customFormat="1" ht="58.5" customHeight="1">
      <c r="A154" s="3683">
        <v>31</v>
      </c>
      <c r="B154" s="3020" t="str">
        <f t="shared" si="2"/>
        <v>2000003318</v>
      </c>
      <c r="C154" s="1902" t="s">
        <v>8085</v>
      </c>
      <c r="D154" s="2607">
        <v>13400</v>
      </c>
      <c r="E154" s="1921" t="s">
        <v>8002</v>
      </c>
      <c r="F154" s="1902" t="s">
        <v>3416</v>
      </c>
      <c r="G154" s="1921" t="s">
        <v>8086</v>
      </c>
      <c r="H154" s="1921"/>
      <c r="I154" s="3115" t="s">
        <v>5267</v>
      </c>
      <c r="J154" s="1493" t="s">
        <v>19</v>
      </c>
      <c r="K154" s="1921" t="s">
        <v>123</v>
      </c>
      <c r="L154" s="1845" t="s">
        <v>8087</v>
      </c>
      <c r="M154" s="3057">
        <v>4500</v>
      </c>
      <c r="N154" s="2916" t="s">
        <v>7346</v>
      </c>
      <c r="O154" s="1902"/>
      <c r="P154" s="1902"/>
      <c r="Q154" s="1745" t="s">
        <v>8076</v>
      </c>
      <c r="R154" s="1748">
        <v>2</v>
      </c>
      <c r="S154" s="2150"/>
      <c r="T154" s="2150"/>
      <c r="U154" s="2150"/>
      <c r="V154" s="2150"/>
      <c r="W154" s="2150"/>
      <c r="X154" s="2150"/>
      <c r="Y154" s="2150"/>
      <c r="Z154" s="2150"/>
      <c r="AA154" s="2150"/>
      <c r="AB154" s="2150"/>
      <c r="AC154" s="2150"/>
    </row>
    <row r="155" spans="1:30" s="1467" customFormat="1" ht="58.5" customHeight="1">
      <c r="A155" s="3685"/>
      <c r="B155" s="3020" t="str">
        <f t="shared" si="2"/>
        <v>2000003317</v>
      </c>
      <c r="C155" s="1493" t="s">
        <v>8085</v>
      </c>
      <c r="D155" s="1494"/>
      <c r="E155" s="1921"/>
      <c r="F155" s="1493" t="s">
        <v>3416</v>
      </c>
      <c r="G155" s="1495"/>
      <c r="H155" s="1495"/>
      <c r="I155" s="1624" t="s">
        <v>5267</v>
      </c>
      <c r="J155" s="1493" t="s">
        <v>19</v>
      </c>
      <c r="K155" s="1495" t="s">
        <v>123</v>
      </c>
      <c r="L155" s="1600" t="s">
        <v>8088</v>
      </c>
      <c r="M155" s="3053">
        <v>9000</v>
      </c>
      <c r="N155" s="2916" t="s">
        <v>7346</v>
      </c>
      <c r="O155" s="1493"/>
      <c r="P155" s="1493"/>
      <c r="Q155" s="2590" t="s">
        <v>8076</v>
      </c>
      <c r="R155" s="1748">
        <v>2</v>
      </c>
      <c r="S155" s="1548"/>
      <c r="T155" s="1548"/>
      <c r="U155" s="1548"/>
      <c r="V155" s="1548"/>
      <c r="W155" s="1548"/>
      <c r="X155" s="1548"/>
      <c r="Y155" s="1548"/>
      <c r="Z155" s="1548"/>
      <c r="AA155" s="1548"/>
      <c r="AB155" s="1548"/>
      <c r="AC155" s="1548"/>
    </row>
    <row r="156" spans="1:30" s="2150" customFormat="1" ht="58.5" customHeight="1">
      <c r="A156" s="3782">
        <v>32</v>
      </c>
      <c r="B156" s="3020" t="str">
        <f t="shared" si="2"/>
        <v>2400001301</v>
      </c>
      <c r="C156" s="3035" t="s">
        <v>8089</v>
      </c>
      <c r="D156" s="3036">
        <f>SUM(M156:M161)</f>
        <v>7275</v>
      </c>
      <c r="E156" s="3037" t="s">
        <v>7976</v>
      </c>
      <c r="F156" s="3035" t="s">
        <v>2260</v>
      </c>
      <c r="G156" s="3037" t="s">
        <v>8090</v>
      </c>
      <c r="H156" s="3037"/>
      <c r="I156" s="1624" t="s">
        <v>5267</v>
      </c>
      <c r="J156" s="3035" t="s">
        <v>19</v>
      </c>
      <c r="K156" s="3037" t="s">
        <v>7213</v>
      </c>
      <c r="L156" s="2913" t="s">
        <v>8091</v>
      </c>
      <c r="M156" s="3052">
        <v>1175</v>
      </c>
      <c r="N156" s="2916" t="s">
        <v>5252</v>
      </c>
      <c r="O156" s="3035">
        <v>25</v>
      </c>
      <c r="P156" s="3035"/>
      <c r="Q156" s="3039" t="s">
        <v>8092</v>
      </c>
      <c r="R156" s="3042">
        <v>2</v>
      </c>
      <c r="T156" s="2150">
        <v>2400001301</v>
      </c>
      <c r="U156" s="1902">
        <f>VLOOKUP(T156,'PKH UPDATE'!A:D,2,0)</f>
        <v>1016</v>
      </c>
      <c r="V156" s="1902">
        <f>VLOOKUP(T156,'PKH UPDATE'!A:D,3,0)</f>
        <v>0</v>
      </c>
      <c r="W156" s="1902">
        <f>VLOOKUP(T156,'PKH UPDATE'!A:D,4,0)</f>
        <v>1016</v>
      </c>
    </row>
    <row r="157" spans="1:30" s="1548" customFormat="1" ht="58.5" customHeight="1">
      <c r="A157" s="3783"/>
      <c r="B157" s="3020" t="str">
        <f t="shared" si="2"/>
        <v>2400001302</v>
      </c>
      <c r="C157" s="3025" t="s">
        <v>8089</v>
      </c>
      <c r="D157" s="3022"/>
      <c r="E157" s="3037"/>
      <c r="F157" s="3025" t="s">
        <v>2260</v>
      </c>
      <c r="G157" s="3023"/>
      <c r="H157" s="3023"/>
      <c r="I157" s="1624" t="s">
        <v>5267</v>
      </c>
      <c r="J157" s="3025" t="s">
        <v>19</v>
      </c>
      <c r="K157" s="3023" t="s">
        <v>7213</v>
      </c>
      <c r="L157" s="2880" t="s">
        <v>8093</v>
      </c>
      <c r="M157" s="3056">
        <v>700</v>
      </c>
      <c r="N157" s="2916" t="s">
        <v>5252</v>
      </c>
      <c r="O157" s="3025"/>
      <c r="P157" s="3025"/>
      <c r="Q157" s="3026" t="s">
        <v>8092</v>
      </c>
      <c r="R157" s="3061">
        <v>2</v>
      </c>
      <c r="T157" s="1548">
        <v>2400001302</v>
      </c>
      <c r="U157" s="1493">
        <f>VLOOKUP(T157,'PKH UPDATE'!A:D,2,0)</f>
        <v>326</v>
      </c>
      <c r="V157" s="1493">
        <f>VLOOKUP(T157,'PKH UPDATE'!A:D,3,0)</f>
        <v>0</v>
      </c>
      <c r="W157" s="1493">
        <f>VLOOKUP(T157,'PKH UPDATE'!A:D,4,0)</f>
        <v>326</v>
      </c>
    </row>
    <row r="158" spans="1:30" s="1548" customFormat="1" ht="58.5" customHeight="1">
      <c r="A158" s="3783"/>
      <c r="B158" s="3020" t="str">
        <f t="shared" si="2"/>
        <v>2400001303</v>
      </c>
      <c r="C158" s="3025" t="s">
        <v>8089</v>
      </c>
      <c r="D158" s="3022"/>
      <c r="E158" s="3037"/>
      <c r="F158" s="3025" t="s">
        <v>2260</v>
      </c>
      <c r="G158" s="3023"/>
      <c r="H158" s="3023"/>
      <c r="I158" s="1624" t="s">
        <v>5267</v>
      </c>
      <c r="J158" s="3025" t="s">
        <v>19</v>
      </c>
      <c r="K158" s="3023" t="s">
        <v>7213</v>
      </c>
      <c r="L158" s="2880" t="s">
        <v>8094</v>
      </c>
      <c r="M158" s="3056">
        <v>475</v>
      </c>
      <c r="N158" s="2916" t="s">
        <v>5252</v>
      </c>
      <c r="O158" s="3025"/>
      <c r="P158" s="3025"/>
      <c r="Q158" s="3026" t="s">
        <v>8092</v>
      </c>
      <c r="R158" s="3061">
        <v>2</v>
      </c>
      <c r="T158" s="1548">
        <v>2400001303</v>
      </c>
      <c r="U158" s="1493">
        <f>VLOOKUP(T158,'PKH UPDATE'!A:D,2,0)</f>
        <v>258</v>
      </c>
      <c r="V158" s="1493">
        <f>VLOOKUP(T158,'PKH UPDATE'!A:D,3,0)</f>
        <v>0</v>
      </c>
      <c r="W158" s="1493">
        <f>VLOOKUP(T158,'PKH UPDATE'!A:D,4,0)</f>
        <v>258</v>
      </c>
    </row>
    <row r="159" spans="1:30" s="1548" customFormat="1" ht="58.5" customHeight="1">
      <c r="A159" s="3783"/>
      <c r="B159" s="3020" t="str">
        <f t="shared" si="2"/>
        <v>2400001304</v>
      </c>
      <c r="C159" s="3025" t="s">
        <v>8089</v>
      </c>
      <c r="D159" s="3022"/>
      <c r="E159" s="3037"/>
      <c r="F159" s="3025" t="s">
        <v>2260</v>
      </c>
      <c r="G159" s="3023"/>
      <c r="H159" s="3023"/>
      <c r="I159" s="1624" t="s">
        <v>5267</v>
      </c>
      <c r="J159" s="3025" t="s">
        <v>19</v>
      </c>
      <c r="K159" s="3023" t="s">
        <v>7213</v>
      </c>
      <c r="L159" s="2880" t="s">
        <v>8095</v>
      </c>
      <c r="M159" s="3056">
        <v>1825</v>
      </c>
      <c r="N159" s="2916" t="s">
        <v>5252</v>
      </c>
      <c r="O159" s="3025"/>
      <c r="P159" s="3025"/>
      <c r="Q159" s="3026" t="s">
        <v>8092</v>
      </c>
      <c r="R159" s="3061">
        <v>2</v>
      </c>
      <c r="T159" s="1548">
        <v>2400001304</v>
      </c>
      <c r="U159" s="1493">
        <f>VLOOKUP(T159,'PKH UPDATE'!A:D,2,0)</f>
        <v>888</v>
      </c>
      <c r="V159" s="1493">
        <f>VLOOKUP(T159,'PKH UPDATE'!A:D,3,0)</f>
        <v>0</v>
      </c>
      <c r="W159" s="1493">
        <f>VLOOKUP(T159,'PKH UPDATE'!A:D,4,0)</f>
        <v>888</v>
      </c>
    </row>
    <row r="160" spans="1:30" s="3020" customFormat="1" ht="58.5" customHeight="1">
      <c r="A160" s="3783"/>
      <c r="B160" s="3020" t="str">
        <f t="shared" si="2"/>
        <v>2400001308</v>
      </c>
      <c r="C160" s="3025" t="s">
        <v>8089</v>
      </c>
      <c r="D160" s="3022"/>
      <c r="E160" s="3037"/>
      <c r="F160" s="3025" t="s">
        <v>2260</v>
      </c>
      <c r="G160" s="3023"/>
      <c r="H160" s="3023"/>
      <c r="I160" s="1624" t="s">
        <v>5267</v>
      </c>
      <c r="J160" s="3025" t="s">
        <v>19</v>
      </c>
      <c r="K160" s="3023" t="s">
        <v>7213</v>
      </c>
      <c r="L160" s="3119" t="s">
        <v>8096</v>
      </c>
      <c r="M160" s="3120">
        <v>2100</v>
      </c>
      <c r="N160" s="2916" t="s">
        <v>5252</v>
      </c>
      <c r="Q160" s="3026" t="s">
        <v>8092</v>
      </c>
      <c r="R160" s="3061">
        <v>2</v>
      </c>
      <c r="T160" s="3020">
        <v>2400001308</v>
      </c>
      <c r="U160" s="1493">
        <f>VLOOKUP(T160,'PKH UPDATE'!A:D,2,0)</f>
        <v>400</v>
      </c>
      <c r="V160" s="1493">
        <f>VLOOKUP(T160,'PKH UPDATE'!A:D,3,0)</f>
        <v>0</v>
      </c>
      <c r="W160" s="1493">
        <f>VLOOKUP(T160,'PKH UPDATE'!A:D,4,0)</f>
        <v>400</v>
      </c>
    </row>
    <row r="161" spans="1:30" s="3020" customFormat="1" ht="58.5" customHeight="1">
      <c r="A161" s="3784"/>
      <c r="B161" s="3020" t="str">
        <f t="shared" si="2"/>
        <v>2400001307</v>
      </c>
      <c r="C161" s="3025" t="s">
        <v>8089</v>
      </c>
      <c r="D161" s="3022"/>
      <c r="E161" s="3037"/>
      <c r="F161" s="3025" t="s">
        <v>2260</v>
      </c>
      <c r="G161" s="3023"/>
      <c r="H161" s="3023"/>
      <c r="I161" s="1624" t="s">
        <v>5267</v>
      </c>
      <c r="J161" s="3025" t="s">
        <v>19</v>
      </c>
      <c r="K161" s="3088" t="s">
        <v>7213</v>
      </c>
      <c r="L161" s="2880" t="s">
        <v>8097</v>
      </c>
      <c r="M161" s="3120">
        <v>1000</v>
      </c>
      <c r="N161" s="2916" t="s">
        <v>5252</v>
      </c>
      <c r="Q161" s="3026" t="s">
        <v>8092</v>
      </c>
      <c r="R161" s="3061">
        <v>2</v>
      </c>
      <c r="T161" s="3020">
        <v>2400001307</v>
      </c>
      <c r="U161" s="1493">
        <f>VLOOKUP(T161,'PKH UPDATE'!A:D,2,0)</f>
        <v>137</v>
      </c>
      <c r="V161" s="1493">
        <f>VLOOKUP(T161,'PKH UPDATE'!A:D,3,0)</f>
        <v>0</v>
      </c>
      <c r="W161" s="1493">
        <f>VLOOKUP(T161,'PKH UPDATE'!A:D,4,0)</f>
        <v>137</v>
      </c>
    </row>
    <row r="162" spans="1:30" s="1467" customFormat="1" ht="58.5" customHeight="1">
      <c r="A162" s="3686">
        <v>33</v>
      </c>
      <c r="B162" s="3020" t="str">
        <f t="shared" si="2"/>
        <v>2000003305</v>
      </c>
      <c r="C162" s="3035" t="s">
        <v>2912</v>
      </c>
      <c r="D162" s="1494">
        <v>4000</v>
      </c>
      <c r="E162" s="1921" t="s">
        <v>8098</v>
      </c>
      <c r="F162" s="1493" t="s">
        <v>84</v>
      </c>
      <c r="G162" s="1495" t="s">
        <v>8099</v>
      </c>
      <c r="H162" s="1495" t="s">
        <v>8100</v>
      </c>
      <c r="I162" s="1624" t="s">
        <v>5267</v>
      </c>
      <c r="J162" s="1493" t="s">
        <v>19</v>
      </c>
      <c r="K162" s="1773" t="s">
        <v>199</v>
      </c>
      <c r="L162" s="2877" t="s">
        <v>8101</v>
      </c>
      <c r="M162" s="3118">
        <v>2000</v>
      </c>
      <c r="N162" s="2916" t="s">
        <v>5481</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87"/>
      <c r="B163" s="3020" t="str">
        <f t="shared" si="2"/>
        <v>2000003316</v>
      </c>
      <c r="C163" s="3025" t="s">
        <v>2912</v>
      </c>
      <c r="D163" s="1494"/>
      <c r="E163" s="1921"/>
      <c r="F163" s="1493" t="s">
        <v>84</v>
      </c>
      <c r="G163" s="1495"/>
      <c r="H163" s="1495"/>
      <c r="I163" s="1624" t="s">
        <v>5267</v>
      </c>
      <c r="J163" s="1493" t="s">
        <v>19</v>
      </c>
      <c r="K163" s="1495" t="s">
        <v>74</v>
      </c>
      <c r="L163" s="1600" t="s">
        <v>8102</v>
      </c>
      <c r="M163" s="3053">
        <v>700</v>
      </c>
      <c r="N163" s="2196" t="s">
        <v>7396</v>
      </c>
      <c r="O163" s="1493"/>
      <c r="P163" s="1493"/>
      <c r="Q163" s="2590" t="s">
        <v>8103</v>
      </c>
      <c r="R163" s="1748">
        <v>2</v>
      </c>
      <c r="S163" s="1548"/>
      <c r="T163" s="1548"/>
      <c r="U163" s="1548"/>
      <c r="V163" s="1548"/>
      <c r="W163" s="1548"/>
      <c r="X163" s="1548"/>
      <c r="Y163" s="1548"/>
      <c r="Z163" s="1548"/>
      <c r="AA163" s="1548"/>
      <c r="AB163" s="1548"/>
      <c r="AC163" s="1548"/>
    </row>
    <row r="164" spans="1:30" s="1467" customFormat="1" ht="58.5" customHeight="1">
      <c r="A164" s="3688"/>
      <c r="B164" s="3020" t="str">
        <f t="shared" si="2"/>
        <v>2000003220</v>
      </c>
      <c r="C164" s="3025" t="s">
        <v>2912</v>
      </c>
      <c r="D164" s="1494"/>
      <c r="E164" s="1921"/>
      <c r="F164" s="1493" t="s">
        <v>84</v>
      </c>
      <c r="G164" s="1495"/>
      <c r="H164" s="1495"/>
      <c r="I164" s="1921" t="s">
        <v>5267</v>
      </c>
      <c r="J164" s="1921" t="s">
        <v>19</v>
      </c>
      <c r="K164" s="1902" t="s">
        <v>74</v>
      </c>
      <c r="L164" s="1497" t="s">
        <v>8104</v>
      </c>
      <c r="M164" s="3057">
        <v>1300</v>
      </c>
      <c r="N164" s="2196" t="s">
        <v>5481</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85">
        <v>34</v>
      </c>
      <c r="B165" s="3020" t="str">
        <f t="shared" si="2"/>
        <v>2200002186</v>
      </c>
      <c r="C165" s="2180" t="s">
        <v>4786</v>
      </c>
      <c r="D165" s="3121">
        <v>5820</v>
      </c>
      <c r="E165" s="3122" t="s">
        <v>8105</v>
      </c>
      <c r="F165" s="2667" t="s">
        <v>16</v>
      </c>
      <c r="G165" s="3122" t="s">
        <v>8106</v>
      </c>
      <c r="H165" s="1495" t="s">
        <v>8100</v>
      </c>
      <c r="I165" s="1921" t="s">
        <v>5267</v>
      </c>
      <c r="J165" s="1493" t="s">
        <v>19</v>
      </c>
      <c r="K165" s="3037" t="s">
        <v>1138</v>
      </c>
      <c r="L165" s="3228" t="s">
        <v>8107</v>
      </c>
      <c r="M165" s="3123">
        <v>4834</v>
      </c>
      <c r="N165" s="2196" t="s">
        <v>8108</v>
      </c>
      <c r="O165" s="3114"/>
      <c r="P165" s="3114"/>
      <c r="Q165" s="2290"/>
      <c r="R165" s="3042">
        <v>2</v>
      </c>
      <c r="S165" s="1745"/>
      <c r="T165" s="1745"/>
      <c r="U165" s="1745"/>
      <c r="V165" s="1745"/>
      <c r="W165" s="1745"/>
      <c r="X165" s="1745"/>
      <c r="Y165" s="1745"/>
      <c r="Z165" s="1745"/>
      <c r="AA165" s="1745"/>
      <c r="AB165" s="1745"/>
      <c r="AC165" s="1745"/>
      <c r="AD165" s="1745"/>
    </row>
    <row r="166" spans="1:30" s="1467" customFormat="1" ht="58.5" customHeight="1">
      <c r="A166" s="3786"/>
      <c r="B166" s="3020" t="str">
        <f t="shared" si="2"/>
        <v>2200002185</v>
      </c>
      <c r="C166" s="1780" t="s">
        <v>4786</v>
      </c>
      <c r="D166" s="3121"/>
      <c r="E166" s="3122"/>
      <c r="F166" s="1782" t="s">
        <v>16</v>
      </c>
      <c r="G166" s="3042"/>
      <c r="H166" s="1495"/>
      <c r="I166" s="1921" t="s">
        <v>5267</v>
      </c>
      <c r="J166" s="1493" t="s">
        <v>19</v>
      </c>
      <c r="K166" s="1921" t="s">
        <v>1138</v>
      </c>
      <c r="L166" s="2880" t="s">
        <v>8109</v>
      </c>
      <c r="M166" s="3103">
        <v>986</v>
      </c>
      <c r="N166" s="2916" t="s">
        <v>8110</v>
      </c>
      <c r="O166" s="3114"/>
      <c r="P166" s="3114"/>
      <c r="Q166" s="2290"/>
      <c r="R166" s="1495">
        <v>2</v>
      </c>
      <c r="S166" s="1745"/>
      <c r="T166" s="1745"/>
      <c r="U166" s="1745"/>
      <c r="V166" s="1745"/>
      <c r="W166" s="1745"/>
      <c r="X166" s="1745"/>
      <c r="Y166" s="1745"/>
      <c r="Z166" s="1745"/>
      <c r="AA166" s="1745"/>
      <c r="AB166" s="1745"/>
      <c r="AC166" s="1745"/>
      <c r="AD166" s="3124"/>
    </row>
    <row r="167" spans="1:30" s="2643" customFormat="1" ht="58.5" customHeight="1">
      <c r="A167" s="3125">
        <v>35</v>
      </c>
      <c r="B167" s="3020" t="str">
        <f t="shared" si="2"/>
        <v>2000003293</v>
      </c>
      <c r="C167" s="2180" t="s">
        <v>4831</v>
      </c>
      <c r="D167" s="3121">
        <v>4350</v>
      </c>
      <c r="E167" s="3042"/>
      <c r="F167" s="2667" t="s">
        <v>16</v>
      </c>
      <c r="G167" s="3122" t="s">
        <v>8099</v>
      </c>
      <c r="H167" s="3122"/>
      <c r="I167" s="3115" t="s">
        <v>5267</v>
      </c>
      <c r="J167" s="1902" t="s">
        <v>19</v>
      </c>
      <c r="K167" s="3037" t="s">
        <v>20</v>
      </c>
      <c r="L167" s="2913" t="s">
        <v>8111</v>
      </c>
      <c r="M167" s="3123">
        <v>4350</v>
      </c>
      <c r="N167" s="2196" t="s">
        <v>7396</v>
      </c>
      <c r="O167" s="3114"/>
      <c r="P167" s="3114"/>
      <c r="Q167" s="2290"/>
      <c r="R167" s="3061">
        <v>2</v>
      </c>
      <c r="S167" s="1745"/>
      <c r="T167" s="1745"/>
      <c r="U167" s="1745"/>
      <c r="V167" s="1745"/>
      <c r="W167" s="1745"/>
      <c r="X167" s="1745"/>
      <c r="Y167" s="1745"/>
      <c r="Z167" s="1745"/>
      <c r="AA167" s="1745"/>
      <c r="AB167" s="1745"/>
      <c r="AC167" s="1745"/>
      <c r="AD167" s="3124"/>
    </row>
    <row r="168" spans="1:30" s="2643" customFormat="1" ht="58.5" customHeight="1">
      <c r="A168" s="3683">
        <v>36</v>
      </c>
      <c r="B168" s="3020" t="str">
        <f t="shared" si="2"/>
        <v>2000003217</v>
      </c>
      <c r="C168" s="3035" t="s">
        <v>3275</v>
      </c>
      <c r="D168" s="2638">
        <v>10500</v>
      </c>
      <c r="E168" s="1921" t="s">
        <v>8098</v>
      </c>
      <c r="F168" s="1902" t="s">
        <v>3401</v>
      </c>
      <c r="G168" s="1921" t="s">
        <v>8112</v>
      </c>
      <c r="H168" s="1495" t="s">
        <v>8100</v>
      </c>
      <c r="I168" s="1495" t="s">
        <v>5267</v>
      </c>
      <c r="J168" s="1902" t="s">
        <v>19</v>
      </c>
      <c r="K168" s="1921" t="s">
        <v>123</v>
      </c>
      <c r="L168" s="1600" t="s">
        <v>8113</v>
      </c>
      <c r="M168" s="3057">
        <v>3400</v>
      </c>
      <c r="N168" s="2916" t="s">
        <v>7346</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84"/>
      <c r="B169" s="3020" t="str">
        <f t="shared" si="2"/>
        <v>2000003274</v>
      </c>
      <c r="C169" s="3025" t="s">
        <v>3275</v>
      </c>
      <c r="D169" s="1808"/>
      <c r="E169" s="1921"/>
      <c r="F169" s="1493" t="s">
        <v>3401</v>
      </c>
      <c r="G169" s="1495"/>
      <c r="H169" s="1495"/>
      <c r="I169" s="1495" t="s">
        <v>5267</v>
      </c>
      <c r="J169" s="1493" t="s">
        <v>19</v>
      </c>
      <c r="K169" s="1495" t="s">
        <v>123</v>
      </c>
      <c r="L169" s="1600" t="s">
        <v>8114</v>
      </c>
      <c r="M169" s="3053">
        <v>2000</v>
      </c>
      <c r="N169" s="2916" t="s">
        <v>7396</v>
      </c>
      <c r="O169" s="1493"/>
      <c r="P169" s="1493"/>
      <c r="Q169" s="2590"/>
      <c r="R169" s="3061">
        <v>2</v>
      </c>
      <c r="S169" s="1548"/>
      <c r="T169" s="1548"/>
      <c r="U169" s="1548"/>
      <c r="V169" s="1548"/>
      <c r="W169" s="1548"/>
      <c r="X169" s="1548"/>
      <c r="Y169" s="1548"/>
      <c r="Z169" s="1548"/>
      <c r="AA169" s="1548"/>
      <c r="AB169" s="1548"/>
      <c r="AC169" s="1548"/>
    </row>
    <row r="170" spans="1:30" s="1467" customFormat="1" ht="58.5" customHeight="1">
      <c r="A170" s="3684"/>
      <c r="B170" s="3020" t="str">
        <f t="shared" si="2"/>
        <v>2000003299</v>
      </c>
      <c r="C170" s="3025" t="s">
        <v>3275</v>
      </c>
      <c r="D170" s="1494"/>
      <c r="E170" s="1921"/>
      <c r="F170" s="1493" t="s">
        <v>3401</v>
      </c>
      <c r="G170" s="1495"/>
      <c r="H170" s="1495"/>
      <c r="I170" s="1495" t="s">
        <v>5267</v>
      </c>
      <c r="J170" s="1493" t="s">
        <v>19</v>
      </c>
      <c r="K170" s="1495" t="s">
        <v>1230</v>
      </c>
      <c r="L170" s="2880" t="s">
        <v>8115</v>
      </c>
      <c r="M170" s="3053">
        <v>1500</v>
      </c>
      <c r="N170" s="2916" t="s">
        <v>7346</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84"/>
      <c r="B171" s="3020" t="str">
        <f t="shared" si="2"/>
        <v>2000003297</v>
      </c>
      <c r="C171" s="3025" t="s">
        <v>3275</v>
      </c>
      <c r="D171" s="1494"/>
      <c r="E171" s="1921"/>
      <c r="F171" s="1493" t="s">
        <v>3401</v>
      </c>
      <c r="G171" s="1495"/>
      <c r="H171" s="1495"/>
      <c r="I171" s="1495" t="s">
        <v>5267</v>
      </c>
      <c r="J171" s="1493" t="s">
        <v>19</v>
      </c>
      <c r="K171" s="1495" t="s">
        <v>1230</v>
      </c>
      <c r="L171" s="2880" t="s">
        <v>8116</v>
      </c>
      <c r="M171" s="3053">
        <v>1500</v>
      </c>
      <c r="N171" s="2916" t="s">
        <v>5481</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85"/>
      <c r="B172" s="3020" t="str">
        <f t="shared" si="2"/>
        <v>2000003292</v>
      </c>
      <c r="C172" s="3025" t="s">
        <v>3275</v>
      </c>
      <c r="D172" s="2638"/>
      <c r="E172" s="1921"/>
      <c r="F172" s="1493" t="s">
        <v>3401</v>
      </c>
      <c r="G172" s="1495"/>
      <c r="H172" s="1495"/>
      <c r="I172" s="1495" t="s">
        <v>5267</v>
      </c>
      <c r="J172" s="1493" t="s">
        <v>19</v>
      </c>
      <c r="K172" s="1495" t="s">
        <v>253</v>
      </c>
      <c r="L172" s="3227" t="s">
        <v>8117</v>
      </c>
      <c r="M172" s="3153">
        <v>2200</v>
      </c>
      <c r="N172" s="2916" t="s">
        <v>7396</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56">
        <v>37</v>
      </c>
      <c r="B173" s="3020" t="str">
        <f t="shared" si="2"/>
        <v>2000003320</v>
      </c>
      <c r="C173" s="3035" t="s">
        <v>7437</v>
      </c>
      <c r="D173" s="3022">
        <v>10500</v>
      </c>
      <c r="E173" s="3037" t="s">
        <v>8098</v>
      </c>
      <c r="F173" s="1493" t="s">
        <v>3401</v>
      </c>
      <c r="G173" s="3023" t="s">
        <v>8118</v>
      </c>
      <c r="H173" s="1495" t="s">
        <v>8100</v>
      </c>
      <c r="I173" s="3023" t="s">
        <v>5267</v>
      </c>
      <c r="J173" s="3025" t="s">
        <v>19</v>
      </c>
      <c r="K173" s="3023" t="s">
        <v>123</v>
      </c>
      <c r="L173" s="2880" t="s">
        <v>8119</v>
      </c>
      <c r="M173" s="3056">
        <v>1000</v>
      </c>
      <c r="N173" s="2196" t="s">
        <v>8120</v>
      </c>
      <c r="O173" s="3025"/>
      <c r="P173" s="3025"/>
      <c r="Q173" s="3026"/>
      <c r="R173" s="3061">
        <v>2</v>
      </c>
    </row>
    <row r="174" spans="1:30" s="1467" customFormat="1" ht="58.5" customHeight="1">
      <c r="A174" s="3757"/>
      <c r="B174" s="3020" t="str">
        <f t="shared" si="2"/>
        <v>2000003307</v>
      </c>
      <c r="C174" s="3025" t="s">
        <v>7437</v>
      </c>
      <c r="D174" s="3022"/>
      <c r="E174" s="3037"/>
      <c r="F174" s="1493" t="s">
        <v>3401</v>
      </c>
      <c r="G174" s="3023"/>
      <c r="H174" s="1495"/>
      <c r="I174" s="3023" t="s">
        <v>5267</v>
      </c>
      <c r="J174" s="3025" t="s">
        <v>19</v>
      </c>
      <c r="K174" s="3023" t="s">
        <v>123</v>
      </c>
      <c r="L174" s="2880" t="s">
        <v>8121</v>
      </c>
      <c r="M174" s="3056">
        <v>1000</v>
      </c>
      <c r="N174" s="2916" t="s">
        <v>7396</v>
      </c>
      <c r="O174" s="3025"/>
      <c r="P174" s="3025"/>
      <c r="Q174" s="3141" t="s">
        <v>8122</v>
      </c>
      <c r="R174" s="3061">
        <v>2</v>
      </c>
    </row>
    <row r="175" spans="1:30" s="1467" customFormat="1" ht="58.5" customHeight="1">
      <c r="A175" s="3757"/>
      <c r="B175" s="3020" t="str">
        <f t="shared" si="2"/>
        <v>2000003348</v>
      </c>
      <c r="C175" s="3025" t="s">
        <v>7437</v>
      </c>
      <c r="D175" s="3022"/>
      <c r="E175" s="3037"/>
      <c r="F175" s="1493" t="s">
        <v>3401</v>
      </c>
      <c r="G175" s="3023"/>
      <c r="H175" s="1495"/>
      <c r="I175" s="3023" t="s">
        <v>5267</v>
      </c>
      <c r="J175" s="3025" t="s">
        <v>19</v>
      </c>
      <c r="K175" s="3023" t="s">
        <v>123</v>
      </c>
      <c r="L175" s="2880" t="s">
        <v>8123</v>
      </c>
      <c r="M175" s="3056">
        <v>100</v>
      </c>
      <c r="N175" s="2916" t="s">
        <v>7346</v>
      </c>
      <c r="O175" s="3025"/>
      <c r="P175" s="3025"/>
      <c r="Q175" s="3026"/>
      <c r="R175" s="3061">
        <v>2</v>
      </c>
    </row>
    <row r="176" spans="1:30" s="1467" customFormat="1" ht="58.5" customHeight="1">
      <c r="A176" s="3757"/>
      <c r="B176" s="3020" t="str">
        <f t="shared" si="2"/>
        <v>2000003363</v>
      </c>
      <c r="C176" s="3025" t="s">
        <v>7437</v>
      </c>
      <c r="D176" s="1494"/>
      <c r="E176" s="1921"/>
      <c r="F176" s="1493" t="s">
        <v>3401</v>
      </c>
      <c r="G176" s="1495"/>
      <c r="H176" s="1495"/>
      <c r="I176" s="3023" t="s">
        <v>5267</v>
      </c>
      <c r="J176" s="3025" t="s">
        <v>19</v>
      </c>
      <c r="K176" s="1495" t="s">
        <v>123</v>
      </c>
      <c r="L176" s="1600" t="s">
        <v>8124</v>
      </c>
      <c r="M176" s="3053">
        <v>2000</v>
      </c>
      <c r="N176" s="2916" t="s">
        <v>8125</v>
      </c>
      <c r="O176" s="1548"/>
      <c r="P176" s="1548"/>
      <c r="Q176" s="2590"/>
      <c r="R176" s="1748">
        <v>2</v>
      </c>
    </row>
    <row r="177" spans="1:30" s="1548" customFormat="1" ht="58.5" customHeight="1">
      <c r="A177" s="3758"/>
      <c r="B177" s="3020" t="str">
        <f t="shared" si="2"/>
        <v>2000003188</v>
      </c>
      <c r="C177" s="3025" t="s">
        <v>7437</v>
      </c>
      <c r="D177" s="2325"/>
      <c r="E177" s="1921"/>
      <c r="F177" s="1493" t="s">
        <v>3401</v>
      </c>
      <c r="G177" s="1495"/>
      <c r="H177" s="1495"/>
      <c r="I177" s="1495" t="s">
        <v>5267</v>
      </c>
      <c r="J177" s="1493" t="s">
        <v>19</v>
      </c>
      <c r="K177" s="1495" t="s">
        <v>5260</v>
      </c>
      <c r="L177" s="1843" t="s">
        <v>8126</v>
      </c>
      <c r="M177" s="3053">
        <v>6200</v>
      </c>
      <c r="N177" s="3142" t="s">
        <v>8127</v>
      </c>
      <c r="O177" s="1493"/>
      <c r="P177" s="1493"/>
      <c r="Q177" s="2590"/>
      <c r="R177" s="3061">
        <v>2</v>
      </c>
      <c r="S177" s="1790"/>
      <c r="T177" s="1790"/>
    </row>
    <row r="178" spans="1:30" s="2643" customFormat="1" ht="58.5" customHeight="1">
      <c r="A178" s="3770">
        <v>38</v>
      </c>
      <c r="B178" s="3040" t="str">
        <f t="shared" si="2"/>
        <v>2200002196</v>
      </c>
      <c r="C178" s="1902" t="s">
        <v>3469</v>
      </c>
      <c r="D178" s="3036">
        <v>4300</v>
      </c>
      <c r="E178" s="3037" t="s">
        <v>8128</v>
      </c>
      <c r="F178" s="2824" t="s">
        <v>16</v>
      </c>
      <c r="G178" s="1902" t="s">
        <v>8129</v>
      </c>
      <c r="H178" s="2279" t="s">
        <v>8130</v>
      </c>
      <c r="I178" s="1921" t="s">
        <v>5267</v>
      </c>
      <c r="J178" s="2824" t="s">
        <v>19</v>
      </c>
      <c r="K178" s="1921" t="s">
        <v>101</v>
      </c>
      <c r="L178" s="1845" t="s">
        <v>8131</v>
      </c>
      <c r="M178" s="3057">
        <v>3054</v>
      </c>
      <c r="N178" s="2160" t="s">
        <v>7471</v>
      </c>
      <c r="O178" s="3145"/>
      <c r="P178" s="3145"/>
      <c r="Q178" s="1745"/>
      <c r="R178" s="3042">
        <v>3</v>
      </c>
      <c r="S178" s="2150"/>
      <c r="T178" s="2150"/>
      <c r="U178" s="2150"/>
      <c r="V178" s="2150"/>
      <c r="W178" s="2150"/>
      <c r="X178" s="2150"/>
      <c r="Y178" s="2150"/>
      <c r="Z178" s="2150"/>
      <c r="AA178" s="2150"/>
      <c r="AB178" s="2150"/>
      <c r="AC178" s="2150"/>
      <c r="AD178" s="2150"/>
    </row>
    <row r="179" spans="1:30" s="1467" customFormat="1" ht="58.5" customHeight="1">
      <c r="A179" s="3772"/>
      <c r="B179" s="3020" t="str">
        <f t="shared" si="2"/>
        <v>2200002197</v>
      </c>
      <c r="C179" s="1493" t="s">
        <v>3469</v>
      </c>
      <c r="D179" s="3022"/>
      <c r="E179" s="3037"/>
      <c r="F179" s="1769" t="s">
        <v>16</v>
      </c>
      <c r="G179" s="1548"/>
      <c r="H179" s="2279"/>
      <c r="I179" s="1495" t="s">
        <v>5267</v>
      </c>
      <c r="J179" s="1769" t="s">
        <v>19</v>
      </c>
      <c r="K179" s="1495" t="s">
        <v>101</v>
      </c>
      <c r="L179" s="1497" t="s">
        <v>8132</v>
      </c>
      <c r="M179" s="3144">
        <v>1300</v>
      </c>
      <c r="N179" s="2160" t="s">
        <v>8133</v>
      </c>
      <c r="O179" s="3143"/>
      <c r="P179" s="3143"/>
      <c r="Q179" s="2590"/>
      <c r="R179" s="3061">
        <v>3</v>
      </c>
      <c r="S179" s="1548"/>
      <c r="T179" s="1548"/>
      <c r="U179" s="1548"/>
      <c r="V179" s="1548"/>
      <c r="W179" s="1548"/>
      <c r="X179" s="1548"/>
      <c r="Y179" s="1548"/>
      <c r="Z179" s="1548"/>
      <c r="AA179" s="1548"/>
      <c r="AB179" s="1548"/>
      <c r="AC179" s="1548"/>
      <c r="AD179" s="1548"/>
    </row>
    <row r="180" spans="1:30" s="2643" customFormat="1" ht="58.5" customHeight="1">
      <c r="A180" s="3785">
        <v>39</v>
      </c>
      <c r="B180" s="3020" t="str">
        <f t="shared" si="2"/>
        <v>2200002188</v>
      </c>
      <c r="C180" s="2180" t="s">
        <v>8134</v>
      </c>
      <c r="D180" s="3121">
        <v>11000</v>
      </c>
      <c r="E180" s="3122" t="s">
        <v>8135</v>
      </c>
      <c r="F180" s="2667" t="s">
        <v>84</v>
      </c>
      <c r="G180" s="3023" t="s">
        <v>8136</v>
      </c>
      <c r="H180" s="3023"/>
      <c r="I180" s="1909"/>
      <c r="J180" s="1493" t="s">
        <v>19</v>
      </c>
      <c r="K180" s="3037" t="s">
        <v>1138</v>
      </c>
      <c r="L180" s="3139" t="s">
        <v>8137</v>
      </c>
      <c r="M180" s="3123">
        <v>7107</v>
      </c>
      <c r="N180" s="2196" t="s">
        <v>7396</v>
      </c>
      <c r="O180" s="3114"/>
      <c r="P180" s="3114"/>
      <c r="Q180" s="2290"/>
      <c r="R180" s="3061">
        <v>2</v>
      </c>
      <c r="S180" s="1745"/>
      <c r="T180" s="1745"/>
      <c r="U180" s="1745"/>
      <c r="V180" s="1745"/>
      <c r="W180" s="1745"/>
      <c r="X180" s="1745"/>
      <c r="Y180" s="1745"/>
      <c r="Z180" s="1745"/>
      <c r="AA180" s="1745"/>
      <c r="AB180" s="1745"/>
      <c r="AC180" s="1745"/>
      <c r="AD180" s="3124"/>
    </row>
    <row r="181" spans="1:30" s="1467" customFormat="1" ht="58.5" customHeight="1">
      <c r="A181" s="3787"/>
      <c r="B181" s="3020" t="str">
        <f t="shared" si="2"/>
        <v>2200002187</v>
      </c>
      <c r="C181" s="1495" t="s">
        <v>8134</v>
      </c>
      <c r="D181" s="3121"/>
      <c r="E181" s="3122"/>
      <c r="F181" s="1493" t="s">
        <v>84</v>
      </c>
      <c r="G181" s="3042"/>
      <c r="H181" s="3042"/>
      <c r="I181" s="1909"/>
      <c r="J181" s="1493" t="s">
        <v>19</v>
      </c>
      <c r="K181" s="1495" t="s">
        <v>1138</v>
      </c>
      <c r="L181" s="2880" t="s">
        <v>8138</v>
      </c>
      <c r="M181" s="3103">
        <v>1303</v>
      </c>
      <c r="N181" s="2916" t="s">
        <v>8110</v>
      </c>
      <c r="O181" s="3114"/>
      <c r="P181" s="3114"/>
      <c r="Q181" s="2290"/>
      <c r="R181" s="1495">
        <v>2</v>
      </c>
      <c r="S181" s="1745"/>
      <c r="T181" s="1745"/>
      <c r="U181" s="1745"/>
      <c r="V181" s="1745"/>
      <c r="W181" s="1745"/>
      <c r="X181" s="1745"/>
      <c r="Y181" s="1745"/>
      <c r="Z181" s="1745"/>
      <c r="AA181" s="1745"/>
      <c r="AB181" s="1745"/>
      <c r="AC181" s="1745"/>
      <c r="AD181" s="3124"/>
    </row>
    <row r="182" spans="1:30" s="1467" customFormat="1" ht="58.5" customHeight="1">
      <c r="A182" s="3786"/>
      <c r="B182" s="3020" t="str">
        <f t="shared" si="2"/>
        <v>2200002191</v>
      </c>
      <c r="C182" s="1495" t="s">
        <v>8134</v>
      </c>
      <c r="D182" s="3022"/>
      <c r="E182" s="3037"/>
      <c r="F182" s="1493" t="s">
        <v>84</v>
      </c>
      <c r="G182" s="3023"/>
      <c r="H182" s="3023"/>
      <c r="I182" s="1495"/>
      <c r="J182" s="1493" t="s">
        <v>19</v>
      </c>
      <c r="K182" s="1495" t="s">
        <v>1138</v>
      </c>
      <c r="L182" s="2880" t="s">
        <v>8139</v>
      </c>
      <c r="M182" s="3103">
        <v>2590</v>
      </c>
      <c r="N182" s="2916" t="s">
        <v>8140</v>
      </c>
      <c r="O182" s="1626"/>
      <c r="P182" s="1626"/>
      <c r="Q182" s="1770"/>
      <c r="R182" s="3061">
        <v>2</v>
      </c>
      <c r="S182" s="1548"/>
      <c r="T182" s="1548"/>
      <c r="U182" s="1548"/>
      <c r="V182" s="1548"/>
      <c r="W182" s="1548"/>
      <c r="X182" s="1548"/>
      <c r="Y182" s="1548"/>
      <c r="Z182" s="1548"/>
      <c r="AA182" s="1548"/>
      <c r="AB182" s="1548"/>
      <c r="AC182" s="1548"/>
    </row>
    <row r="183" spans="1:30" s="2643" customFormat="1" ht="58.5" customHeight="1">
      <c r="A183" s="3756">
        <v>40</v>
      </c>
      <c r="B183" s="3020" t="str">
        <f t="shared" si="2"/>
        <v>2200002186</v>
      </c>
      <c r="C183" s="1921" t="s">
        <v>7549</v>
      </c>
      <c r="D183" s="3036">
        <v>4430</v>
      </c>
      <c r="E183" s="3037" t="s">
        <v>8100</v>
      </c>
      <c r="F183" s="1902" t="s">
        <v>54</v>
      </c>
      <c r="G183" s="3037" t="s">
        <v>8141</v>
      </c>
      <c r="H183" s="3037"/>
      <c r="I183" s="1921"/>
      <c r="J183" s="1493" t="s">
        <v>19</v>
      </c>
      <c r="K183" s="3037" t="s">
        <v>1138</v>
      </c>
      <c r="L183" s="3139" t="s">
        <v>8142</v>
      </c>
      <c r="M183" s="3123">
        <v>2876</v>
      </c>
      <c r="N183" s="2916" t="s">
        <v>8143</v>
      </c>
      <c r="O183" s="2563"/>
      <c r="P183" s="2563"/>
      <c r="Q183" s="1916"/>
      <c r="R183" s="3061">
        <v>3</v>
      </c>
      <c r="S183" s="2150"/>
      <c r="T183" s="2150"/>
      <c r="U183" s="2150"/>
      <c r="V183" s="2150"/>
      <c r="W183" s="2150"/>
      <c r="X183" s="2150"/>
      <c r="Y183" s="2150"/>
      <c r="Z183" s="2150"/>
      <c r="AA183" s="2150"/>
      <c r="AB183" s="2150"/>
      <c r="AC183" s="2150"/>
    </row>
    <row r="184" spans="1:30" s="2643" customFormat="1" ht="58.5" customHeight="1">
      <c r="A184" s="3757"/>
      <c r="B184" s="3020" t="str">
        <f t="shared" si="2"/>
        <v>2200002152</v>
      </c>
      <c r="C184" s="1495" t="s">
        <v>7549</v>
      </c>
      <c r="D184" s="3036"/>
      <c r="E184" s="3037"/>
      <c r="F184" s="1902" t="s">
        <v>54</v>
      </c>
      <c r="G184" s="3037"/>
      <c r="H184" s="3037"/>
      <c r="I184" s="1921"/>
      <c r="J184" s="1493" t="s">
        <v>19</v>
      </c>
      <c r="K184" s="3023" t="s">
        <v>1138</v>
      </c>
      <c r="L184" s="1496" t="s">
        <v>8144</v>
      </c>
      <c r="M184" s="3110">
        <v>100</v>
      </c>
      <c r="N184" s="2196" t="s">
        <v>6679</v>
      </c>
      <c r="O184" s="2563"/>
      <c r="P184" s="2563"/>
      <c r="Q184" s="1916"/>
      <c r="R184" s="3061">
        <v>3</v>
      </c>
      <c r="S184" s="2150"/>
      <c r="T184" s="2150"/>
      <c r="U184" s="2150"/>
      <c r="V184" s="2150"/>
      <c r="W184" s="2150"/>
      <c r="X184" s="2150"/>
      <c r="Y184" s="2150"/>
      <c r="Z184" s="2150"/>
      <c r="AA184" s="2150"/>
      <c r="AB184" s="2150"/>
      <c r="AC184" s="2150"/>
    </row>
    <row r="185" spans="1:30" s="1467" customFormat="1" ht="58.5" customHeight="1">
      <c r="A185" s="3757"/>
      <c r="B185" s="3020" t="str">
        <f t="shared" si="2"/>
        <v>2200002188</v>
      </c>
      <c r="C185" s="1495" t="s">
        <v>7549</v>
      </c>
      <c r="D185" s="3022"/>
      <c r="E185" s="3037"/>
      <c r="F185" s="1493" t="s">
        <v>54</v>
      </c>
      <c r="G185" s="3023"/>
      <c r="H185" s="3023"/>
      <c r="I185" s="1495"/>
      <c r="J185" s="1493" t="s">
        <v>19</v>
      </c>
      <c r="K185" s="1495" t="s">
        <v>1138</v>
      </c>
      <c r="L185" s="2880" t="s">
        <v>8145</v>
      </c>
      <c r="M185" s="3103">
        <v>856</v>
      </c>
      <c r="N185" s="2196" t="s">
        <v>7396</v>
      </c>
      <c r="O185" s="1626"/>
      <c r="P185" s="1626"/>
      <c r="Q185" s="1770"/>
      <c r="R185" s="3061">
        <v>3</v>
      </c>
      <c r="S185" s="1548"/>
      <c r="T185" s="1548"/>
      <c r="U185" s="1548"/>
      <c r="V185" s="1548"/>
      <c r="W185" s="1548"/>
      <c r="X185" s="1548"/>
      <c r="Y185" s="1548"/>
      <c r="Z185" s="1548"/>
      <c r="AA185" s="1548"/>
      <c r="AB185" s="1548"/>
      <c r="AC185" s="1548"/>
    </row>
    <row r="186" spans="1:30" s="1467" customFormat="1" ht="58.5" customHeight="1">
      <c r="A186" s="3758"/>
      <c r="B186" s="3020" t="str">
        <f t="shared" si="2"/>
        <v>2000003302</v>
      </c>
      <c r="C186" s="1495" t="s">
        <v>7549</v>
      </c>
      <c r="D186" s="3140"/>
      <c r="E186" s="3042"/>
      <c r="F186" s="1493" t="s">
        <v>54</v>
      </c>
      <c r="G186" s="3042"/>
      <c r="H186" s="3042"/>
      <c r="I186" s="1909"/>
      <c r="J186" s="1493" t="s">
        <v>19</v>
      </c>
      <c r="K186" s="1495" t="s">
        <v>1138</v>
      </c>
      <c r="L186" s="2880" t="s">
        <v>8146</v>
      </c>
      <c r="M186" s="3056">
        <v>600</v>
      </c>
      <c r="N186" s="2196" t="s">
        <v>7396</v>
      </c>
      <c r="O186" s="3114"/>
      <c r="P186" s="3114"/>
      <c r="Q186" s="2290"/>
      <c r="R186" s="3061">
        <v>3</v>
      </c>
      <c r="S186" s="1745"/>
      <c r="T186" s="1745"/>
      <c r="U186" s="1745"/>
      <c r="V186" s="1745"/>
      <c r="W186" s="1745"/>
      <c r="X186" s="1745"/>
      <c r="Y186" s="1745"/>
      <c r="Z186" s="1745"/>
      <c r="AA186" s="1745"/>
      <c r="AB186" s="1745"/>
      <c r="AC186" s="1745"/>
      <c r="AD186" s="3124"/>
    </row>
    <row r="187" spans="1:30" s="1467" customFormat="1" ht="78.75" customHeight="1">
      <c r="A187" s="3686">
        <v>41</v>
      </c>
      <c r="B187" s="3020" t="str">
        <f t="shared" si="2"/>
        <v>2000003290</v>
      </c>
      <c r="C187" s="3035" t="s">
        <v>5983</v>
      </c>
      <c r="D187" s="1494">
        <v>11900</v>
      </c>
      <c r="E187" s="1921" t="s">
        <v>8128</v>
      </c>
      <c r="F187" s="1493" t="s">
        <v>3416</v>
      </c>
      <c r="G187" s="1495" t="s">
        <v>8147</v>
      </c>
      <c r="H187" s="1495" t="s">
        <v>8130</v>
      </c>
      <c r="I187" s="1624" t="s">
        <v>5267</v>
      </c>
      <c r="J187" s="1493" t="s">
        <v>19</v>
      </c>
      <c r="K187" s="1495" t="s">
        <v>421</v>
      </c>
      <c r="L187" s="1600" t="s">
        <v>8148</v>
      </c>
      <c r="M187" s="3053">
        <v>300</v>
      </c>
      <c r="N187" s="2916" t="s">
        <v>7396</v>
      </c>
      <c r="O187" s="1493"/>
      <c r="P187" s="1493"/>
      <c r="Q187" s="2223" t="s">
        <v>8080</v>
      </c>
      <c r="R187" s="1748">
        <v>2</v>
      </c>
      <c r="S187" s="1548"/>
      <c r="T187" s="1548"/>
      <c r="U187" s="1548"/>
      <c r="V187" s="1548"/>
      <c r="W187" s="1548"/>
      <c r="X187" s="1548"/>
      <c r="Y187" s="1548"/>
      <c r="Z187" s="1548"/>
      <c r="AA187" s="1548"/>
      <c r="AB187" s="1548"/>
      <c r="AC187" s="1548"/>
    </row>
    <row r="188" spans="1:30" s="1467" customFormat="1" ht="58.5" customHeight="1">
      <c r="A188" s="3687"/>
      <c r="B188" s="3020" t="str">
        <f t="shared" si="2"/>
        <v>2000003289</v>
      </c>
      <c r="C188" s="3035" t="s">
        <v>5983</v>
      </c>
      <c r="D188" s="1494"/>
      <c r="E188" s="1921"/>
      <c r="F188" s="1493" t="s">
        <v>3416</v>
      </c>
      <c r="G188" s="1495"/>
      <c r="H188" s="1495"/>
      <c r="I188" s="1624" t="s">
        <v>5267</v>
      </c>
      <c r="J188" s="1493" t="s">
        <v>19</v>
      </c>
      <c r="K188" s="1495" t="s">
        <v>63</v>
      </c>
      <c r="L188" s="3111" t="s">
        <v>8149</v>
      </c>
      <c r="M188" s="3053">
        <v>631</v>
      </c>
      <c r="N188" s="2916" t="s">
        <v>7346</v>
      </c>
      <c r="O188" s="1493"/>
      <c r="P188" s="1493"/>
      <c r="Q188" s="2223" t="s">
        <v>8078</v>
      </c>
      <c r="R188" s="1748">
        <v>2</v>
      </c>
      <c r="S188" s="1548"/>
      <c r="T188" s="1548"/>
      <c r="U188" s="1548"/>
      <c r="V188" s="1548"/>
      <c r="W188" s="1548"/>
      <c r="X188" s="1548"/>
      <c r="Y188" s="1548"/>
      <c r="Z188" s="1548"/>
      <c r="AA188" s="1548"/>
      <c r="AB188" s="1548"/>
      <c r="AC188" s="1548"/>
    </row>
    <row r="189" spans="1:30" s="1467" customFormat="1" ht="58.5" customHeight="1">
      <c r="A189" s="3687"/>
      <c r="B189" s="3020" t="str">
        <f t="shared" si="2"/>
        <v>2000003304</v>
      </c>
      <c r="C189" s="3025" t="s">
        <v>5983</v>
      </c>
      <c r="D189" s="1494"/>
      <c r="E189" s="1921"/>
      <c r="F189" s="1493" t="s">
        <v>3416</v>
      </c>
      <c r="G189" s="1495"/>
      <c r="H189" s="1495"/>
      <c r="I189" s="1495" t="s">
        <v>5267</v>
      </c>
      <c r="J189" s="1493" t="s">
        <v>19</v>
      </c>
      <c r="K189" s="1495" t="s">
        <v>63</v>
      </c>
      <c r="L189" s="3168" t="s">
        <v>8150</v>
      </c>
      <c r="M189" s="3053">
        <v>1610</v>
      </c>
      <c r="N189" s="2916" t="s">
        <v>7396</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87"/>
      <c r="B190" s="3020" t="str">
        <f t="shared" si="2"/>
        <v>2000003245</v>
      </c>
      <c r="C190" s="3025" t="s">
        <v>5983</v>
      </c>
      <c r="D190" s="1494"/>
      <c r="E190" s="1921"/>
      <c r="F190" s="1493" t="s">
        <v>3416</v>
      </c>
      <c r="G190" s="1495"/>
      <c r="H190" s="1495"/>
      <c r="I190" s="1495" t="s">
        <v>5267</v>
      </c>
      <c r="J190" s="1493" t="s">
        <v>19</v>
      </c>
      <c r="K190" s="1495" t="s">
        <v>63</v>
      </c>
      <c r="L190" s="3227" t="s">
        <v>8151</v>
      </c>
      <c r="M190" s="3099">
        <v>551</v>
      </c>
      <c r="N190" s="2916" t="s">
        <v>7396</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87"/>
      <c r="B191" s="3020" t="str">
        <f t="shared" si="2"/>
        <v>2000003314</v>
      </c>
      <c r="C191" s="3025" t="s">
        <v>5983</v>
      </c>
      <c r="D191" s="3022"/>
      <c r="E191" s="3037"/>
      <c r="F191" s="1493" t="s">
        <v>3416</v>
      </c>
      <c r="G191" s="3023"/>
      <c r="H191" s="1495"/>
      <c r="I191" s="3023" t="s">
        <v>5267</v>
      </c>
      <c r="J191" s="3024" t="s">
        <v>19</v>
      </c>
      <c r="K191" s="3023" t="s">
        <v>63</v>
      </c>
      <c r="L191" s="2880" t="s">
        <v>8152</v>
      </c>
      <c r="M191" s="3056">
        <v>2321</v>
      </c>
      <c r="N191" s="2916" t="s">
        <v>7396</v>
      </c>
      <c r="O191" s="3025"/>
      <c r="P191" s="3025"/>
      <c r="Q191" s="3026"/>
      <c r="R191" s="3061">
        <v>2</v>
      </c>
    </row>
    <row r="192" spans="1:30" s="1467" customFormat="1" ht="58.5" customHeight="1">
      <c r="A192" s="3687"/>
      <c r="B192" s="3020" t="str">
        <f t="shared" si="2"/>
        <v>2000003328</v>
      </c>
      <c r="C192" s="3025" t="s">
        <v>5983</v>
      </c>
      <c r="D192" s="3022"/>
      <c r="E192" s="3037"/>
      <c r="F192" s="1493" t="s">
        <v>3416</v>
      </c>
      <c r="G192" s="3023"/>
      <c r="H192" s="1495"/>
      <c r="I192" s="3023" t="s">
        <v>8153</v>
      </c>
      <c r="J192" s="3025" t="s">
        <v>19</v>
      </c>
      <c r="K192" s="3023" t="s">
        <v>123</v>
      </c>
      <c r="L192" s="2880" t="s">
        <v>8154</v>
      </c>
      <c r="M192" s="3056">
        <v>1556</v>
      </c>
      <c r="N192" s="2196" t="s">
        <v>8155</v>
      </c>
      <c r="O192" s="3025"/>
      <c r="P192" s="3025"/>
      <c r="Q192" s="3026"/>
      <c r="R192" s="3061">
        <v>2</v>
      </c>
    </row>
    <row r="193" spans="1:29" s="1467" customFormat="1" ht="58.5" customHeight="1">
      <c r="A193" s="3687"/>
      <c r="B193" s="3020" t="str">
        <f t="shared" si="2"/>
        <v>2000003330</v>
      </c>
      <c r="C193" s="3025" t="s">
        <v>5983</v>
      </c>
      <c r="D193" s="3022"/>
      <c r="E193" s="3037"/>
      <c r="F193" s="1493" t="s">
        <v>3416</v>
      </c>
      <c r="G193" s="3023"/>
      <c r="H193" s="1495"/>
      <c r="I193" s="3023" t="s">
        <v>8153</v>
      </c>
      <c r="J193" s="3025" t="s">
        <v>19</v>
      </c>
      <c r="K193" s="3023" t="s">
        <v>123</v>
      </c>
      <c r="L193" s="2880" t="s">
        <v>8156</v>
      </c>
      <c r="M193" s="3056">
        <v>2091</v>
      </c>
      <c r="N193" s="2196" t="s">
        <v>8155</v>
      </c>
      <c r="O193" s="3025"/>
      <c r="P193" s="3025"/>
      <c r="Q193" s="3026"/>
      <c r="R193" s="3061">
        <v>2</v>
      </c>
    </row>
    <row r="194" spans="1:29" s="1467" customFormat="1" ht="58.5" customHeight="1">
      <c r="A194" s="3687"/>
      <c r="B194" s="3020" t="str">
        <f t="shared" si="2"/>
        <v>2000003270</v>
      </c>
      <c r="C194" s="3025" t="s">
        <v>5983</v>
      </c>
      <c r="D194" s="1808"/>
      <c r="E194" s="1921"/>
      <c r="F194" s="1493" t="s">
        <v>3416</v>
      </c>
      <c r="G194" s="1495"/>
      <c r="H194" s="1495"/>
      <c r="I194" s="1495" t="s">
        <v>5267</v>
      </c>
      <c r="J194" s="1493" t="s">
        <v>19</v>
      </c>
      <c r="K194" s="1495" t="s">
        <v>123</v>
      </c>
      <c r="L194" s="1600" t="s">
        <v>8157</v>
      </c>
      <c r="M194" s="3053">
        <v>2800</v>
      </c>
      <c r="N194" s="2916" t="s">
        <v>7396</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71">
        <v>42</v>
      </c>
      <c r="B195" s="3020" t="str">
        <f t="shared" si="2"/>
        <v>2000003220</v>
      </c>
      <c r="C195" s="1493" t="s">
        <v>211</v>
      </c>
      <c r="D195" s="3149">
        <v>4000</v>
      </c>
      <c r="E195" s="3043" t="s">
        <v>8100</v>
      </c>
      <c r="F195" s="3150" t="s">
        <v>61</v>
      </c>
      <c r="G195" s="3043"/>
      <c r="H195" s="1543" t="s">
        <v>8158</v>
      </c>
      <c r="I195" s="1495" t="s">
        <v>5267</v>
      </c>
      <c r="J195" s="1921" t="s">
        <v>19</v>
      </c>
      <c r="K195" s="2391" t="s">
        <v>74</v>
      </c>
      <c r="L195" s="3151" t="s">
        <v>8159</v>
      </c>
      <c r="M195" s="3152">
        <v>2532</v>
      </c>
      <c r="N195" s="2196" t="s">
        <v>8160</v>
      </c>
      <c r="O195" s="2429"/>
      <c r="P195" s="2429"/>
      <c r="Q195" s="2290"/>
      <c r="R195" s="3061">
        <v>3</v>
      </c>
    </row>
    <row r="196" spans="1:29" s="1467" customFormat="1" ht="58.5" customHeight="1">
      <c r="A196" s="3772"/>
      <c r="B196" s="3020" t="str">
        <f t="shared" ref="B196:B259" si="3">TEXT(LEFT(L196,10),"0000000000")</f>
        <v>2200002197</v>
      </c>
      <c r="C196" s="1769" t="s">
        <v>211</v>
      </c>
      <c r="D196" s="2607"/>
      <c r="E196" s="1921"/>
      <c r="F196" s="3025" t="s">
        <v>61</v>
      </c>
      <c r="G196" s="1495"/>
      <c r="H196" s="1495"/>
      <c r="I196" s="1568" t="s">
        <v>5267</v>
      </c>
      <c r="J196" s="1769" t="s">
        <v>19</v>
      </c>
      <c r="K196" s="1495" t="s">
        <v>101</v>
      </c>
      <c r="L196" s="1600" t="s">
        <v>8161</v>
      </c>
      <c r="M196" s="3053">
        <v>1500</v>
      </c>
      <c r="N196" s="2196" t="s">
        <v>7325</v>
      </c>
      <c r="O196" s="1548"/>
      <c r="P196" s="1548"/>
      <c r="Q196" s="2590"/>
      <c r="R196" s="1748">
        <v>3</v>
      </c>
    </row>
    <row r="197" spans="1:29" s="1467" customFormat="1" ht="58.5" customHeight="1">
      <c r="A197" s="3686">
        <v>43</v>
      </c>
      <c r="B197" s="3020" t="str">
        <f t="shared" si="3"/>
        <v>2000003332</v>
      </c>
      <c r="C197" s="1769" t="s">
        <v>3507</v>
      </c>
      <c r="D197" s="3022">
        <v>4300</v>
      </c>
      <c r="E197" s="1921" t="s">
        <v>8128</v>
      </c>
      <c r="F197" s="1493" t="s">
        <v>54</v>
      </c>
      <c r="G197" s="1495" t="s">
        <v>8162</v>
      </c>
      <c r="H197" s="1495" t="s">
        <v>8163</v>
      </c>
      <c r="I197" s="1568" t="s">
        <v>5267</v>
      </c>
      <c r="J197" s="1493" t="s">
        <v>19</v>
      </c>
      <c r="K197" s="1495" t="s">
        <v>74</v>
      </c>
      <c r="L197" s="1496" t="s">
        <v>8164</v>
      </c>
      <c r="M197" s="3053">
        <v>2000</v>
      </c>
      <c r="N197" s="2916" t="s">
        <v>7346</v>
      </c>
      <c r="O197" s="1548"/>
      <c r="P197" s="1548"/>
      <c r="Q197" s="2590"/>
      <c r="R197" s="1748">
        <v>3</v>
      </c>
    </row>
    <row r="198" spans="1:29" s="1467" customFormat="1" ht="58.5" customHeight="1">
      <c r="A198" s="3687"/>
      <c r="B198" s="3020" t="str">
        <f t="shared" si="3"/>
        <v>2200002198</v>
      </c>
      <c r="C198" s="1769" t="s">
        <v>3507</v>
      </c>
      <c r="D198" s="3022"/>
      <c r="E198" s="1921"/>
      <c r="F198" s="1493" t="s">
        <v>54</v>
      </c>
      <c r="G198" s="1495"/>
      <c r="H198" s="1495"/>
      <c r="I198" s="1560" t="s">
        <v>5267</v>
      </c>
      <c r="J198" s="1561" t="s">
        <v>19</v>
      </c>
      <c r="K198" s="1902" t="s">
        <v>74</v>
      </c>
      <c r="L198" s="1600" t="s">
        <v>8165</v>
      </c>
      <c r="M198" s="3053">
        <v>830</v>
      </c>
      <c r="N198" s="2196" t="s">
        <v>8166</v>
      </c>
      <c r="O198" s="1807"/>
      <c r="P198" s="1807"/>
      <c r="Q198" s="2590"/>
      <c r="R198" s="1748">
        <v>3</v>
      </c>
    </row>
    <row r="199" spans="1:29" s="2643" customFormat="1" ht="58.5" customHeight="1">
      <c r="A199" s="3688"/>
      <c r="B199" s="3020" t="str">
        <f t="shared" si="3"/>
        <v>2000003360</v>
      </c>
      <c r="C199" s="1769" t="s">
        <v>3507</v>
      </c>
      <c r="D199" s="2150"/>
      <c r="E199" s="2150"/>
      <c r="F199" s="1493" t="s">
        <v>54</v>
      </c>
      <c r="G199" s="1921"/>
      <c r="H199" s="2150"/>
      <c r="I199" s="3148" t="s">
        <v>5267</v>
      </c>
      <c r="J199" s="1769" t="s">
        <v>19</v>
      </c>
      <c r="K199" s="1495" t="s">
        <v>199</v>
      </c>
      <c r="L199" s="2877" t="s">
        <v>8167</v>
      </c>
      <c r="M199" s="3053">
        <v>1500</v>
      </c>
      <c r="N199" s="2916" t="s">
        <v>8168</v>
      </c>
      <c r="O199" s="2181"/>
      <c r="P199" s="2181"/>
      <c r="Q199" s="1745"/>
      <c r="R199" s="1909">
        <v>3</v>
      </c>
    </row>
    <row r="200" spans="1:29" s="2643" customFormat="1" ht="58.5" customHeight="1">
      <c r="A200" s="2723"/>
      <c r="B200" s="3020" t="str">
        <f t="shared" si="3"/>
        <v>2000003240</v>
      </c>
      <c r="C200" s="3035" t="s">
        <v>6938</v>
      </c>
      <c r="D200" s="2607">
        <v>10675</v>
      </c>
      <c r="E200" s="1921" t="s">
        <v>8100</v>
      </c>
      <c r="F200" s="1902" t="s">
        <v>3401</v>
      </c>
      <c r="G200" s="1921" t="s">
        <v>8169</v>
      </c>
      <c r="H200" s="1921" t="s">
        <v>7353</v>
      </c>
      <c r="I200" s="3115" t="s">
        <v>5267</v>
      </c>
      <c r="J200" s="1902" t="s">
        <v>19</v>
      </c>
      <c r="K200" s="1921" t="s">
        <v>4348</v>
      </c>
      <c r="L200" s="1845" t="s">
        <v>8170</v>
      </c>
      <c r="M200" s="3057">
        <v>1900</v>
      </c>
      <c r="N200" s="2196" t="s">
        <v>7396</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20" t="str">
        <f t="shared" si="3"/>
        <v>2000003242</v>
      </c>
      <c r="C201" s="3025" t="s">
        <v>6938</v>
      </c>
      <c r="D201" s="1494"/>
      <c r="E201" s="1921"/>
      <c r="F201" s="1493" t="s">
        <v>3401</v>
      </c>
      <c r="G201" s="1495"/>
      <c r="H201" s="1495"/>
      <c r="I201" s="1495" t="s">
        <v>5267</v>
      </c>
      <c r="J201" s="1493" t="s">
        <v>19</v>
      </c>
      <c r="K201" s="1495" t="s">
        <v>4348</v>
      </c>
      <c r="L201" s="1600" t="s">
        <v>8171</v>
      </c>
      <c r="M201" s="3053">
        <v>3000</v>
      </c>
      <c r="N201" s="2196" t="s">
        <v>7396</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20" t="str">
        <f t="shared" si="3"/>
        <v>2000003362</v>
      </c>
      <c r="C202" s="3025" t="s">
        <v>6938</v>
      </c>
      <c r="D202" s="1494"/>
      <c r="E202" s="1921"/>
      <c r="F202" s="1493" t="s">
        <v>3401</v>
      </c>
      <c r="G202" s="1495"/>
      <c r="H202" s="1495"/>
      <c r="I202" s="1568" t="s">
        <v>5267</v>
      </c>
      <c r="J202" s="3025" t="s">
        <v>19</v>
      </c>
      <c r="K202" s="1495" t="s">
        <v>123</v>
      </c>
      <c r="L202" s="1600" t="s">
        <v>8172</v>
      </c>
      <c r="M202" s="3053">
        <v>2000</v>
      </c>
      <c r="N202" s="2196" t="s">
        <v>8155</v>
      </c>
      <c r="O202" s="1548"/>
      <c r="P202" s="1548"/>
      <c r="Q202" s="2590"/>
      <c r="R202" s="1748">
        <v>3</v>
      </c>
    </row>
    <row r="203" spans="1:29" s="1467" customFormat="1" ht="58.5" customHeight="1">
      <c r="A203" s="2723"/>
      <c r="B203" s="3020" t="str">
        <f t="shared" si="3"/>
        <v>2000003244</v>
      </c>
      <c r="C203" s="3025" t="s">
        <v>6938</v>
      </c>
      <c r="D203" s="1494"/>
      <c r="E203" s="1921"/>
      <c r="F203" s="1493" t="s">
        <v>3401</v>
      </c>
      <c r="G203" s="1495"/>
      <c r="H203" s="1495"/>
      <c r="I203" s="1568" t="s">
        <v>5267</v>
      </c>
      <c r="J203" s="1493" t="s">
        <v>19</v>
      </c>
      <c r="K203" s="1495" t="s">
        <v>123</v>
      </c>
      <c r="L203" s="3227" t="s">
        <v>8173</v>
      </c>
      <c r="M203" s="3099">
        <v>300</v>
      </c>
      <c r="N203" s="2196" t="s">
        <v>7396</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20" t="str">
        <f t="shared" si="3"/>
        <v>2000003321</v>
      </c>
      <c r="C204" s="3025" t="s">
        <v>6938</v>
      </c>
      <c r="D204" s="3022"/>
      <c r="E204" s="3037"/>
      <c r="F204" s="1493" t="s">
        <v>3401</v>
      </c>
      <c r="G204" s="3023"/>
      <c r="H204" s="1495"/>
      <c r="I204" s="3023" t="s">
        <v>5267</v>
      </c>
      <c r="J204" s="3025" t="s">
        <v>19</v>
      </c>
      <c r="K204" s="3023" t="s">
        <v>123</v>
      </c>
      <c r="L204" s="2880" t="s">
        <v>8174</v>
      </c>
      <c r="M204" s="3056">
        <v>1075</v>
      </c>
      <c r="N204" s="2196" t="s">
        <v>8155</v>
      </c>
      <c r="O204" s="3025"/>
      <c r="P204" s="3025"/>
      <c r="Q204" s="3026"/>
      <c r="R204" s="3061">
        <v>3</v>
      </c>
    </row>
    <row r="205" spans="1:29" s="1467" customFormat="1" ht="58.5" customHeight="1">
      <c r="A205" s="3169"/>
      <c r="B205" s="3020" t="str">
        <f t="shared" si="3"/>
        <v>2000003307</v>
      </c>
      <c r="C205" s="3025" t="s">
        <v>6938</v>
      </c>
      <c r="D205" s="3022"/>
      <c r="E205" s="3037"/>
      <c r="F205" s="3143" t="s">
        <v>3401</v>
      </c>
      <c r="G205" s="3023"/>
      <c r="H205" s="3023"/>
      <c r="I205" s="3023" t="s">
        <v>5267</v>
      </c>
      <c r="J205" s="3025" t="s">
        <v>19</v>
      </c>
      <c r="K205" s="3023" t="s">
        <v>123</v>
      </c>
      <c r="L205" s="2880" t="s">
        <v>8175</v>
      </c>
      <c r="M205" s="3056">
        <v>577</v>
      </c>
      <c r="N205" s="2196" t="s">
        <v>7396</v>
      </c>
      <c r="O205" s="3025"/>
      <c r="P205" s="3025"/>
      <c r="Q205" s="3141" t="s">
        <v>8176</v>
      </c>
      <c r="R205" s="3061">
        <v>3</v>
      </c>
    </row>
    <row r="206" spans="1:29" s="1467" customFormat="1" ht="58.5" customHeight="1">
      <c r="A206" s="2723"/>
      <c r="B206" s="3020" t="str">
        <f t="shared" si="3"/>
        <v>2000003308</v>
      </c>
      <c r="C206" s="3025" t="s">
        <v>6938</v>
      </c>
      <c r="D206" s="3022"/>
      <c r="E206" s="3037"/>
      <c r="F206" s="1493" t="s">
        <v>3401</v>
      </c>
      <c r="G206" s="3024"/>
      <c r="H206" s="3023"/>
      <c r="I206" s="3023" t="s">
        <v>5267</v>
      </c>
      <c r="J206" s="3025" t="s">
        <v>19</v>
      </c>
      <c r="K206" s="3023" t="s">
        <v>123</v>
      </c>
      <c r="L206" s="2880" t="s">
        <v>8177</v>
      </c>
      <c r="M206" s="3056">
        <v>1064</v>
      </c>
      <c r="N206" s="2196" t="s">
        <v>8178</v>
      </c>
      <c r="O206" s="3025"/>
      <c r="P206" s="3025"/>
      <c r="Q206" s="3141" t="s">
        <v>8179</v>
      </c>
      <c r="R206" s="3061">
        <v>3</v>
      </c>
    </row>
    <row r="207" spans="1:29" s="1467" customFormat="1" ht="58.5" customHeight="1">
      <c r="A207" s="2414"/>
      <c r="B207" s="3020" t="str">
        <f t="shared" si="3"/>
        <v>2000003270</v>
      </c>
      <c r="C207" s="3025" t="s">
        <v>6938</v>
      </c>
      <c r="D207" s="1808"/>
      <c r="E207" s="1921"/>
      <c r="F207" s="1769" t="s">
        <v>3401</v>
      </c>
      <c r="G207" s="1495"/>
      <c r="H207" s="1568"/>
      <c r="I207" s="1495" t="s">
        <v>5267</v>
      </c>
      <c r="J207" s="1493" t="s">
        <v>19</v>
      </c>
      <c r="K207" s="1495" t="s">
        <v>123</v>
      </c>
      <c r="L207" s="2880" t="s">
        <v>8180</v>
      </c>
      <c r="M207" s="3053">
        <v>200</v>
      </c>
      <c r="N207" s="2196" t="s">
        <v>7396</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69"/>
      <c r="B208" s="3020" t="str">
        <f t="shared" si="3"/>
        <v>2000003331</v>
      </c>
      <c r="C208" s="3035" t="s">
        <v>3391</v>
      </c>
      <c r="D208" s="3170">
        <v>3300</v>
      </c>
      <c r="E208" s="3171" t="s">
        <v>8181</v>
      </c>
      <c r="F208" s="3172" t="s">
        <v>89</v>
      </c>
      <c r="G208" s="3037" t="s">
        <v>8182</v>
      </c>
      <c r="H208" s="3173"/>
      <c r="I208" s="3037" t="s">
        <v>8183</v>
      </c>
      <c r="J208" s="3035" t="s">
        <v>19</v>
      </c>
      <c r="K208" s="3174" t="s">
        <v>959</v>
      </c>
      <c r="L208" s="3139" t="s">
        <v>8184</v>
      </c>
      <c r="M208" s="3052">
        <v>1460</v>
      </c>
      <c r="N208" s="2916" t="s">
        <v>7346</v>
      </c>
      <c r="O208" s="3035">
        <v>25</v>
      </c>
      <c r="P208" s="3035"/>
      <c r="Q208" s="3039"/>
      <c r="R208" s="3061">
        <v>3</v>
      </c>
    </row>
    <row r="209" spans="1:29" s="1467" customFormat="1" ht="58.5" customHeight="1">
      <c r="A209" s="3175"/>
      <c r="B209" s="3020" t="str">
        <f t="shared" si="3"/>
        <v>2000003350</v>
      </c>
      <c r="C209" s="3025" t="s">
        <v>3391</v>
      </c>
      <c r="D209" s="3022"/>
      <c r="E209" s="3037"/>
      <c r="F209" s="3025" t="s">
        <v>89</v>
      </c>
      <c r="G209" s="3176"/>
      <c r="H209" s="3023"/>
      <c r="I209" s="3037" t="s">
        <v>8183</v>
      </c>
      <c r="J209" s="3025" t="s">
        <v>19</v>
      </c>
      <c r="K209" s="3177" t="s">
        <v>959</v>
      </c>
      <c r="L209" s="1496" t="s">
        <v>8185</v>
      </c>
      <c r="M209" s="2357">
        <v>1020</v>
      </c>
      <c r="N209" s="2196" t="s">
        <v>7396</v>
      </c>
      <c r="O209" s="3035">
        <v>25</v>
      </c>
      <c r="P209" s="3035"/>
      <c r="Q209" s="3026"/>
      <c r="R209" s="3061">
        <v>3</v>
      </c>
    </row>
    <row r="210" spans="1:29" s="1785" customFormat="1" ht="58.5" customHeight="1">
      <c r="A210" s="1781"/>
      <c r="B210" s="3020" t="str">
        <f t="shared" si="3"/>
        <v>2000003276</v>
      </c>
      <c r="C210" s="3025" t="s">
        <v>3391</v>
      </c>
      <c r="D210" s="3178"/>
      <c r="E210" s="2180"/>
      <c r="F210" s="3025" t="s">
        <v>89</v>
      </c>
      <c r="G210" s="1780"/>
      <c r="H210" s="1780"/>
      <c r="I210" s="1560" t="s">
        <v>5267</v>
      </c>
      <c r="J210" s="1782" t="s">
        <v>19</v>
      </c>
      <c r="K210" s="3177" t="s">
        <v>959</v>
      </c>
      <c r="L210" s="1546" t="s">
        <v>8186</v>
      </c>
      <c r="M210" s="3110">
        <v>510</v>
      </c>
      <c r="N210" s="2916" t="s">
        <v>7396</v>
      </c>
      <c r="O210" s="3035">
        <v>25</v>
      </c>
      <c r="P210" s="3035"/>
      <c r="Q210" s="1821"/>
      <c r="R210" s="3061">
        <v>3</v>
      </c>
      <c r="S210" s="1821"/>
      <c r="T210" s="1821"/>
      <c r="U210" s="1821"/>
      <c r="V210" s="1821"/>
      <c r="W210" s="1821"/>
      <c r="X210" s="1821"/>
      <c r="Y210" s="1821"/>
      <c r="Z210" s="1821"/>
      <c r="AA210" s="1821"/>
      <c r="AB210" s="1821"/>
      <c r="AC210" s="1821"/>
    </row>
    <row r="211" spans="1:29" s="1785" customFormat="1" ht="58.5" customHeight="1">
      <c r="A211" s="3179"/>
      <c r="B211" s="3020" t="str">
        <f t="shared" si="3"/>
        <v>2000003361</v>
      </c>
      <c r="C211" s="3025" t="s">
        <v>3391</v>
      </c>
      <c r="D211" s="3180"/>
      <c r="E211" s="3181"/>
      <c r="F211" s="3182" t="s">
        <v>89</v>
      </c>
      <c r="G211" s="3183"/>
      <c r="H211" s="3183"/>
      <c r="I211" s="3142" t="s">
        <v>5267</v>
      </c>
      <c r="J211" s="1782" t="s">
        <v>19</v>
      </c>
      <c r="K211" s="3177" t="s">
        <v>959</v>
      </c>
      <c r="L211" s="3111" t="s">
        <v>8187</v>
      </c>
      <c r="M211" s="3184">
        <v>300</v>
      </c>
      <c r="N211" s="2916" t="s">
        <v>7396</v>
      </c>
      <c r="O211" s="3035">
        <v>25</v>
      </c>
      <c r="P211" s="3035"/>
      <c r="Q211" s="3026"/>
      <c r="R211" s="3061">
        <v>3</v>
      </c>
    </row>
    <row r="212" spans="1:29" s="2643" customFormat="1" ht="58.5" customHeight="1">
      <c r="A212" s="3236"/>
      <c r="B212" s="3040" t="str">
        <f t="shared" si="3"/>
        <v>2000003336</v>
      </c>
      <c r="C212" s="2824" t="s">
        <v>7071</v>
      </c>
      <c r="D212" s="3036">
        <v>4250</v>
      </c>
      <c r="E212" s="1921" t="s">
        <v>8188</v>
      </c>
      <c r="F212" s="3035" t="s">
        <v>84</v>
      </c>
      <c r="G212" s="3037" t="s">
        <v>8189</v>
      </c>
      <c r="H212" s="3171"/>
      <c r="I212" s="1495" t="s">
        <v>5267</v>
      </c>
      <c r="J212" s="1902" t="s">
        <v>19</v>
      </c>
      <c r="K212" s="1921" t="s">
        <v>74</v>
      </c>
      <c r="L212" s="2194" t="s">
        <v>8190</v>
      </c>
      <c r="M212" s="3057">
        <v>918</v>
      </c>
      <c r="N212" s="3217" t="s">
        <v>5481</v>
      </c>
      <c r="O212" s="3114"/>
      <c r="P212" s="3114"/>
      <c r="Q212" s="2290"/>
      <c r="R212" s="3042">
        <v>3</v>
      </c>
      <c r="S212" s="2150"/>
      <c r="T212" s="2150"/>
      <c r="U212" s="2150"/>
      <c r="V212" s="2150"/>
      <c r="W212" s="2150"/>
      <c r="X212" s="2150"/>
      <c r="Y212" s="2150"/>
      <c r="Z212" s="2150"/>
      <c r="AA212" s="2150"/>
      <c r="AB212" s="2150"/>
      <c r="AC212" s="2150"/>
    </row>
    <row r="213" spans="1:29" s="2643" customFormat="1" ht="58.5" customHeight="1">
      <c r="A213" s="2436"/>
      <c r="B213" s="3040" t="str">
        <f t="shared" si="3"/>
        <v>2200002206</v>
      </c>
      <c r="C213" s="1769" t="s">
        <v>7071</v>
      </c>
      <c r="D213" s="2150"/>
      <c r="E213" s="2150"/>
      <c r="F213" s="3025" t="s">
        <v>84</v>
      </c>
      <c r="G213" s="1921"/>
      <c r="H213" s="2150"/>
      <c r="I213" s="1568" t="s">
        <v>8191</v>
      </c>
      <c r="J213" s="1493" t="s">
        <v>19</v>
      </c>
      <c r="K213" s="1495" t="s">
        <v>74</v>
      </c>
      <c r="L213" s="1843" t="s">
        <v>8192</v>
      </c>
      <c r="M213" s="3053">
        <v>750</v>
      </c>
      <c r="N213" s="3237" t="s">
        <v>8193</v>
      </c>
      <c r="O213" s="2181"/>
      <c r="P213" s="2181"/>
      <c r="Q213" s="1745"/>
      <c r="R213" s="1909">
        <v>3</v>
      </c>
    </row>
    <row r="214" spans="1:29" s="2643" customFormat="1" ht="70.5" customHeight="1">
      <c r="A214" s="2723"/>
      <c r="B214" s="3040" t="str">
        <f t="shared" si="3"/>
        <v>2000003337</v>
      </c>
      <c r="C214" s="1769" t="s">
        <v>7071</v>
      </c>
      <c r="D214" s="2150"/>
      <c r="E214" s="2150"/>
      <c r="F214" s="3025" t="s">
        <v>84</v>
      </c>
      <c r="G214" s="1921"/>
      <c r="H214" s="2150"/>
      <c r="I214" s="1495" t="s">
        <v>5267</v>
      </c>
      <c r="J214" s="1493" t="s">
        <v>19</v>
      </c>
      <c r="K214" s="1495" t="s">
        <v>74</v>
      </c>
      <c r="L214" s="3111" t="s">
        <v>8194</v>
      </c>
      <c r="M214" s="3053">
        <v>1088</v>
      </c>
      <c r="N214" s="2916" t="s">
        <v>7346</v>
      </c>
      <c r="O214" s="2181"/>
      <c r="P214" s="2181"/>
      <c r="Q214" s="1745"/>
      <c r="R214" s="1909">
        <v>3</v>
      </c>
    </row>
    <row r="215" spans="1:29" s="2643" customFormat="1" ht="58.5" customHeight="1">
      <c r="A215" s="3235"/>
      <c r="B215" s="3040" t="str">
        <f t="shared" si="3"/>
        <v>2000003360</v>
      </c>
      <c r="C215" s="1769" t="s">
        <v>7071</v>
      </c>
      <c r="D215" s="3022"/>
      <c r="E215" s="3037"/>
      <c r="F215" s="3025" t="s">
        <v>84</v>
      </c>
      <c r="G215" s="3037"/>
      <c r="H215" s="1921"/>
      <c r="I215" s="3148" t="s">
        <v>5267</v>
      </c>
      <c r="J215" s="1769" t="s">
        <v>19</v>
      </c>
      <c r="K215" s="1495" t="s">
        <v>199</v>
      </c>
      <c r="L215" s="2877" t="s">
        <v>8195</v>
      </c>
      <c r="M215" s="3053">
        <v>1500</v>
      </c>
      <c r="N215" s="3023" t="s">
        <v>8196</v>
      </c>
      <c r="O215" s="3114"/>
      <c r="P215" s="3114"/>
      <c r="Q215" s="2290"/>
      <c r="R215" s="3061">
        <v>3</v>
      </c>
      <c r="S215" s="2150"/>
      <c r="T215" s="2150"/>
      <c r="U215" s="2150"/>
      <c r="V215" s="2150"/>
      <c r="W215" s="2150"/>
      <c r="X215" s="2150"/>
      <c r="Y215" s="2150"/>
      <c r="Z215" s="2150"/>
      <c r="AA215" s="2150"/>
      <c r="AB215" s="2150"/>
      <c r="AC215" s="2150"/>
    </row>
    <row r="216" spans="1:29" s="2643" customFormat="1" ht="58.5" customHeight="1">
      <c r="A216" s="3169"/>
      <c r="B216" s="3040" t="str">
        <f t="shared" si="3"/>
        <v>2000003324</v>
      </c>
      <c r="C216" s="3035" t="s">
        <v>7624</v>
      </c>
      <c r="D216" s="3170">
        <v>4450</v>
      </c>
      <c r="E216" s="3171" t="s">
        <v>8130</v>
      </c>
      <c r="F216" s="3041" t="s">
        <v>54</v>
      </c>
      <c r="G216" s="3171" t="s">
        <v>8197</v>
      </c>
      <c r="H216" s="3171" t="s">
        <v>8198</v>
      </c>
      <c r="I216" s="1921" t="s">
        <v>5267</v>
      </c>
      <c r="J216" s="2824" t="s">
        <v>19</v>
      </c>
      <c r="K216" s="3037" t="s">
        <v>74</v>
      </c>
      <c r="L216" s="2913" t="s">
        <v>8199</v>
      </c>
      <c r="M216" s="3052">
        <v>4450</v>
      </c>
      <c r="N216" s="2916" t="s">
        <v>5481</v>
      </c>
      <c r="O216" s="3035"/>
      <c r="P216" s="3035"/>
      <c r="Q216" s="3080"/>
      <c r="R216" s="3042">
        <v>3</v>
      </c>
    </row>
    <row r="217" spans="1:29" s="2676" customFormat="1" ht="58.5" customHeight="1">
      <c r="A217" s="3219"/>
      <c r="B217" s="3040" t="str">
        <f t="shared" si="3"/>
        <v>2000003293</v>
      </c>
      <c r="C217" s="2180" t="s">
        <v>14</v>
      </c>
      <c r="D217" s="3121">
        <v>3950</v>
      </c>
      <c r="E217" s="3122" t="s">
        <v>8158</v>
      </c>
      <c r="F217" s="1902" t="s">
        <v>54</v>
      </c>
      <c r="G217" s="3122" t="s">
        <v>8200</v>
      </c>
      <c r="H217" s="3122"/>
      <c r="I217" s="3220" t="s">
        <v>5267</v>
      </c>
      <c r="J217" s="2667" t="s">
        <v>19</v>
      </c>
      <c r="K217" s="3122" t="s">
        <v>20</v>
      </c>
      <c r="L217" s="3221" t="s">
        <v>8201</v>
      </c>
      <c r="M217" s="3112">
        <v>955</v>
      </c>
      <c r="N217" s="2916" t="s">
        <v>8202</v>
      </c>
      <c r="O217" s="3222"/>
      <c r="P217" s="3222"/>
      <c r="Q217" s="2162"/>
      <c r="R217" s="3061">
        <v>3</v>
      </c>
      <c r="S217" s="2660"/>
      <c r="T217" s="2660"/>
      <c r="U217" s="2660"/>
      <c r="V217" s="2660"/>
      <c r="W217" s="2660"/>
      <c r="X217" s="2660"/>
      <c r="Y217" s="2660"/>
      <c r="Z217" s="2660"/>
      <c r="AA217" s="2660"/>
      <c r="AB217" s="2660"/>
      <c r="AC217" s="2660"/>
    </row>
    <row r="218" spans="1:29" s="2676" customFormat="1" ht="54.75" customHeight="1">
      <c r="A218" s="3219"/>
      <c r="B218" s="3040" t="str">
        <f t="shared" si="3"/>
        <v>2000003370</v>
      </c>
      <c r="C218" s="1780" t="s">
        <v>14</v>
      </c>
      <c r="D218" s="3121"/>
      <c r="E218" s="3122"/>
      <c r="F218" s="1493" t="s">
        <v>54</v>
      </c>
      <c r="G218" s="3122"/>
      <c r="H218" s="3122"/>
      <c r="I218" s="3220">
        <v>45923</v>
      </c>
      <c r="J218" s="1493" t="s">
        <v>19</v>
      </c>
      <c r="K218" s="3122" t="s">
        <v>20</v>
      </c>
      <c r="L218" s="3076" t="s">
        <v>8203</v>
      </c>
      <c r="M218" s="3112">
        <v>716</v>
      </c>
      <c r="N218" s="3032" t="s">
        <v>8204</v>
      </c>
      <c r="O218" s="3222"/>
      <c r="P218" s="3222"/>
      <c r="Q218" s="2162"/>
      <c r="R218" s="3061">
        <v>3</v>
      </c>
      <c r="S218" s="2660"/>
      <c r="T218" s="2660"/>
      <c r="U218" s="2660"/>
      <c r="V218" s="2660"/>
      <c r="W218" s="2660"/>
      <c r="X218" s="2660"/>
      <c r="Y218" s="2660"/>
      <c r="Z218" s="2660"/>
      <c r="AA218" s="2660"/>
      <c r="AB218" s="2660"/>
      <c r="AC218" s="2660"/>
    </row>
    <row r="219" spans="1:29" s="1548" customFormat="1" ht="58.5" customHeight="1">
      <c r="B219" s="3040" t="str">
        <f t="shared" si="3"/>
        <v>2200002183</v>
      </c>
      <c r="C219" s="1780" t="s">
        <v>14</v>
      </c>
      <c r="D219" s="1494"/>
      <c r="E219" s="3122"/>
      <c r="F219" s="1493" t="s">
        <v>54</v>
      </c>
      <c r="G219" s="1495"/>
      <c r="H219" s="1495"/>
      <c r="I219" s="1495" t="s">
        <v>5267</v>
      </c>
      <c r="J219" s="1493" t="s">
        <v>19</v>
      </c>
      <c r="K219" s="1495" t="s">
        <v>1138</v>
      </c>
      <c r="L219" s="1600" t="s">
        <v>8205</v>
      </c>
      <c r="M219" s="3053">
        <v>130</v>
      </c>
      <c r="N219" s="2916" t="s">
        <v>7396</v>
      </c>
      <c r="O219" s="1493"/>
      <c r="P219" s="1493"/>
      <c r="Q219" s="2590"/>
      <c r="R219" s="3061">
        <v>3</v>
      </c>
      <c r="S219" s="1790"/>
      <c r="T219" s="1790"/>
    </row>
    <row r="220" spans="1:29" s="1467" customFormat="1" ht="58.5" customHeight="1">
      <c r="A220" s="3169"/>
      <c r="B220" s="3040" t="str">
        <f t="shared" si="3"/>
        <v>2000003187</v>
      </c>
      <c r="C220" s="1780" t="s">
        <v>14</v>
      </c>
      <c r="D220" s="3022"/>
      <c r="E220" s="3122"/>
      <c r="F220" s="1493" t="s">
        <v>54</v>
      </c>
      <c r="G220" s="3023"/>
      <c r="H220" s="3023"/>
      <c r="I220" s="1495" t="s">
        <v>5267</v>
      </c>
      <c r="J220" s="1493" t="s">
        <v>19</v>
      </c>
      <c r="K220" s="1495" t="s">
        <v>1138</v>
      </c>
      <c r="L220" s="2880" t="s">
        <v>8206</v>
      </c>
      <c r="M220" s="3056">
        <v>140</v>
      </c>
      <c r="N220" s="2916" t="s">
        <v>8207</v>
      </c>
      <c r="O220" s="3025"/>
      <c r="P220" s="3025"/>
      <c r="Q220" s="3026"/>
      <c r="R220" s="3061">
        <v>3</v>
      </c>
    </row>
    <row r="221" spans="1:29" s="1467" customFormat="1" ht="54" customHeight="1">
      <c r="A221" s="3169"/>
      <c r="B221" s="3040" t="str">
        <f t="shared" si="3"/>
        <v>2000003302</v>
      </c>
      <c r="C221" s="1780" t="s">
        <v>14</v>
      </c>
      <c r="D221" s="3022"/>
      <c r="E221" s="3122"/>
      <c r="F221" s="1493" t="s">
        <v>54</v>
      </c>
      <c r="G221" s="3023"/>
      <c r="H221" s="3023"/>
      <c r="I221" s="3023" t="s">
        <v>5267</v>
      </c>
      <c r="J221" s="1493" t="s">
        <v>19</v>
      </c>
      <c r="K221" s="1495" t="s">
        <v>1138</v>
      </c>
      <c r="L221" s="2880" t="s">
        <v>8208</v>
      </c>
      <c r="M221" s="3056">
        <v>20</v>
      </c>
      <c r="N221" s="2196" t="s">
        <v>6679</v>
      </c>
      <c r="O221" s="3025"/>
      <c r="P221" s="3025"/>
      <c r="Q221" s="3026"/>
      <c r="R221" s="3061">
        <v>3</v>
      </c>
    </row>
    <row r="222" spans="1:29" s="1467" customFormat="1" ht="83.25" customHeight="1">
      <c r="A222" s="3169"/>
      <c r="B222" s="3040" t="str">
        <f t="shared" si="3"/>
        <v>2200002192</v>
      </c>
      <c r="C222" s="1780" t="s">
        <v>14</v>
      </c>
      <c r="D222" s="3022"/>
      <c r="E222" s="3122"/>
      <c r="F222" s="1493" t="s">
        <v>54</v>
      </c>
      <c r="G222" s="3023"/>
      <c r="H222" s="3023"/>
      <c r="I222" s="3023" t="s">
        <v>5267</v>
      </c>
      <c r="J222" s="1493" t="s">
        <v>19</v>
      </c>
      <c r="K222" s="1495" t="s">
        <v>1138</v>
      </c>
      <c r="L222" s="3139" t="s">
        <v>8209</v>
      </c>
      <c r="M222" s="3056">
        <v>1989</v>
      </c>
      <c r="N222" s="2196" t="s">
        <v>8210</v>
      </c>
      <c r="O222" s="3025"/>
      <c r="P222" s="3025"/>
      <c r="Q222" s="3026"/>
      <c r="R222" s="3061">
        <v>3</v>
      </c>
    </row>
    <row r="223" spans="1:29" s="2643" customFormat="1" ht="54.75" customHeight="1">
      <c r="A223" s="3169"/>
      <c r="B223" s="3040" t="str">
        <f t="shared" si="3"/>
        <v>2200002200</v>
      </c>
      <c r="C223" s="3035" t="s">
        <v>2906</v>
      </c>
      <c r="D223" s="3036">
        <v>3500</v>
      </c>
      <c r="E223" s="3037" t="s">
        <v>8211</v>
      </c>
      <c r="F223" s="3035" t="s">
        <v>3416</v>
      </c>
      <c r="G223" s="3037" t="s">
        <v>8212</v>
      </c>
      <c r="H223" s="3037" t="s">
        <v>8130</v>
      </c>
      <c r="I223" s="3037" t="s">
        <v>5267</v>
      </c>
      <c r="J223" s="3035" t="s">
        <v>19</v>
      </c>
      <c r="K223" s="3037" t="s">
        <v>1138</v>
      </c>
      <c r="L223" s="3139" t="s">
        <v>8213</v>
      </c>
      <c r="M223" s="3052">
        <v>454</v>
      </c>
      <c r="N223" s="2196" t="s">
        <v>8214</v>
      </c>
      <c r="O223" s="3035"/>
      <c r="P223" s="3035"/>
      <c r="Q223" s="3039"/>
      <c r="R223" s="1909">
        <v>3</v>
      </c>
    </row>
    <row r="224" spans="1:29" s="1467" customFormat="1" ht="78" customHeight="1">
      <c r="A224" s="3169"/>
      <c r="B224" s="3040" t="str">
        <f t="shared" si="3"/>
        <v>2200002195</v>
      </c>
      <c r="C224" s="3025" t="s">
        <v>2906</v>
      </c>
      <c r="D224" s="3022"/>
      <c r="E224" s="3037"/>
      <c r="F224" s="3025" t="s">
        <v>3416</v>
      </c>
      <c r="G224" s="3023"/>
      <c r="H224" s="3023"/>
      <c r="I224" s="3023" t="s">
        <v>5267</v>
      </c>
      <c r="J224" s="1493" t="s">
        <v>19</v>
      </c>
      <c r="K224" s="3037" t="s">
        <v>1138</v>
      </c>
      <c r="L224" s="2880" t="s">
        <v>8215</v>
      </c>
      <c r="M224" s="3056">
        <v>3046</v>
      </c>
      <c r="N224" s="2196" t="s">
        <v>8214</v>
      </c>
      <c r="O224" s="3025"/>
      <c r="P224" s="3025"/>
      <c r="Q224" s="3026"/>
      <c r="R224" s="1748">
        <v>3</v>
      </c>
    </row>
    <row r="225" spans="1:30" s="2643" customFormat="1" ht="58.5" customHeight="1">
      <c r="A225" s="3169"/>
      <c r="B225" s="3040" t="str">
        <f t="shared" si="3"/>
        <v>2200002199</v>
      </c>
      <c r="C225" s="3035" t="s">
        <v>3399</v>
      </c>
      <c r="D225" s="3036">
        <v>8800</v>
      </c>
      <c r="E225" s="3037" t="s">
        <v>8158</v>
      </c>
      <c r="F225" s="3035" t="s">
        <v>3401</v>
      </c>
      <c r="G225" s="3122" t="s">
        <v>8216</v>
      </c>
      <c r="H225" s="3037" t="s">
        <v>8217</v>
      </c>
      <c r="I225" s="3042" t="s">
        <v>5267</v>
      </c>
      <c r="J225" s="1902" t="s">
        <v>19</v>
      </c>
      <c r="K225" s="3037" t="s">
        <v>1138</v>
      </c>
      <c r="L225" s="3139" t="s">
        <v>8218</v>
      </c>
      <c r="M225" s="3201">
        <v>5056</v>
      </c>
      <c r="N225" s="2196" t="s">
        <v>8143</v>
      </c>
      <c r="O225" s="3035">
        <v>36</v>
      </c>
      <c r="P225" s="3035"/>
      <c r="Q225" s="3039"/>
      <c r="R225" s="3042">
        <v>3</v>
      </c>
    </row>
    <row r="226" spans="1:30" s="2643" customFormat="1" ht="88.5" customHeight="1">
      <c r="A226" s="3169"/>
      <c r="B226" s="3040" t="str">
        <f t="shared" si="3"/>
        <v>2000003340</v>
      </c>
      <c r="C226" s="3025" t="s">
        <v>3399</v>
      </c>
      <c r="D226" s="3036"/>
      <c r="E226" s="3037"/>
      <c r="F226" s="3035" t="s">
        <v>3401</v>
      </c>
      <c r="G226" s="3122"/>
      <c r="H226" s="3037"/>
      <c r="I226" s="3023" t="s">
        <v>5267</v>
      </c>
      <c r="J226" s="1902" t="s">
        <v>19</v>
      </c>
      <c r="K226" s="3023" t="s">
        <v>1138</v>
      </c>
      <c r="L226" s="1496" t="s">
        <v>8219</v>
      </c>
      <c r="M226" s="3110">
        <v>200</v>
      </c>
      <c r="N226" s="2916" t="s">
        <v>7396</v>
      </c>
      <c r="O226" s="3035">
        <v>36</v>
      </c>
      <c r="P226" s="3035"/>
      <c r="Q226" s="3039"/>
      <c r="R226" s="3042">
        <v>3</v>
      </c>
    </row>
    <row r="227" spans="1:30" s="1467" customFormat="1" ht="84" customHeight="1">
      <c r="A227" s="3175"/>
      <c r="B227" s="3040" t="str">
        <f t="shared" si="3"/>
        <v>2000003331</v>
      </c>
      <c r="C227" s="3025" t="s">
        <v>3399</v>
      </c>
      <c r="D227" s="3022"/>
      <c r="E227" s="3037"/>
      <c r="F227" s="3025" t="s">
        <v>3401</v>
      </c>
      <c r="G227" s="3023"/>
      <c r="H227" s="3023"/>
      <c r="I227" s="3023" t="s">
        <v>8220</v>
      </c>
      <c r="J227" s="3025" t="s">
        <v>19</v>
      </c>
      <c r="K227" s="3023" t="s">
        <v>1138</v>
      </c>
      <c r="L227" s="2880" t="s">
        <v>8221</v>
      </c>
      <c r="M227" s="3056">
        <v>3540</v>
      </c>
      <c r="N227" s="2916" t="s">
        <v>7346</v>
      </c>
      <c r="O227" s="3035">
        <v>36</v>
      </c>
      <c r="P227" s="3035"/>
      <c r="Q227" s="3026"/>
      <c r="R227" s="3061">
        <v>3</v>
      </c>
      <c r="S227" s="1548"/>
      <c r="T227" s="1548"/>
      <c r="U227" s="1548"/>
      <c r="V227" s="1548"/>
      <c r="W227" s="1548"/>
      <c r="X227" s="1548"/>
      <c r="Y227" s="1548"/>
      <c r="Z227" s="1548"/>
      <c r="AA227" s="1548"/>
      <c r="AB227" s="1548"/>
      <c r="AC227" s="1548"/>
      <c r="AD227" s="1548"/>
    </row>
    <row r="228" spans="1:30" s="1467" customFormat="1" ht="58.5" customHeight="1">
      <c r="A228" s="3169"/>
      <c r="B228" s="3040" t="str">
        <f t="shared" si="3"/>
        <v>2200002192</v>
      </c>
      <c r="C228" s="3035" t="s">
        <v>8222</v>
      </c>
      <c r="D228" s="3036">
        <v>8800</v>
      </c>
      <c r="E228" s="3037" t="s">
        <v>8158</v>
      </c>
      <c r="F228" s="3035" t="s">
        <v>3401</v>
      </c>
      <c r="G228" s="3122"/>
      <c r="H228" s="3023" t="s">
        <v>8223</v>
      </c>
      <c r="I228" s="3023" t="s">
        <v>5267</v>
      </c>
      <c r="J228" s="3025" t="s">
        <v>1612</v>
      </c>
      <c r="K228" s="3037" t="s">
        <v>1138</v>
      </c>
      <c r="L228" s="3139" t="s">
        <v>8224</v>
      </c>
      <c r="M228" s="3201">
        <v>4500</v>
      </c>
      <c r="N228" s="2196" t="s">
        <v>8210</v>
      </c>
      <c r="O228" s="3025"/>
      <c r="P228" s="3025"/>
      <c r="Q228" s="3026"/>
      <c r="R228" s="1748" t="s">
        <v>8225</v>
      </c>
    </row>
    <row r="229" spans="1:30" s="1467" customFormat="1" ht="58.5" customHeight="1">
      <c r="A229" s="3169"/>
      <c r="B229" s="3040" t="str">
        <f t="shared" si="3"/>
        <v>2000003315</v>
      </c>
      <c r="C229" s="3025" t="s">
        <v>8222</v>
      </c>
      <c r="D229" s="3036"/>
      <c r="E229" s="3037"/>
      <c r="F229" s="3025" t="s">
        <v>3401</v>
      </c>
      <c r="G229" s="3042"/>
      <c r="H229" s="3023"/>
      <c r="I229" s="3023" t="s">
        <v>5267</v>
      </c>
      <c r="J229" s="3025" t="s">
        <v>1612</v>
      </c>
      <c r="K229" s="3023" t="s">
        <v>1138</v>
      </c>
      <c r="L229" s="1600" t="s">
        <v>8226</v>
      </c>
      <c r="M229" s="3053">
        <v>4300</v>
      </c>
      <c r="N229" s="2916" t="s">
        <v>5252</v>
      </c>
      <c r="O229" s="3025"/>
      <c r="P229" s="3025"/>
      <c r="Q229" s="3026"/>
      <c r="R229" s="1748" t="s">
        <v>8225</v>
      </c>
    </row>
    <row r="230" spans="1:30" s="2643" customFormat="1" ht="58.5" customHeight="1">
      <c r="A230" s="2436"/>
      <c r="B230" s="3040" t="str">
        <f t="shared" si="3"/>
        <v>2200002150</v>
      </c>
      <c r="C230" s="1902" t="s">
        <v>5228</v>
      </c>
      <c r="D230" s="3036">
        <v>24000</v>
      </c>
      <c r="E230" s="1921" t="s">
        <v>8163</v>
      </c>
      <c r="F230" s="1902" t="s">
        <v>3416</v>
      </c>
      <c r="G230" s="3122" t="s">
        <v>8227</v>
      </c>
      <c r="H230" s="1921" t="s">
        <v>8228</v>
      </c>
      <c r="I230" s="3042" t="s">
        <v>5267</v>
      </c>
      <c r="J230" s="2563" t="s">
        <v>19</v>
      </c>
      <c r="K230" s="1921" t="s">
        <v>959</v>
      </c>
      <c r="L230" s="3253" t="s">
        <v>8229</v>
      </c>
      <c r="M230" s="3052">
        <v>3465</v>
      </c>
      <c r="N230" s="2916" t="s">
        <v>8230</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40" t="str">
        <f t="shared" si="3"/>
        <v>2200002200</v>
      </c>
      <c r="C231" s="1493" t="s">
        <v>5228</v>
      </c>
      <c r="D231" s="1494"/>
      <c r="E231" s="1921"/>
      <c r="F231" s="1493" t="s">
        <v>3416</v>
      </c>
      <c r="G231" s="1773"/>
      <c r="H231" s="1495"/>
      <c r="I231" s="1493" t="s">
        <v>5267</v>
      </c>
      <c r="J231" s="1626" t="s">
        <v>19</v>
      </c>
      <c r="K231" s="1495" t="s">
        <v>959</v>
      </c>
      <c r="L231" s="2880" t="s">
        <v>8231</v>
      </c>
      <c r="M231" s="3056">
        <v>226</v>
      </c>
      <c r="N231" s="2916" t="s">
        <v>8232</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69"/>
      <c r="B232" s="3040" t="str">
        <f t="shared" si="3"/>
        <v>2200002194</v>
      </c>
      <c r="C232" s="1493" t="s">
        <v>5228</v>
      </c>
      <c r="D232" s="3022"/>
      <c r="E232" s="3037"/>
      <c r="F232" s="1493" t="s">
        <v>3416</v>
      </c>
      <c r="G232" s="3023"/>
      <c r="H232" s="3176"/>
      <c r="I232" s="1493" t="s">
        <v>5267</v>
      </c>
      <c r="J232" s="1626" t="s">
        <v>19</v>
      </c>
      <c r="K232" s="1495" t="s">
        <v>959</v>
      </c>
      <c r="L232" s="2880" t="s">
        <v>8233</v>
      </c>
      <c r="M232" s="3056">
        <v>2215</v>
      </c>
      <c r="N232" s="3237" t="s">
        <v>8234</v>
      </c>
      <c r="O232" s="3025"/>
      <c r="P232" s="3025"/>
      <c r="Q232" s="3254"/>
      <c r="R232" s="3061">
        <v>3</v>
      </c>
    </row>
    <row r="233" spans="1:30" s="1467" customFormat="1" ht="61.5" customHeight="1">
      <c r="A233" s="3169"/>
      <c r="B233" s="3040" t="str">
        <f t="shared" si="3"/>
        <v>2200002201</v>
      </c>
      <c r="C233" s="1493" t="s">
        <v>5228</v>
      </c>
      <c r="D233" s="3022"/>
      <c r="E233" s="3037"/>
      <c r="F233" s="1493" t="s">
        <v>3416</v>
      </c>
      <c r="G233" s="3023"/>
      <c r="H233" s="3176"/>
      <c r="I233" s="1493" t="s">
        <v>5267</v>
      </c>
      <c r="J233" s="1493" t="s">
        <v>19</v>
      </c>
      <c r="K233" s="1495" t="s">
        <v>959</v>
      </c>
      <c r="L233" s="2880" t="s">
        <v>8235</v>
      </c>
      <c r="M233" s="3056">
        <v>181</v>
      </c>
      <c r="N233" s="3237" t="s">
        <v>8193</v>
      </c>
      <c r="O233" s="3025"/>
      <c r="P233" s="3025"/>
      <c r="Q233" s="3026"/>
      <c r="R233" s="3061">
        <v>3</v>
      </c>
    </row>
    <row r="234" spans="1:30" s="1467" customFormat="1" ht="58.5" customHeight="1">
      <c r="A234" s="3169"/>
      <c r="B234" s="3040" t="str">
        <f t="shared" si="3"/>
        <v>2200002192</v>
      </c>
      <c r="C234" s="1493" t="s">
        <v>5228</v>
      </c>
      <c r="D234" s="3022"/>
      <c r="E234" s="3037"/>
      <c r="F234" s="1493" t="s">
        <v>3416</v>
      </c>
      <c r="G234" s="3023"/>
      <c r="H234" s="3176"/>
      <c r="I234" s="1493" t="s">
        <v>5267</v>
      </c>
      <c r="J234" s="1626" t="s">
        <v>19</v>
      </c>
      <c r="K234" s="1495" t="s">
        <v>959</v>
      </c>
      <c r="L234" s="3252" t="s">
        <v>8236</v>
      </c>
      <c r="M234" s="3056">
        <v>311</v>
      </c>
      <c r="N234" s="2196" t="s">
        <v>8210</v>
      </c>
      <c r="O234" s="3025"/>
      <c r="P234" s="3025"/>
      <c r="Q234" s="3026"/>
      <c r="R234" s="3061">
        <v>3</v>
      </c>
    </row>
    <row r="235" spans="1:30" s="1467" customFormat="1" ht="61.5" customHeight="1">
      <c r="A235" s="3169"/>
      <c r="B235" s="3040" t="str">
        <f t="shared" si="3"/>
        <v>2200002167</v>
      </c>
      <c r="C235" s="1493" t="s">
        <v>5228</v>
      </c>
      <c r="D235" s="3022"/>
      <c r="E235" s="3037"/>
      <c r="F235" s="1493" t="s">
        <v>3416</v>
      </c>
      <c r="G235" s="3023"/>
      <c r="H235" s="3176"/>
      <c r="I235" s="1493" t="s">
        <v>5267</v>
      </c>
      <c r="J235" s="1626" t="s">
        <v>19</v>
      </c>
      <c r="K235" s="1495" t="s">
        <v>959</v>
      </c>
      <c r="L235" s="3252" t="s">
        <v>8237</v>
      </c>
      <c r="M235" s="3056">
        <v>4366</v>
      </c>
      <c r="N235" s="2916" t="s">
        <v>7346</v>
      </c>
      <c r="O235" s="3025"/>
      <c r="P235" s="3025"/>
      <c r="Q235" s="3026"/>
      <c r="R235" s="3061">
        <v>3</v>
      </c>
    </row>
    <row r="236" spans="1:30" s="1467" customFormat="1" ht="64.5" customHeight="1">
      <c r="A236" s="3169"/>
      <c r="B236" s="3040" t="str">
        <f t="shared" si="3"/>
        <v>2200002202</v>
      </c>
      <c r="C236" s="1493" t="s">
        <v>5228</v>
      </c>
      <c r="D236" s="3022"/>
      <c r="E236" s="3037"/>
      <c r="F236" s="1493" t="s">
        <v>3416</v>
      </c>
      <c r="G236" s="3023"/>
      <c r="H236" s="3176"/>
      <c r="I236" s="1493" t="s">
        <v>5267</v>
      </c>
      <c r="J236" s="1626" t="s">
        <v>19</v>
      </c>
      <c r="K236" s="1495" t="s">
        <v>959</v>
      </c>
      <c r="L236" s="3252" t="s">
        <v>8238</v>
      </c>
      <c r="M236" s="3056">
        <v>5226</v>
      </c>
      <c r="N236" s="3237" t="s">
        <v>8193</v>
      </c>
      <c r="O236" s="3025"/>
      <c r="P236" s="3025"/>
      <c r="Q236" s="3026"/>
      <c r="R236" s="3061">
        <v>3</v>
      </c>
    </row>
    <row r="237" spans="1:30" s="1467" customFormat="1" ht="58.5" customHeight="1">
      <c r="A237" s="3169"/>
      <c r="B237" s="3040" t="str">
        <f t="shared" si="3"/>
        <v>2200002204</v>
      </c>
      <c r="C237" s="1493" t="s">
        <v>5228</v>
      </c>
      <c r="D237" s="3022"/>
      <c r="E237" s="3037"/>
      <c r="F237" s="1493" t="s">
        <v>3416</v>
      </c>
      <c r="G237" s="3023"/>
      <c r="H237" s="3176"/>
      <c r="I237" s="1493" t="s">
        <v>5267</v>
      </c>
      <c r="J237" s="1626" t="s">
        <v>19</v>
      </c>
      <c r="K237" s="1495" t="s">
        <v>959</v>
      </c>
      <c r="L237" s="3252" t="s">
        <v>8239</v>
      </c>
      <c r="M237" s="3056">
        <v>1597</v>
      </c>
      <c r="N237" s="3237" t="s">
        <v>8193</v>
      </c>
      <c r="O237" s="3025"/>
      <c r="P237" s="3025"/>
      <c r="Q237" s="3026"/>
      <c r="R237" s="3061">
        <v>3</v>
      </c>
    </row>
    <row r="238" spans="1:30" s="1467" customFormat="1" ht="60.75" customHeight="1">
      <c r="A238" s="3169"/>
      <c r="B238" s="3040" t="str">
        <f t="shared" si="3"/>
        <v>2200002205</v>
      </c>
      <c r="C238" s="1493" t="s">
        <v>5228</v>
      </c>
      <c r="D238" s="3022"/>
      <c r="E238" s="3037"/>
      <c r="F238" s="1493" t="s">
        <v>3416</v>
      </c>
      <c r="G238" s="3023"/>
      <c r="H238" s="3176"/>
      <c r="I238" s="1493" t="s">
        <v>5267</v>
      </c>
      <c r="J238" s="1626" t="s">
        <v>19</v>
      </c>
      <c r="K238" s="1495" t="s">
        <v>959</v>
      </c>
      <c r="L238" s="3252" t="s">
        <v>8240</v>
      </c>
      <c r="M238" s="3056">
        <v>426</v>
      </c>
      <c r="N238" s="3237" t="s">
        <v>8193</v>
      </c>
      <c r="O238" s="3025"/>
      <c r="P238" s="3025"/>
      <c r="Q238" s="3026"/>
      <c r="R238" s="3061">
        <v>3</v>
      </c>
    </row>
    <row r="239" spans="1:30" s="1467" customFormat="1" ht="53.25" customHeight="1">
      <c r="A239" s="3169"/>
      <c r="B239" s="3040" t="str">
        <f t="shared" si="3"/>
        <v>2200002209</v>
      </c>
      <c r="C239" s="1493" t="s">
        <v>5228</v>
      </c>
      <c r="D239" s="3022"/>
      <c r="E239" s="3037"/>
      <c r="F239" s="1493" t="s">
        <v>3416</v>
      </c>
      <c r="G239" s="3023"/>
      <c r="H239" s="3176"/>
      <c r="I239" s="1493" t="s">
        <v>5267</v>
      </c>
      <c r="J239" s="1626" t="s">
        <v>19</v>
      </c>
      <c r="K239" s="1495" t="s">
        <v>959</v>
      </c>
      <c r="L239" s="3252" t="s">
        <v>8241</v>
      </c>
      <c r="M239" s="3056">
        <v>1691</v>
      </c>
      <c r="N239" s="3237" t="s">
        <v>8193</v>
      </c>
      <c r="O239" s="3025"/>
      <c r="P239" s="3025"/>
      <c r="Q239" s="3026"/>
      <c r="R239" s="3061">
        <v>3</v>
      </c>
    </row>
    <row r="240" spans="1:30" s="1467" customFormat="1" ht="86.25" customHeight="1">
      <c r="A240" s="3169"/>
      <c r="B240" s="3040" t="str">
        <f t="shared" si="3"/>
        <v>2200002210</v>
      </c>
      <c r="C240" s="1493" t="s">
        <v>5228</v>
      </c>
      <c r="D240" s="3022"/>
      <c r="E240" s="3037"/>
      <c r="F240" s="1493" t="s">
        <v>3416</v>
      </c>
      <c r="G240" s="3023"/>
      <c r="H240" s="3176"/>
      <c r="I240" s="1493" t="s">
        <v>5267</v>
      </c>
      <c r="J240" s="1626" t="s">
        <v>19</v>
      </c>
      <c r="K240" s="1495" t="s">
        <v>959</v>
      </c>
      <c r="L240" s="3252" t="s">
        <v>8242</v>
      </c>
      <c r="M240" s="3056">
        <v>296</v>
      </c>
      <c r="N240" s="2916" t="s">
        <v>8243</v>
      </c>
      <c r="O240" s="3025"/>
      <c r="P240" s="3025"/>
      <c r="Q240" s="3026"/>
      <c r="R240" s="3061">
        <v>3</v>
      </c>
    </row>
    <row r="241" spans="1:35" s="1467" customFormat="1" ht="57" customHeight="1">
      <c r="A241" s="3169"/>
      <c r="B241" s="3040" t="str">
        <f t="shared" si="3"/>
        <v>2200002193</v>
      </c>
      <c r="C241" s="1493" t="s">
        <v>5228</v>
      </c>
      <c r="D241" s="3022"/>
      <c r="E241" s="3037"/>
      <c r="F241" s="1493" t="s">
        <v>3416</v>
      </c>
      <c r="G241" s="3023"/>
      <c r="H241" s="3176"/>
      <c r="I241" s="1493" t="s">
        <v>5267</v>
      </c>
      <c r="J241" s="1626" t="s">
        <v>19</v>
      </c>
      <c r="K241" s="1495" t="s">
        <v>959</v>
      </c>
      <c r="L241" s="3253" t="s">
        <v>8244</v>
      </c>
      <c r="M241" s="3056">
        <v>4000</v>
      </c>
      <c r="N241" s="2916" t="s">
        <v>5252</v>
      </c>
      <c r="O241" s="3025"/>
      <c r="P241" s="3025"/>
      <c r="Q241" s="3026"/>
      <c r="R241" s="3061">
        <v>3</v>
      </c>
    </row>
    <row r="242" spans="1:35" s="2643" customFormat="1" ht="58.5" customHeight="1">
      <c r="A242" s="3214"/>
      <c r="B242" s="3037" t="str">
        <f t="shared" si="3"/>
        <v>2200002150</v>
      </c>
      <c r="C242" s="3145" t="s">
        <v>5919</v>
      </c>
      <c r="D242" s="3036">
        <v>4350</v>
      </c>
      <c r="E242" s="3037" t="s">
        <v>8245</v>
      </c>
      <c r="F242" s="1902" t="s">
        <v>61</v>
      </c>
      <c r="G242" s="3037"/>
      <c r="H242" s="3171"/>
      <c r="I242" s="3171" t="s">
        <v>5267</v>
      </c>
      <c r="J242" s="2563" t="s">
        <v>8246</v>
      </c>
      <c r="K242" s="1921" t="s">
        <v>1138</v>
      </c>
      <c r="L242" s="3215" t="s">
        <v>8247</v>
      </c>
      <c r="M242" s="3052">
        <v>4350</v>
      </c>
      <c r="N242" s="2916" t="s">
        <v>8230</v>
      </c>
      <c r="O242" s="3035"/>
      <c r="P242" s="3035"/>
      <c r="Q242" s="3039"/>
      <c r="R242" s="3061">
        <v>3</v>
      </c>
    </row>
    <row r="243" spans="1:35" s="2150" customFormat="1" ht="75.75" customHeight="1">
      <c r="A243" s="3214"/>
      <c r="B243" s="3037" t="str">
        <f t="shared" si="3"/>
        <v>2200002150</v>
      </c>
      <c r="C243" s="3145" t="s">
        <v>8248</v>
      </c>
      <c r="D243" s="3036">
        <v>24200</v>
      </c>
      <c r="E243" s="3037" t="s">
        <v>8249</v>
      </c>
      <c r="F243" s="1902" t="s">
        <v>3416</v>
      </c>
      <c r="G243" s="3037" t="s">
        <v>8250</v>
      </c>
      <c r="H243" s="3171" t="s">
        <v>8251</v>
      </c>
      <c r="I243" s="3171" t="s">
        <v>5267</v>
      </c>
      <c r="J243" s="2563" t="s">
        <v>19</v>
      </c>
      <c r="K243" s="1921" t="s">
        <v>959</v>
      </c>
      <c r="L243" s="3253" t="s">
        <v>8252</v>
      </c>
      <c r="M243" s="3052">
        <v>6900</v>
      </c>
      <c r="N243" s="2916" t="s">
        <v>8253</v>
      </c>
      <c r="O243" s="3035"/>
      <c r="P243" s="3035"/>
      <c r="Q243" s="3039" t="s">
        <v>8254</v>
      </c>
      <c r="R243" s="3061">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214"/>
      <c r="B244" s="3037" t="str">
        <f t="shared" si="3"/>
        <v>2000003347</v>
      </c>
      <c r="C244" s="3143" t="s">
        <v>4417</v>
      </c>
      <c r="D244" s="3036"/>
      <c r="E244" s="3037" t="s">
        <v>8249</v>
      </c>
      <c r="F244" s="1493" t="s">
        <v>3416</v>
      </c>
      <c r="G244" s="3037" t="s">
        <v>8250</v>
      </c>
      <c r="H244" s="3171"/>
      <c r="I244" s="1495" t="s">
        <v>5267</v>
      </c>
      <c r="J244" s="1626" t="s">
        <v>8255</v>
      </c>
      <c r="K244" s="1495" t="s">
        <v>959</v>
      </c>
      <c r="L244" s="3252" t="s">
        <v>8256</v>
      </c>
      <c r="M244" s="3056">
        <v>10000</v>
      </c>
      <c r="N244" s="2916" t="s">
        <v>7346</v>
      </c>
      <c r="O244" s="3035"/>
      <c r="P244" s="3035"/>
      <c r="Q244" s="3039"/>
      <c r="R244" s="3061">
        <v>3</v>
      </c>
    </row>
    <row r="245" spans="1:35" s="1467" customFormat="1" ht="58.5" customHeight="1">
      <c r="A245" s="3214"/>
      <c r="B245" s="3037" t="str">
        <f t="shared" si="3"/>
        <v>2000003356</v>
      </c>
      <c r="C245" s="3143" t="s">
        <v>4417</v>
      </c>
      <c r="D245" s="3022"/>
      <c r="E245" s="3037" t="s">
        <v>8249</v>
      </c>
      <c r="F245" s="1493" t="s">
        <v>3416</v>
      </c>
      <c r="G245" s="3037" t="s">
        <v>8250</v>
      </c>
      <c r="H245" s="3176"/>
      <c r="I245" s="3171" t="s">
        <v>5267</v>
      </c>
      <c r="J245" s="1626" t="s">
        <v>8255</v>
      </c>
      <c r="K245" s="1495" t="s">
        <v>959</v>
      </c>
      <c r="L245" s="3252" t="s">
        <v>8257</v>
      </c>
      <c r="M245" s="3056">
        <v>1000</v>
      </c>
      <c r="N245" s="2916" t="s">
        <v>5252</v>
      </c>
      <c r="O245" s="3025"/>
      <c r="P245" s="3025"/>
      <c r="Q245" s="3026"/>
      <c r="R245" s="3061">
        <v>3</v>
      </c>
    </row>
    <row r="246" spans="1:35" s="1467" customFormat="1" ht="58.5" customHeight="1">
      <c r="A246" s="3214"/>
      <c r="B246" s="3218" t="str">
        <f t="shared" si="3"/>
        <v>2000003355</v>
      </c>
      <c r="C246" s="3143" t="s">
        <v>4417</v>
      </c>
      <c r="D246" s="3022"/>
      <c r="E246" s="3037" t="s">
        <v>8249</v>
      </c>
      <c r="F246" s="1493" t="s">
        <v>3416</v>
      </c>
      <c r="G246" s="3037" t="s">
        <v>8250</v>
      </c>
      <c r="H246" s="3176"/>
      <c r="I246" s="3171" t="s">
        <v>5267</v>
      </c>
      <c r="J246" s="1626" t="s">
        <v>8255</v>
      </c>
      <c r="K246" s="1495" t="s">
        <v>959</v>
      </c>
      <c r="L246" s="3252" t="s">
        <v>8258</v>
      </c>
      <c r="M246" s="3056">
        <v>5000</v>
      </c>
      <c r="N246" s="2916" t="s">
        <v>8259</v>
      </c>
      <c r="O246" s="3025"/>
      <c r="P246" s="3025"/>
      <c r="Q246" s="3026"/>
      <c r="R246" s="3061">
        <v>3</v>
      </c>
    </row>
    <row r="247" spans="1:35" s="1467" customFormat="1" ht="58.5" customHeight="1">
      <c r="A247" s="3214"/>
      <c r="B247" s="3037" t="str">
        <f t="shared" si="3"/>
        <v>2000003346</v>
      </c>
      <c r="C247" s="3143" t="s">
        <v>4417</v>
      </c>
      <c r="D247" s="3022"/>
      <c r="E247" s="3037" t="s">
        <v>8249</v>
      </c>
      <c r="F247" s="1493" t="s">
        <v>3416</v>
      </c>
      <c r="G247" s="3037" t="s">
        <v>8250</v>
      </c>
      <c r="H247" s="3176"/>
      <c r="I247" s="1495" t="s">
        <v>5267</v>
      </c>
      <c r="J247" s="1626" t="s">
        <v>8255</v>
      </c>
      <c r="K247" s="1495" t="s">
        <v>959</v>
      </c>
      <c r="L247" s="3252" t="s">
        <v>8260</v>
      </c>
      <c r="M247" s="3056">
        <v>1300</v>
      </c>
      <c r="N247" s="2916" t="s">
        <v>5252</v>
      </c>
      <c r="O247" s="3025"/>
      <c r="P247" s="3025"/>
      <c r="Q247" s="3026"/>
      <c r="R247" s="3061">
        <v>3</v>
      </c>
    </row>
    <row r="248" spans="1:35" s="2643" customFormat="1" ht="58.5" customHeight="1">
      <c r="A248" s="3756"/>
      <c r="B248" s="3289" t="str">
        <f t="shared" si="3"/>
        <v>2400001306</v>
      </c>
      <c r="C248" s="3035" t="s">
        <v>8261</v>
      </c>
      <c r="D248" s="3036">
        <v>35000</v>
      </c>
      <c r="E248" s="3037" t="s">
        <v>8262</v>
      </c>
      <c r="F248" s="3035" t="s">
        <v>3421</v>
      </c>
      <c r="G248" s="3037" t="s">
        <v>8263</v>
      </c>
      <c r="H248" s="3037" t="s">
        <v>7337</v>
      </c>
      <c r="I248" s="3037" t="s">
        <v>8264</v>
      </c>
      <c r="J248" s="3035" t="s">
        <v>19</v>
      </c>
      <c r="K248" s="3037" t="s">
        <v>7822</v>
      </c>
      <c r="L248" s="2913" t="s">
        <v>8265</v>
      </c>
      <c r="M248" s="3052">
        <v>6200</v>
      </c>
      <c r="N248" s="3037" t="s">
        <v>8266</v>
      </c>
      <c r="O248" s="3035"/>
      <c r="P248" s="3035"/>
      <c r="Q248" s="3080" t="s">
        <v>8267</v>
      </c>
      <c r="R248" s="3042">
        <v>3</v>
      </c>
      <c r="S248" s="2150"/>
      <c r="T248" s="2150"/>
      <c r="U248" s="2150"/>
      <c r="V248" s="2150"/>
      <c r="W248" s="2150"/>
      <c r="X248" s="2150"/>
      <c r="Y248" s="2150"/>
      <c r="Z248" s="2150"/>
      <c r="AA248" s="2150"/>
      <c r="AB248" s="2150"/>
      <c r="AC248" s="2150"/>
      <c r="AD248" s="2150"/>
    </row>
    <row r="249" spans="1:35" s="1467" customFormat="1" ht="58.5" customHeight="1">
      <c r="A249" s="3757"/>
      <c r="B249" s="3040" t="str">
        <f t="shared" si="3"/>
        <v>2400001305</v>
      </c>
      <c r="C249" s="3025" t="s">
        <v>8261</v>
      </c>
      <c r="D249" s="3022"/>
      <c r="E249" s="3037"/>
      <c r="F249" s="3025" t="s">
        <v>3421</v>
      </c>
      <c r="G249" s="3023"/>
      <c r="H249" s="3023"/>
      <c r="I249" s="3023" t="s">
        <v>8264</v>
      </c>
      <c r="J249" s="3025" t="s">
        <v>19</v>
      </c>
      <c r="K249" s="3023" t="s">
        <v>7822</v>
      </c>
      <c r="L249" s="2880" t="s">
        <v>8268</v>
      </c>
      <c r="M249" s="3056">
        <f>35000-M248-M250</f>
        <v>26200</v>
      </c>
      <c r="N249" s="3023" t="s">
        <v>8269</v>
      </c>
      <c r="O249" s="3025"/>
      <c r="P249" s="3025"/>
      <c r="Q249" s="3141" t="s">
        <v>8270</v>
      </c>
      <c r="R249" s="3061">
        <v>3</v>
      </c>
      <c r="S249" s="1548"/>
      <c r="T249" s="1548"/>
      <c r="U249" s="1548"/>
      <c r="V249" s="1548"/>
      <c r="W249" s="1548"/>
      <c r="X249" s="1548"/>
      <c r="Y249" s="1548"/>
      <c r="Z249" s="1548"/>
      <c r="AA249" s="1548"/>
      <c r="AB249" s="1548"/>
      <c r="AC249" s="1548"/>
      <c r="AD249" s="1548"/>
    </row>
    <row r="250" spans="1:35" s="1467" customFormat="1" ht="58.5" customHeight="1">
      <c r="A250" s="3758"/>
      <c r="B250" s="3040" t="str">
        <f t="shared" si="3"/>
        <v>2400001309</v>
      </c>
      <c r="C250" s="3025" t="s">
        <v>8261</v>
      </c>
      <c r="D250" s="3022"/>
      <c r="E250" s="3037"/>
      <c r="F250" s="3025" t="s">
        <v>3421</v>
      </c>
      <c r="G250" s="3023"/>
      <c r="H250" s="3023"/>
      <c r="I250" s="3023" t="s">
        <v>8264</v>
      </c>
      <c r="J250" s="3025" t="s">
        <v>19</v>
      </c>
      <c r="K250" s="3023" t="s">
        <v>7822</v>
      </c>
      <c r="L250" s="2880" t="s">
        <v>8271</v>
      </c>
      <c r="M250" s="3056">
        <v>2600</v>
      </c>
      <c r="N250" s="2196" t="s">
        <v>8272</v>
      </c>
      <c r="O250" s="3025"/>
      <c r="P250" s="3025"/>
      <c r="Q250" s="3141" t="s">
        <v>8270</v>
      </c>
      <c r="R250" s="3061">
        <v>3</v>
      </c>
      <c r="S250" s="1548"/>
      <c r="T250" s="1548"/>
      <c r="U250" s="1548"/>
      <c r="V250" s="1548"/>
      <c r="W250" s="1548"/>
      <c r="X250" s="1548"/>
      <c r="Y250" s="1548"/>
      <c r="Z250" s="1548"/>
      <c r="AA250" s="1548"/>
      <c r="AB250" s="1548"/>
      <c r="AC250" s="1548"/>
      <c r="AD250" s="1548"/>
    </row>
    <row r="251" spans="1:35" s="2643" customFormat="1" ht="58.5" customHeight="1">
      <c r="A251" s="3756"/>
      <c r="B251" s="3040" t="str">
        <f t="shared" si="3"/>
        <v>2000003323</v>
      </c>
      <c r="C251" s="1902" t="s">
        <v>3109</v>
      </c>
      <c r="D251" s="3170">
        <v>18500</v>
      </c>
      <c r="E251" s="3171" t="s">
        <v>8130</v>
      </c>
      <c r="F251" s="3145" t="s">
        <v>3401</v>
      </c>
      <c r="G251" s="3037" t="s">
        <v>8273</v>
      </c>
      <c r="H251" s="3037" t="s">
        <v>8274</v>
      </c>
      <c r="I251" s="1495" t="s">
        <v>5267</v>
      </c>
      <c r="J251" s="3035" t="s">
        <v>1612</v>
      </c>
      <c r="K251" s="3037" t="s">
        <v>123</v>
      </c>
      <c r="L251" s="2913" t="s">
        <v>8275</v>
      </c>
      <c r="M251" s="3052">
        <v>3000</v>
      </c>
      <c r="N251" s="2916" t="s">
        <v>7346</v>
      </c>
      <c r="O251" s="3035">
        <v>3103</v>
      </c>
      <c r="P251" s="3035"/>
      <c r="Q251" s="3039"/>
      <c r="R251" s="1748" t="s">
        <v>8225</v>
      </c>
    </row>
    <row r="252" spans="1:35" s="1467" customFormat="1" ht="58.5" customHeight="1">
      <c r="A252" s="3757"/>
      <c r="B252" s="3040" t="str">
        <f t="shared" si="3"/>
        <v>2000003310</v>
      </c>
      <c r="C252" s="1493" t="s">
        <v>3109</v>
      </c>
      <c r="D252" s="3022"/>
      <c r="E252" s="3037"/>
      <c r="F252" s="1493" t="s">
        <v>3401</v>
      </c>
      <c r="G252" s="3023"/>
      <c r="H252" s="3023"/>
      <c r="I252" s="1493" t="s">
        <v>5267</v>
      </c>
      <c r="J252" s="3035" t="s">
        <v>1612</v>
      </c>
      <c r="K252" s="3023" t="s">
        <v>123</v>
      </c>
      <c r="L252" s="2880" t="s">
        <v>8276</v>
      </c>
      <c r="M252" s="3056">
        <v>2000</v>
      </c>
      <c r="N252" s="2916" t="s">
        <v>8277</v>
      </c>
      <c r="O252" s="3025">
        <v>1955</v>
      </c>
      <c r="P252" s="3025"/>
      <c r="Q252" s="3141" t="s">
        <v>8278</v>
      </c>
      <c r="R252" s="1748" t="s">
        <v>8225</v>
      </c>
    </row>
    <row r="253" spans="1:35" s="1467" customFormat="1" ht="58.5" customHeight="1">
      <c r="A253" s="3757"/>
      <c r="B253" s="3040" t="str">
        <f t="shared" si="3"/>
        <v>2000003365</v>
      </c>
      <c r="C253" s="1545" t="s">
        <v>3109</v>
      </c>
      <c r="D253" s="2613"/>
      <c r="E253" s="1921"/>
      <c r="F253" s="3143" t="s">
        <v>3401</v>
      </c>
      <c r="G253" s="1495"/>
      <c r="H253" s="1495"/>
      <c r="I253" s="1495" t="s">
        <v>5267</v>
      </c>
      <c r="J253" s="3035" t="s">
        <v>1612</v>
      </c>
      <c r="K253" s="1495" t="s">
        <v>123</v>
      </c>
      <c r="L253" s="1496" t="s">
        <v>8279</v>
      </c>
      <c r="M253" s="3053">
        <v>2000</v>
      </c>
      <c r="N253" s="2916" t="s">
        <v>7346</v>
      </c>
      <c r="O253" s="1493">
        <v>2098</v>
      </c>
      <c r="P253" s="1548"/>
      <c r="Q253" s="2590"/>
      <c r="R253" s="1748" t="s">
        <v>8225</v>
      </c>
    </row>
    <row r="254" spans="1:35" s="1548" customFormat="1" ht="58.5" customHeight="1">
      <c r="A254" s="3757"/>
      <c r="B254" s="3040" t="str">
        <f t="shared" si="3"/>
        <v>2200002207</v>
      </c>
      <c r="C254" s="1493" t="s">
        <v>3109</v>
      </c>
      <c r="E254" s="1807"/>
      <c r="F254" s="3143" t="s">
        <v>3401</v>
      </c>
      <c r="I254" s="1493" t="s">
        <v>5267</v>
      </c>
      <c r="J254" s="3035" t="s">
        <v>1612</v>
      </c>
      <c r="K254" s="3177" t="s">
        <v>63</v>
      </c>
      <c r="L254" s="1843" t="s">
        <v>7324</v>
      </c>
      <c r="M254" s="3251">
        <v>3200</v>
      </c>
      <c r="N254" s="2196" t="s">
        <v>7325</v>
      </c>
      <c r="O254" s="1493"/>
      <c r="R254" s="1748" t="s">
        <v>8225</v>
      </c>
    </row>
    <row r="255" spans="1:35" s="1467" customFormat="1" ht="58.5" customHeight="1">
      <c r="A255" s="3757"/>
      <c r="B255" s="3040" t="str">
        <f t="shared" si="3"/>
        <v>2000003374</v>
      </c>
      <c r="C255" s="1493" t="s">
        <v>3109</v>
      </c>
      <c r="D255" s="3022"/>
      <c r="E255" s="3218"/>
      <c r="F255" s="3143" t="s">
        <v>3401</v>
      </c>
      <c r="G255" s="3023"/>
      <c r="H255" s="3023"/>
      <c r="I255" s="1493" t="s">
        <v>5267</v>
      </c>
      <c r="J255" s="3035" t="s">
        <v>1612</v>
      </c>
      <c r="K255" s="3177" t="s">
        <v>63</v>
      </c>
      <c r="L255" s="3252" t="s">
        <v>8280</v>
      </c>
      <c r="M255" s="3056">
        <v>4000</v>
      </c>
      <c r="N255" s="2916" t="s">
        <v>7346</v>
      </c>
      <c r="O255" s="3025">
        <v>3985</v>
      </c>
      <c r="P255" s="3025"/>
      <c r="Q255" s="3141" t="s">
        <v>8281</v>
      </c>
      <c r="R255" s="1748" t="s">
        <v>8225</v>
      </c>
    </row>
    <row r="256" spans="1:35" s="1467" customFormat="1" ht="58.5" customHeight="1">
      <c r="A256" s="3758"/>
      <c r="B256" s="3040" t="str">
        <f t="shared" si="3"/>
        <v>2000003376</v>
      </c>
      <c r="C256" s="1493" t="s">
        <v>3109</v>
      </c>
      <c r="D256" s="3022"/>
      <c r="E256" s="3218"/>
      <c r="F256" s="3143" t="s">
        <v>3401</v>
      </c>
      <c r="G256" s="3023"/>
      <c r="H256" s="3023"/>
      <c r="I256" s="1493" t="s">
        <v>5267</v>
      </c>
      <c r="J256" s="3035" t="s">
        <v>1612</v>
      </c>
      <c r="K256" s="3177" t="s">
        <v>63</v>
      </c>
      <c r="L256" s="3252" t="s">
        <v>8282</v>
      </c>
      <c r="M256" s="3056">
        <v>4221</v>
      </c>
      <c r="N256" s="2916" t="s">
        <v>8277</v>
      </c>
      <c r="O256" s="3025">
        <v>4221</v>
      </c>
      <c r="P256" s="3025"/>
      <c r="Q256" s="3141" t="s">
        <v>8281</v>
      </c>
      <c r="R256" s="1748" t="s">
        <v>8225</v>
      </c>
    </row>
    <row r="257" spans="1:36" s="1467" customFormat="1" ht="58.5" customHeight="1">
      <c r="A257" s="3686"/>
      <c r="B257" s="3040" t="str">
        <f t="shared" si="3"/>
        <v>2000003311</v>
      </c>
      <c r="C257" s="1493" t="s">
        <v>71</v>
      </c>
      <c r="D257" s="2325"/>
      <c r="E257" s="1921"/>
      <c r="F257" s="1493" t="s">
        <v>89</v>
      </c>
      <c r="G257" s="1495"/>
      <c r="H257" s="1495"/>
      <c r="I257" s="1921" t="s">
        <v>5267</v>
      </c>
      <c r="J257" s="1902" t="s">
        <v>19</v>
      </c>
      <c r="K257" s="1921" t="s">
        <v>74</v>
      </c>
      <c r="L257" s="2909" t="s">
        <v>8283</v>
      </c>
      <c r="M257" s="3057">
        <v>1200</v>
      </c>
      <c r="N257" s="2506" t="s">
        <v>8277</v>
      </c>
      <c r="O257" s="1545"/>
      <c r="P257" s="1545"/>
      <c r="Q257" s="2591"/>
      <c r="R257" s="3185">
        <v>3</v>
      </c>
      <c r="S257" s="1790"/>
      <c r="T257" s="1790"/>
      <c r="U257" s="1548"/>
      <c r="V257" s="1548"/>
      <c r="W257" s="1548"/>
      <c r="X257" s="1548"/>
      <c r="Y257" s="1548"/>
      <c r="Z257" s="1548"/>
      <c r="AA257" s="1548"/>
      <c r="AB257" s="1548"/>
      <c r="AC257" s="1548"/>
      <c r="AD257" s="1548"/>
    </row>
    <row r="258" spans="1:36" s="1467" customFormat="1" ht="58.5" customHeight="1">
      <c r="A258" s="3687"/>
      <c r="B258" s="3040" t="str">
        <f t="shared" si="3"/>
        <v>2000003338</v>
      </c>
      <c r="C258" s="1493" t="s">
        <v>71</v>
      </c>
      <c r="D258" s="2566"/>
      <c r="E258" s="2187"/>
      <c r="F258" s="1493" t="s">
        <v>89</v>
      </c>
      <c r="G258" s="1543"/>
      <c r="H258" s="1543"/>
      <c r="I258" s="1568" t="s">
        <v>5267</v>
      </c>
      <c r="J258" s="1495" t="s">
        <v>19</v>
      </c>
      <c r="K258" s="3024" t="s">
        <v>74</v>
      </c>
      <c r="L258" s="3186" t="s">
        <v>8284</v>
      </c>
      <c r="M258" s="3077">
        <v>400</v>
      </c>
      <c r="N258" s="2916" t="s">
        <v>7346</v>
      </c>
      <c r="O258" s="1545"/>
      <c r="P258" s="1545"/>
      <c r="Q258" s="2591"/>
      <c r="R258" s="3185">
        <v>3</v>
      </c>
      <c r="S258" s="3073"/>
      <c r="T258" s="3073"/>
    </row>
    <row r="259" spans="1:36" s="1467" customFormat="1" ht="58.5" customHeight="1">
      <c r="A259" s="3687"/>
      <c r="B259" s="3040" t="str">
        <f t="shared" si="3"/>
        <v>2000003339</v>
      </c>
      <c r="C259" s="2391" t="s">
        <v>71</v>
      </c>
      <c r="D259" s="2585">
        <v>3720</v>
      </c>
      <c r="E259" s="1921" t="s">
        <v>8285</v>
      </c>
      <c r="F259" s="1493" t="s">
        <v>89</v>
      </c>
      <c r="G259" s="3023" t="s">
        <v>8286</v>
      </c>
      <c r="H259" s="1921"/>
      <c r="I259" s="1568" t="s">
        <v>5267</v>
      </c>
      <c r="J259" s="1495" t="s">
        <v>19</v>
      </c>
      <c r="K259" s="3024" t="s">
        <v>74</v>
      </c>
      <c r="L259" s="3076" t="s">
        <v>8287</v>
      </c>
      <c r="M259" s="3077">
        <v>1148</v>
      </c>
      <c r="N259" s="2506" t="s">
        <v>8288</v>
      </c>
      <c r="O259" s="1807"/>
      <c r="P259" s="1807"/>
      <c r="Q259" s="2590"/>
      <c r="R259" s="1748">
        <v>3</v>
      </c>
    </row>
    <row r="260" spans="1:36" s="1467" customFormat="1" ht="58.5" customHeight="1">
      <c r="A260" s="3688"/>
      <c r="B260" s="3040" t="str">
        <f t="shared" ref="B260:B274" si="4">TEXT(LEFT(L260,10),"0000000000")</f>
        <v>2000003218</v>
      </c>
      <c r="C260" s="1493" t="s">
        <v>71</v>
      </c>
      <c r="D260" s="3149"/>
      <c r="E260" s="3043"/>
      <c r="F260" s="1493" t="s">
        <v>89</v>
      </c>
      <c r="G260" s="3024"/>
      <c r="H260" s="3024"/>
      <c r="I260" s="1568" t="s">
        <v>5267</v>
      </c>
      <c r="J260" s="1493" t="s">
        <v>19</v>
      </c>
      <c r="K260" s="1495" t="s">
        <v>74</v>
      </c>
      <c r="L260" s="2880" t="s">
        <v>8289</v>
      </c>
      <c r="M260" s="3053">
        <v>1000</v>
      </c>
      <c r="N260" s="2506" t="s">
        <v>8277</v>
      </c>
      <c r="O260" s="3182"/>
      <c r="P260" s="3182"/>
      <c r="Q260" s="3188"/>
      <c r="R260" s="3061">
        <v>3</v>
      </c>
    </row>
    <row r="261" spans="1:36" s="2643" customFormat="1" ht="58.5" customHeight="1">
      <c r="A261" s="3187"/>
      <c r="B261" s="3040" t="str">
        <f t="shared" si="4"/>
        <v>2000003324</v>
      </c>
      <c r="C261" s="3122" t="s">
        <v>8290</v>
      </c>
      <c r="D261" s="3036">
        <v>4200</v>
      </c>
      <c r="E261" s="3037" t="s">
        <v>8245</v>
      </c>
      <c r="F261" s="3035" t="s">
        <v>61</v>
      </c>
      <c r="G261" s="3037" t="s">
        <v>8291</v>
      </c>
      <c r="H261" s="3037" t="s">
        <v>8198</v>
      </c>
      <c r="I261" s="1921" t="s">
        <v>5267</v>
      </c>
      <c r="J261" s="1921" t="s">
        <v>19</v>
      </c>
      <c r="K261" s="3037" t="s">
        <v>74</v>
      </c>
      <c r="L261" s="2913" t="s">
        <v>8292</v>
      </c>
      <c r="M261" s="3052">
        <v>4200</v>
      </c>
      <c r="N261" s="2916" t="s">
        <v>5252</v>
      </c>
      <c r="O261" s="3035"/>
      <c r="P261" s="3035"/>
      <c r="Q261" s="3080"/>
      <c r="R261" s="3042">
        <v>3</v>
      </c>
    </row>
    <row r="262" spans="1:36" s="2643" customFormat="1" ht="58.5" customHeight="1">
      <c r="A262" s="2436"/>
      <c r="B262" s="3040" t="str">
        <f t="shared" si="4"/>
        <v>2000003342</v>
      </c>
      <c r="C262" s="3035" t="s">
        <v>5367</v>
      </c>
      <c r="D262" s="2488">
        <v>4350</v>
      </c>
      <c r="E262" s="1921" t="s">
        <v>8293</v>
      </c>
      <c r="F262" s="1902" t="s">
        <v>16</v>
      </c>
      <c r="G262" s="3037" t="s">
        <v>8294</v>
      </c>
      <c r="H262" s="3037" t="s">
        <v>8295</v>
      </c>
      <c r="I262" s="1921" t="s">
        <v>5267</v>
      </c>
      <c r="J262" s="1921" t="s">
        <v>19</v>
      </c>
      <c r="K262" s="1921" t="s">
        <v>74</v>
      </c>
      <c r="L262" s="1845" t="s">
        <v>8296</v>
      </c>
      <c r="M262" s="3057">
        <v>4255</v>
      </c>
      <c r="N262" s="2916" t="s">
        <v>8297</v>
      </c>
      <c r="O262" s="2263"/>
      <c r="P262" s="2263"/>
      <c r="Q262" s="2593"/>
      <c r="R262" s="3216">
        <v>3</v>
      </c>
      <c r="S262" s="2429"/>
      <c r="T262" s="2429"/>
      <c r="U262" s="2150"/>
      <c r="V262" s="2150"/>
      <c r="W262" s="2150"/>
      <c r="X262" s="2150"/>
      <c r="Y262" s="2150"/>
      <c r="Z262" s="2150"/>
      <c r="AA262" s="2150"/>
      <c r="AB262" s="2150"/>
      <c r="AC262" s="2150"/>
      <c r="AD262" s="2150"/>
    </row>
    <row r="263" spans="1:36" s="2643" customFormat="1" ht="58.5" customHeight="1">
      <c r="A263" s="3683"/>
      <c r="B263" s="3040" t="str">
        <f t="shared" si="4"/>
        <v>2000003343</v>
      </c>
      <c r="C263" s="3035" t="s">
        <v>8298</v>
      </c>
      <c r="D263" s="2488">
        <v>4340</v>
      </c>
      <c r="E263" s="3037" t="s">
        <v>8188</v>
      </c>
      <c r="F263" s="1902" t="s">
        <v>84</v>
      </c>
      <c r="G263" s="1921"/>
      <c r="H263" s="1921"/>
      <c r="I263" s="1921" t="s">
        <v>5267</v>
      </c>
      <c r="J263" s="1921" t="s">
        <v>1612</v>
      </c>
      <c r="K263" s="1921" t="s">
        <v>74</v>
      </c>
      <c r="L263" s="1845" t="s">
        <v>8299</v>
      </c>
      <c r="M263" s="3057">
        <v>1020</v>
      </c>
      <c r="N263" s="2916" t="s">
        <v>5252</v>
      </c>
      <c r="O263" s="2263"/>
      <c r="P263" s="2263"/>
      <c r="Q263" s="2593"/>
      <c r="R263" s="3216">
        <v>3</v>
      </c>
      <c r="S263" s="2429"/>
      <c r="T263" s="2429"/>
      <c r="U263" s="2150"/>
      <c r="V263" s="2150"/>
      <c r="W263" s="2150"/>
      <c r="X263" s="2150"/>
      <c r="Y263" s="2150"/>
      <c r="Z263" s="2150"/>
      <c r="AA263" s="2150"/>
      <c r="AB263" s="2150"/>
      <c r="AC263" s="2150"/>
      <c r="AD263" s="2150"/>
    </row>
    <row r="264" spans="1:36" s="1467" customFormat="1" ht="58.5" customHeight="1">
      <c r="A264" s="3684"/>
      <c r="B264" s="3040" t="str">
        <f t="shared" si="4"/>
        <v>2000003324</v>
      </c>
      <c r="C264" s="3025" t="s">
        <v>8298</v>
      </c>
      <c r="D264" s="3022"/>
      <c r="E264" s="3037"/>
      <c r="F264" s="1493" t="s">
        <v>84</v>
      </c>
      <c r="G264" s="3023"/>
      <c r="H264" s="3023" t="s">
        <v>8198</v>
      </c>
      <c r="I264" s="1568" t="s">
        <v>5267</v>
      </c>
      <c r="J264" s="1495" t="s">
        <v>1612</v>
      </c>
      <c r="K264" s="3023" t="s">
        <v>74</v>
      </c>
      <c r="L264" s="2880" t="s">
        <v>8199</v>
      </c>
      <c r="M264" s="3056">
        <v>1578</v>
      </c>
      <c r="N264" s="3217" t="s">
        <v>5481</v>
      </c>
      <c r="O264" s="3025"/>
      <c r="P264" s="3025"/>
      <c r="Q264" s="3141"/>
      <c r="R264" s="3061">
        <v>3</v>
      </c>
    </row>
    <row r="265" spans="1:36" s="1467" customFormat="1" ht="58.5" customHeight="1">
      <c r="A265" s="3684"/>
      <c r="B265" s="3040" t="str">
        <f t="shared" si="4"/>
        <v>2200002206</v>
      </c>
      <c r="C265" s="3025" t="s">
        <v>8298</v>
      </c>
      <c r="D265" s="3022"/>
      <c r="E265" s="3037"/>
      <c r="F265" s="1493" t="s">
        <v>84</v>
      </c>
      <c r="G265" s="3023"/>
      <c r="H265" s="3023"/>
      <c r="I265" s="1568" t="s">
        <v>8191</v>
      </c>
      <c r="J265" s="1495" t="s">
        <v>1612</v>
      </c>
      <c r="K265" s="1495" t="s">
        <v>74</v>
      </c>
      <c r="L265" s="1496" t="s">
        <v>8300</v>
      </c>
      <c r="M265" s="3053">
        <v>452</v>
      </c>
      <c r="N265" s="2196" t="s">
        <v>7325</v>
      </c>
      <c r="O265" s="3025"/>
      <c r="P265" s="3025"/>
      <c r="Q265" s="3141"/>
      <c r="R265" s="3061">
        <v>3</v>
      </c>
    </row>
    <row r="266" spans="1:36" s="1467" customFormat="1" ht="58.5" customHeight="1">
      <c r="A266" s="3684"/>
      <c r="B266" s="3040" t="str">
        <f t="shared" si="4"/>
        <v>2200002113</v>
      </c>
      <c r="C266" s="3025" t="s">
        <v>8298</v>
      </c>
      <c r="D266" s="3036"/>
      <c r="E266" s="3062"/>
      <c r="F266" s="1493" t="s">
        <v>84</v>
      </c>
      <c r="G266" s="3037"/>
      <c r="H266" s="3037"/>
      <c r="I266" s="1495" t="s">
        <v>5267</v>
      </c>
      <c r="J266" s="1495" t="s">
        <v>1612</v>
      </c>
      <c r="K266" s="1921" t="s">
        <v>101</v>
      </c>
      <c r="L266" s="1600" t="s">
        <v>7959</v>
      </c>
      <c r="M266" s="1826">
        <v>70</v>
      </c>
      <c r="N266" s="2749" t="s">
        <v>7960</v>
      </c>
      <c r="O266" s="1493"/>
      <c r="P266" s="1493"/>
      <c r="Q266" s="1843"/>
      <c r="R266" s="1748">
        <v>3</v>
      </c>
      <c r="S266" s="1790"/>
      <c r="T266" s="3073"/>
      <c r="AD266" s="2643"/>
      <c r="AE266" s="2643"/>
      <c r="AF266" s="2643"/>
      <c r="AG266" s="2643"/>
      <c r="AH266" s="2643"/>
      <c r="AI266" s="2643"/>
    </row>
    <row r="267" spans="1:36" s="1467" customFormat="1" ht="58.5" customHeight="1">
      <c r="A267" s="3685"/>
      <c r="B267" s="3218" t="str">
        <f t="shared" si="4"/>
        <v>2200002207</v>
      </c>
      <c r="C267" s="3143" t="s">
        <v>8298</v>
      </c>
      <c r="D267" s="3022"/>
      <c r="E267" s="3037"/>
      <c r="F267" s="1493" t="s">
        <v>84</v>
      </c>
      <c r="G267" s="3023"/>
      <c r="H267" s="3023"/>
      <c r="I267" s="1568" t="s">
        <v>8191</v>
      </c>
      <c r="J267" s="1495" t="s">
        <v>1612</v>
      </c>
      <c r="K267" s="1495" t="s">
        <v>101</v>
      </c>
      <c r="L267" s="1843" t="s">
        <v>7324</v>
      </c>
      <c r="M267" s="3053">
        <v>1200</v>
      </c>
      <c r="N267" s="2196" t="s">
        <v>7325</v>
      </c>
      <c r="O267" s="3025"/>
      <c r="P267" s="3025"/>
      <c r="Q267" s="3141"/>
      <c r="R267" s="3061">
        <v>3</v>
      </c>
    </row>
    <row r="268" spans="1:36" s="2643" customFormat="1" ht="58.5" customHeight="1">
      <c r="A268" s="3169"/>
      <c r="B268" s="3306" t="str">
        <f t="shared" si="4"/>
        <v>2000003314</v>
      </c>
      <c r="C268" s="2401" t="s">
        <v>7520</v>
      </c>
      <c r="D268" s="2179">
        <v>12270</v>
      </c>
      <c r="E268" s="2150" t="s">
        <v>8301</v>
      </c>
      <c r="F268" s="3307" t="s">
        <v>3401</v>
      </c>
      <c r="G268" s="3173" t="s">
        <v>8302</v>
      </c>
      <c r="H268" s="3171"/>
      <c r="I268" s="3171" t="s">
        <v>5267</v>
      </c>
      <c r="J268" s="3308" t="s">
        <v>19</v>
      </c>
      <c r="K268" s="3171" t="s">
        <v>63</v>
      </c>
      <c r="L268" s="2932" t="s">
        <v>8303</v>
      </c>
      <c r="M268" s="3309">
        <v>1100</v>
      </c>
      <c r="N268" s="2916" t="s">
        <v>5252</v>
      </c>
      <c r="O268" s="3041"/>
      <c r="P268" s="3041"/>
      <c r="Q268" s="3310"/>
      <c r="R268" s="3311" t="s">
        <v>8225</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20" t="str">
        <f t="shared" si="4"/>
        <v>2000003367</v>
      </c>
      <c r="C269" s="1630" t="s">
        <v>7520</v>
      </c>
      <c r="D269" s="2743"/>
      <c r="E269" s="2150" t="s">
        <v>8301</v>
      </c>
      <c r="F269" s="3307" t="s">
        <v>3401</v>
      </c>
      <c r="G269" s="1543"/>
      <c r="H269" s="1543"/>
      <c r="I269" s="3078" t="s">
        <v>5267</v>
      </c>
      <c r="J269" s="1545" t="s">
        <v>19</v>
      </c>
      <c r="K269" s="3312" t="s">
        <v>7485</v>
      </c>
      <c r="L269" s="3186" t="s">
        <v>8304</v>
      </c>
      <c r="M269" s="3077">
        <v>800</v>
      </c>
      <c r="N269" s="3217" t="s">
        <v>8305</v>
      </c>
      <c r="O269" s="1559"/>
      <c r="P269" s="1559"/>
      <c r="Q269" s="2591"/>
      <c r="R269" s="3311" t="s">
        <v>8225</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69"/>
      <c r="B270" s="3020" t="str">
        <f t="shared" si="4"/>
        <v>2000003325</v>
      </c>
      <c r="C270" s="1630" t="s">
        <v>7520</v>
      </c>
      <c r="D270" s="3022"/>
      <c r="E270" s="3037"/>
      <c r="F270" s="3313" t="s">
        <v>3401</v>
      </c>
      <c r="G270" s="3023"/>
      <c r="H270" s="3023"/>
      <c r="I270" s="1495" t="s">
        <v>5267</v>
      </c>
      <c r="J270" s="1493" t="s">
        <v>19</v>
      </c>
      <c r="K270" s="3023" t="s">
        <v>123</v>
      </c>
      <c r="L270" s="2880" t="s">
        <v>8306</v>
      </c>
      <c r="M270" s="3056">
        <v>1530</v>
      </c>
      <c r="N270" s="2916" t="s">
        <v>5252</v>
      </c>
      <c r="O270" s="3025"/>
      <c r="P270" s="3025"/>
      <c r="Q270" s="3026"/>
      <c r="R270" s="3311" t="s">
        <v>8225</v>
      </c>
      <c r="S270" s="1467"/>
      <c r="T270" s="1467"/>
      <c r="U270" s="1467"/>
      <c r="V270" s="1467"/>
      <c r="W270" s="1467"/>
      <c r="X270" s="1467"/>
      <c r="Y270" s="1467"/>
      <c r="Z270" s="1467"/>
      <c r="AA270" s="1467"/>
      <c r="AB270" s="1467"/>
      <c r="AC270" s="1467"/>
      <c r="AD270" s="1467"/>
    </row>
    <row r="271" spans="1:36" s="1548" customFormat="1" ht="63.75" customHeight="1">
      <c r="A271" s="3169"/>
      <c r="B271" s="3020" t="str">
        <f t="shared" si="4"/>
        <v>2000003329</v>
      </c>
      <c r="C271" s="1630" t="s">
        <v>7520</v>
      </c>
      <c r="D271" s="3022"/>
      <c r="E271" s="3037"/>
      <c r="F271" s="3313" t="s">
        <v>3401</v>
      </c>
      <c r="G271" s="3023"/>
      <c r="H271" s="3023"/>
      <c r="I271" s="1495" t="s">
        <v>5267</v>
      </c>
      <c r="J271" s="1493" t="s">
        <v>19</v>
      </c>
      <c r="K271" s="3023" t="s">
        <v>123</v>
      </c>
      <c r="L271" s="2880" t="s">
        <v>8307</v>
      </c>
      <c r="M271" s="3056">
        <v>2547</v>
      </c>
      <c r="N271" s="2196" t="s">
        <v>8155</v>
      </c>
      <c r="O271" s="3025"/>
      <c r="P271" s="3025"/>
      <c r="Q271" s="3026"/>
      <c r="R271" s="3311" t="s">
        <v>8225</v>
      </c>
      <c r="S271" s="1467"/>
      <c r="T271" s="1467"/>
      <c r="U271" s="1467"/>
      <c r="V271" s="1467"/>
      <c r="W271" s="1467"/>
      <c r="X271" s="1467"/>
      <c r="Y271" s="1467"/>
      <c r="Z271" s="1467"/>
      <c r="AA271" s="1467"/>
      <c r="AB271" s="1467"/>
      <c r="AC271" s="1467"/>
      <c r="AD271" s="1467"/>
    </row>
    <row r="272" spans="1:36" s="1548" customFormat="1" ht="58.5" customHeight="1">
      <c r="A272" s="3169"/>
      <c r="B272" s="3020" t="str">
        <f t="shared" si="4"/>
        <v>2000003326</v>
      </c>
      <c r="C272" s="1630" t="s">
        <v>7520</v>
      </c>
      <c r="D272" s="3022"/>
      <c r="E272" s="3037"/>
      <c r="F272" s="3313" t="s">
        <v>3401</v>
      </c>
      <c r="G272" s="3023"/>
      <c r="H272" s="3023"/>
      <c r="I272" s="1495" t="s">
        <v>5267</v>
      </c>
      <c r="J272" s="1493" t="s">
        <v>19</v>
      </c>
      <c r="K272" s="3023" t="s">
        <v>123</v>
      </c>
      <c r="L272" s="2880" t="s">
        <v>8308</v>
      </c>
      <c r="M272" s="3056">
        <v>1374</v>
      </c>
      <c r="N272" s="2916" t="s">
        <v>5252</v>
      </c>
      <c r="O272" s="3025"/>
      <c r="P272" s="3025"/>
      <c r="Q272" s="3026"/>
      <c r="R272" s="3311" t="s">
        <v>8225</v>
      </c>
      <c r="S272" s="1467"/>
      <c r="T272" s="1467"/>
      <c r="U272" s="1467"/>
      <c r="V272" s="1467"/>
      <c r="W272" s="1467"/>
      <c r="X272" s="1467"/>
      <c r="Y272" s="1467"/>
      <c r="Z272" s="1467"/>
      <c r="AA272" s="1467"/>
      <c r="AB272" s="1467"/>
      <c r="AC272" s="1467"/>
      <c r="AD272" s="1467"/>
    </row>
    <row r="273" spans="1:30" s="1548" customFormat="1" ht="58.5" customHeight="1">
      <c r="A273" s="3187"/>
      <c r="B273" s="3020" t="str">
        <f t="shared" si="4"/>
        <v>2000003327</v>
      </c>
      <c r="C273" s="1869" t="s">
        <v>7520</v>
      </c>
      <c r="D273" s="3149"/>
      <c r="E273" s="3043"/>
      <c r="F273" s="3314" t="s">
        <v>3401</v>
      </c>
      <c r="G273" s="3024"/>
      <c r="H273" s="3024"/>
      <c r="I273" s="1495" t="s">
        <v>5267</v>
      </c>
      <c r="J273" s="3182" t="s">
        <v>19</v>
      </c>
      <c r="K273" s="3024" t="s">
        <v>123</v>
      </c>
      <c r="L273" s="3076" t="s">
        <v>8309</v>
      </c>
      <c r="M273" s="3077">
        <v>3000</v>
      </c>
      <c r="N273" s="2916" t="s">
        <v>5252</v>
      </c>
      <c r="O273" s="3182"/>
      <c r="P273" s="3182"/>
      <c r="Q273" s="3315"/>
      <c r="R273" s="3311" t="s">
        <v>8225</v>
      </c>
      <c r="S273" s="1467"/>
      <c r="T273" s="1467"/>
      <c r="U273" s="1467"/>
      <c r="V273" s="1467"/>
      <c r="W273" s="1467"/>
      <c r="X273" s="1467"/>
      <c r="Y273" s="1467"/>
      <c r="Z273" s="1467"/>
      <c r="AA273" s="1467"/>
      <c r="AB273" s="1467"/>
      <c r="AC273" s="1467"/>
      <c r="AD273" s="1467"/>
    </row>
    <row r="274" spans="1:30" s="1467" customFormat="1" ht="58.5" customHeight="1">
      <c r="A274" s="3064"/>
      <c r="B274" s="3037" t="str">
        <f t="shared" si="4"/>
        <v>2000003366</v>
      </c>
      <c r="C274" s="1493" t="s">
        <v>7520</v>
      </c>
      <c r="D274" s="1494"/>
      <c r="E274" s="1921"/>
      <c r="F274" s="3025" t="s">
        <v>3401</v>
      </c>
      <c r="G274" s="1495"/>
      <c r="H274" s="1495"/>
      <c r="I274" s="1495" t="s">
        <v>5267</v>
      </c>
      <c r="J274" s="3025" t="s">
        <v>19</v>
      </c>
      <c r="K274" s="1495" t="s">
        <v>123</v>
      </c>
      <c r="L274" s="1496" t="s">
        <v>8310</v>
      </c>
      <c r="M274" s="3053">
        <v>2000</v>
      </c>
      <c r="N274" s="2196" t="s">
        <v>8155</v>
      </c>
      <c r="O274" s="1548"/>
      <c r="P274" s="1548"/>
      <c r="Q274" s="2590"/>
      <c r="R274" s="3311" t="s">
        <v>8225</v>
      </c>
    </row>
    <row r="276" spans="1:30" ht="58.5" customHeight="1">
      <c r="B276" s="2911" t="str">
        <f t="shared" ref="B276:B290" si="5">TEXT(LEFT(L276,10),"0000000000")</f>
        <v/>
      </c>
      <c r="I276" s="3"/>
      <c r="J276" s="3"/>
      <c r="K276" s="3"/>
      <c r="L276" s="7"/>
      <c r="M276" s="3"/>
      <c r="N276" s="3"/>
    </row>
    <row r="277" spans="1:30" ht="58.5" customHeight="1">
      <c r="B277" s="2911" t="str">
        <f t="shared" si="5"/>
        <v/>
      </c>
      <c r="I277" s="3"/>
      <c r="J277" s="3"/>
      <c r="K277" s="3"/>
      <c r="L277" s="7"/>
      <c r="M277" s="3"/>
      <c r="N277" s="3"/>
    </row>
    <row r="278" spans="1:30" ht="58.5" customHeight="1">
      <c r="B278" s="2911" t="str">
        <f t="shared" si="5"/>
        <v/>
      </c>
      <c r="I278" s="3"/>
      <c r="J278" s="3"/>
      <c r="K278" s="3"/>
      <c r="L278" s="7"/>
      <c r="M278" s="3"/>
      <c r="N278" s="3"/>
    </row>
    <row r="279" spans="1:30" ht="58.5" customHeight="1">
      <c r="B279" s="2911" t="str">
        <f t="shared" si="5"/>
        <v/>
      </c>
    </row>
    <row r="280" spans="1:30" ht="58.5" customHeight="1">
      <c r="B280" s="2911" t="str">
        <f t="shared" si="5"/>
        <v/>
      </c>
      <c r="I280" s="3"/>
      <c r="J280" s="3"/>
      <c r="K280" s="3"/>
      <c r="L280" s="7"/>
      <c r="M280" s="3"/>
      <c r="N280" s="3"/>
    </row>
    <row r="281" spans="1:30" ht="58.5" customHeight="1">
      <c r="B281" s="2911" t="str">
        <f t="shared" si="5"/>
        <v/>
      </c>
      <c r="I281" s="3"/>
      <c r="J281" s="3"/>
      <c r="K281" s="3"/>
      <c r="L281" s="7"/>
      <c r="M281" s="3"/>
      <c r="N281" s="3"/>
    </row>
    <row r="282" spans="1:30" ht="58.5" customHeight="1">
      <c r="B282" s="2911" t="str">
        <f t="shared" si="5"/>
        <v/>
      </c>
      <c r="I282" s="3"/>
      <c r="J282" s="3"/>
      <c r="K282" s="3"/>
      <c r="L282" s="7"/>
      <c r="M282" s="3"/>
      <c r="N282" s="3"/>
    </row>
    <row r="283" spans="1:30" ht="58.5" customHeight="1">
      <c r="B283" s="2911" t="str">
        <f t="shared" si="5"/>
        <v/>
      </c>
      <c r="I283" s="3"/>
      <c r="J283" s="3"/>
      <c r="K283" s="3"/>
      <c r="L283" s="7"/>
      <c r="M283" s="3"/>
      <c r="N283" s="3"/>
    </row>
    <row r="284" spans="1:30" ht="58.5" customHeight="1">
      <c r="B284" s="2911" t="str">
        <f t="shared" si="5"/>
        <v/>
      </c>
      <c r="I284" s="2886"/>
      <c r="J284" s="102"/>
      <c r="K284" s="109"/>
      <c r="L284" s="670"/>
      <c r="M284" s="1003"/>
      <c r="N284" s="2886"/>
    </row>
    <row r="285" spans="1:30" ht="58.5" customHeight="1">
      <c r="B285" s="2911" t="str">
        <f t="shared" si="5"/>
        <v/>
      </c>
    </row>
    <row r="286" spans="1:30" ht="58.5" customHeight="1">
      <c r="B286" s="2911" t="str">
        <f t="shared" si="5"/>
        <v/>
      </c>
    </row>
    <row r="287" spans="1:30" ht="58.5" customHeight="1">
      <c r="B287" s="2911" t="str">
        <f t="shared" si="5"/>
        <v/>
      </c>
    </row>
    <row r="288" spans="1:30" ht="58.5" customHeight="1">
      <c r="B288" s="2911" t="str">
        <f t="shared" si="5"/>
        <v/>
      </c>
    </row>
    <row r="289" spans="2:2" ht="58.5" customHeight="1">
      <c r="B289" s="2911" t="str">
        <f t="shared" si="5"/>
        <v/>
      </c>
    </row>
    <row r="290" spans="2:2" ht="58.5" customHeight="1">
      <c r="B290" s="2911" t="str">
        <f t="shared" si="5"/>
        <v/>
      </c>
    </row>
  </sheetData>
  <autoFilter ref="A3:AJ3" xr:uid="{5605363C-1AEB-41C7-9B73-03CC587BB0BE}"/>
  <mergeCells count="45">
    <mergeCell ref="A263:A267"/>
    <mergeCell ref="A195:A196"/>
    <mergeCell ref="A197:A199"/>
    <mergeCell ref="A168:A172"/>
    <mergeCell ref="A173:A177"/>
    <mergeCell ref="A187:A194"/>
    <mergeCell ref="A178:A179"/>
    <mergeCell ref="A180:A182"/>
    <mergeCell ref="A183:A186"/>
    <mergeCell ref="A248:A250"/>
    <mergeCell ref="A251:A256"/>
    <mergeCell ref="A257:A260"/>
    <mergeCell ref="A141:A142"/>
    <mergeCell ref="A143:A147"/>
    <mergeCell ref="A154:A155"/>
    <mergeCell ref="A156:A161"/>
    <mergeCell ref="A165:A166"/>
    <mergeCell ref="A148:A153"/>
    <mergeCell ref="A162:A164"/>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37:A140"/>
    <mergeCell ref="A1:R1"/>
    <mergeCell ref="A2:C2"/>
    <mergeCell ref="A31:A38"/>
    <mergeCell ref="A4:A6"/>
    <mergeCell ref="A40:A46"/>
    <mergeCell ref="A8:A10"/>
    <mergeCell ref="A11:A14"/>
    <mergeCell ref="A15:A19"/>
    <mergeCell ref="A20:A24"/>
    <mergeCell ref="A25:A30"/>
  </mergeCells>
  <conditionalFormatting sqref="B2:B3">
    <cfRule type="duplicateValues" dxfId="59" priority="3988"/>
  </conditionalFormatting>
  <conditionalFormatting sqref="B3">
    <cfRule type="duplicateValues" dxfId="58" priority="3989"/>
  </conditionalFormatting>
  <conditionalFormatting sqref="B4:B6">
    <cfRule type="duplicateValues" dxfId="57" priority="170"/>
    <cfRule type="duplicateValues" dxfId="56" priority="171"/>
    <cfRule type="duplicateValues" dxfId="55" priority="172"/>
    <cfRule type="duplicateValues" dxfId="54" priority="173"/>
  </conditionalFormatting>
  <conditionalFormatting sqref="B111">
    <cfRule type="duplicateValues" dxfId="53" priority="82"/>
    <cfRule type="duplicateValues" dxfId="52" priority="83"/>
    <cfRule type="duplicateValues" dxfId="51" priority="84"/>
    <cfRule type="duplicateValues" dxfId="50" priority="85"/>
  </conditionalFormatting>
  <conditionalFormatting sqref="B112">
    <cfRule type="duplicateValues" dxfId="49" priority="74"/>
    <cfRule type="duplicateValues" dxfId="48" priority="75"/>
    <cfRule type="duplicateValues" dxfId="47" priority="76"/>
    <cfRule type="duplicateValues" dxfId="46" priority="77"/>
  </conditionalFormatting>
  <conditionalFormatting sqref="B246">
    <cfRule type="duplicateValues" dxfId="45" priority="1"/>
    <cfRule type="duplicateValues" dxfId="44" priority="2"/>
    <cfRule type="duplicateValues" dxfId="43" priority="3"/>
    <cfRule type="duplicateValues" dxfId="42" priority="4"/>
    <cfRule type="duplicateValues" dxfId="41" priority="5"/>
  </conditionalFormatting>
  <conditionalFormatting sqref="B270">
    <cfRule type="duplicateValues" dxfId="40" priority="22"/>
    <cfRule type="duplicateValues" dxfId="39" priority="23"/>
    <cfRule type="duplicateValues" dxfId="38" priority="24"/>
    <cfRule type="duplicateValues" dxfId="37" priority="25"/>
  </conditionalFormatting>
  <conditionalFormatting sqref="B271">
    <cfRule type="duplicateValues" dxfId="36" priority="18"/>
    <cfRule type="duplicateValues" dxfId="35" priority="19"/>
    <cfRule type="duplicateValues" dxfId="34" priority="20"/>
    <cfRule type="duplicateValues" dxfId="33" priority="21"/>
  </conditionalFormatting>
  <conditionalFormatting sqref="B272">
    <cfRule type="duplicateValues" dxfId="32" priority="14"/>
    <cfRule type="duplicateValues" dxfId="31" priority="15"/>
    <cfRule type="duplicateValues" dxfId="30" priority="16"/>
    <cfRule type="duplicateValues" dxfId="29" priority="17"/>
  </conditionalFormatting>
  <conditionalFormatting sqref="B273">
    <cfRule type="duplicateValues" dxfId="28" priority="10"/>
    <cfRule type="duplicateValues" dxfId="27" priority="11"/>
    <cfRule type="duplicateValues" dxfId="26" priority="12"/>
    <cfRule type="duplicateValues" dxfId="25" priority="13"/>
  </conditionalFormatting>
  <conditionalFormatting sqref="B274 R160:T161 L160:M161 O160:P161 X160:XFD161 B7:B110 B276:B290 B247:B269 B113:B245">
    <cfRule type="duplicateValues" dxfId="24" priority="4280"/>
    <cfRule type="duplicateValues" dxfId="23" priority="4281"/>
    <cfRule type="duplicateValues" dxfId="22" priority="4282"/>
    <cfRule type="duplicateValues" dxfId="21" priority="4283"/>
  </conditionalFormatting>
  <pageMargins left="0.7" right="0.7" top="0.75" bottom="0.75" header="0.3" footer="0.3"/>
  <pageSetup paperSize="9" scale="40" orientation="landscape"/>
  <legacy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692" t="s">
        <v>8311</v>
      </c>
      <c r="B1" s="3692"/>
      <c r="C1" s="3692"/>
      <c r="D1" s="3692"/>
      <c r="E1" s="3692"/>
      <c r="F1" s="3692"/>
      <c r="G1" s="3692"/>
      <c r="H1" s="3692"/>
      <c r="I1" s="3692"/>
      <c r="J1" s="3692"/>
      <c r="K1" s="3692"/>
      <c r="L1" s="3692"/>
      <c r="M1" s="3692"/>
      <c r="N1" s="3692"/>
      <c r="O1" s="3692"/>
      <c r="P1" s="3692"/>
      <c r="Q1" s="2884"/>
    </row>
    <row r="2" spans="1:26" ht="58.5" customHeight="1">
      <c r="A2" s="3706" t="s">
        <v>5186</v>
      </c>
      <c r="B2" s="3706"/>
      <c r="C2" s="3706"/>
      <c r="D2" s="2215">
        <f>SUBTOTAL(9,D3:D335)</f>
        <v>413677</v>
      </c>
      <c r="E2" s="2821"/>
      <c r="F2" s="2092"/>
      <c r="G2" s="2269" t="s">
        <v>5187</v>
      </c>
      <c r="H2" s="1932"/>
      <c r="I2" s="1932"/>
      <c r="J2" s="2765"/>
      <c r="K2" s="2762">
        <f ca="1">TODAY()</f>
        <v>45954</v>
      </c>
      <c r="L2" s="2272">
        <f>SUBTOTAL(9,L4:L518)</f>
        <v>413456</v>
      </c>
      <c r="M2" s="2339" t="s">
        <v>5188</v>
      </c>
      <c r="N2" s="2272">
        <f>SUBTOTAL(9,N4:N518)</f>
        <v>0</v>
      </c>
      <c r="O2" s="2099" t="s">
        <v>5306</v>
      </c>
      <c r="P2" s="2786" t="s">
        <v>5170</v>
      </c>
      <c r="Q2" s="2786"/>
    </row>
    <row r="3" spans="1:26" s="2709" customFormat="1" ht="58.5" customHeight="1">
      <c r="A3" s="2813" t="s">
        <v>1</v>
      </c>
      <c r="B3" s="2704" t="s">
        <v>5190</v>
      </c>
      <c r="C3" s="2707" t="s">
        <v>5191</v>
      </c>
      <c r="D3" s="2706" t="s">
        <v>5308</v>
      </c>
      <c r="E3" s="2707" t="s">
        <v>3389</v>
      </c>
      <c r="F3" s="2705" t="s">
        <v>5</v>
      </c>
      <c r="G3" s="2707" t="s">
        <v>3390</v>
      </c>
      <c r="H3" s="2707" t="s">
        <v>5309</v>
      </c>
      <c r="I3" s="2707" t="s">
        <v>8</v>
      </c>
      <c r="J3" s="2707" t="s">
        <v>9</v>
      </c>
      <c r="K3" s="2707" t="s">
        <v>8312</v>
      </c>
      <c r="L3" s="2711" t="s">
        <v>5197</v>
      </c>
      <c r="M3" s="2710" t="s">
        <v>5311</v>
      </c>
      <c r="N3" s="2755" t="s">
        <v>5199</v>
      </c>
      <c r="O3" s="2704" t="s">
        <v>11</v>
      </c>
      <c r="P3" s="2794" t="s">
        <v>5200</v>
      </c>
      <c r="Q3" s="2794"/>
    </row>
    <row r="4" spans="1:26" s="2643" customFormat="1" ht="58.5" customHeight="1">
      <c r="A4" s="1902">
        <v>1</v>
      </c>
      <c r="B4" s="1900" t="str">
        <f t="shared" ref="B4:B20" si="0">TEXT(LEFT(K4,10),"0000000000")</f>
        <v>2000003117</v>
      </c>
      <c r="C4" s="1902" t="s">
        <v>93</v>
      </c>
      <c r="D4" s="2179">
        <v>2950</v>
      </c>
      <c r="E4" s="1921" t="s">
        <v>8313</v>
      </c>
      <c r="F4" s="1902" t="s">
        <v>84</v>
      </c>
      <c r="G4" s="1921" t="s">
        <v>8314</v>
      </c>
      <c r="H4" s="1909" t="s">
        <v>8315</v>
      </c>
      <c r="I4" s="1902" t="s">
        <v>19</v>
      </c>
      <c r="J4" s="1902" t="s">
        <v>74</v>
      </c>
      <c r="K4" s="2150" t="s">
        <v>8316</v>
      </c>
      <c r="L4" s="2179">
        <v>2950</v>
      </c>
      <c r="M4" s="2429" t="s">
        <v>8317</v>
      </c>
      <c r="N4" s="2150"/>
      <c r="O4" s="1775"/>
      <c r="P4" s="1790">
        <v>1</v>
      </c>
      <c r="Q4" s="1790"/>
    </row>
    <row r="5" spans="1:26" s="2643" customFormat="1" ht="94.5" customHeight="1">
      <c r="A5" s="2436">
        <v>2</v>
      </c>
      <c r="B5" s="1900" t="str">
        <f t="shared" si="0"/>
        <v>2000003120</v>
      </c>
      <c r="C5" s="1902" t="s">
        <v>4786</v>
      </c>
      <c r="D5" s="2624">
        <v>5460</v>
      </c>
      <c r="E5" s="1921" t="s">
        <v>8318</v>
      </c>
      <c r="F5" s="1902" t="s">
        <v>3416</v>
      </c>
      <c r="G5" s="1921" t="s">
        <v>8319</v>
      </c>
      <c r="H5" s="1921"/>
      <c r="I5" s="1902" t="s">
        <v>19</v>
      </c>
      <c r="J5" s="1921" t="s">
        <v>253</v>
      </c>
      <c r="K5" s="1845" t="s">
        <v>8320</v>
      </c>
      <c r="L5" s="2583">
        <v>5562</v>
      </c>
      <c r="M5" s="1921" t="s">
        <v>8321</v>
      </c>
      <c r="N5" s="1902"/>
      <c r="O5" s="1862" t="s">
        <v>8322</v>
      </c>
      <c r="P5" s="1790">
        <v>1</v>
      </c>
      <c r="Q5" s="1790"/>
    </row>
    <row r="6" spans="1:26" s="2643" customFormat="1" ht="58.5" customHeight="1">
      <c r="A6" s="3716">
        <v>3</v>
      </c>
      <c r="B6" s="1900" t="str">
        <f t="shared" si="0"/>
        <v>2000003117</v>
      </c>
      <c r="C6" s="1902" t="s">
        <v>3460</v>
      </c>
      <c r="D6" s="2179">
        <v>4000</v>
      </c>
      <c r="E6" s="1921" t="s">
        <v>8323</v>
      </c>
      <c r="F6" s="1902" t="s">
        <v>61</v>
      </c>
      <c r="G6" s="1902" t="s">
        <v>8324</v>
      </c>
      <c r="H6" s="1902" t="s">
        <v>8325</v>
      </c>
      <c r="I6" s="1902" t="s">
        <v>19</v>
      </c>
      <c r="J6" s="1902" t="s">
        <v>74</v>
      </c>
      <c r="K6" s="2150" t="s">
        <v>8326</v>
      </c>
      <c r="L6" s="2179">
        <v>3900</v>
      </c>
      <c r="M6" s="1909" t="s">
        <v>8327</v>
      </c>
      <c r="N6" s="2150"/>
      <c r="O6" s="1775"/>
      <c r="P6" s="1790">
        <v>1</v>
      </c>
      <c r="Q6" s="1790"/>
    </row>
    <row r="7" spans="1:26" s="1467" customFormat="1" ht="58.5" customHeight="1">
      <c r="A7" s="3716"/>
      <c r="B7" s="1900" t="str">
        <f t="shared" si="0"/>
        <v>2400001259</v>
      </c>
      <c r="C7" s="1493" t="s">
        <v>3460</v>
      </c>
      <c r="D7" s="2183"/>
      <c r="E7" s="1495"/>
      <c r="F7" s="1493" t="s">
        <v>61</v>
      </c>
      <c r="G7" s="1493"/>
      <c r="H7" s="1493"/>
      <c r="I7" s="1493" t="s">
        <v>19</v>
      </c>
      <c r="J7" s="1493" t="s">
        <v>123</v>
      </c>
      <c r="K7" s="1548" t="s">
        <v>8328</v>
      </c>
      <c r="L7" s="2183">
        <v>50</v>
      </c>
      <c r="M7" s="1493" t="s">
        <v>5481</v>
      </c>
      <c r="N7" s="1548"/>
      <c r="O7" s="1859"/>
      <c r="P7" s="1790">
        <v>1</v>
      </c>
      <c r="Q7" s="1790"/>
    </row>
    <row r="8" spans="1:26" s="1467" customFormat="1" ht="58.5" customHeight="1">
      <c r="A8" s="3716"/>
      <c r="B8" s="1900" t="str">
        <f t="shared" si="0"/>
        <v>2400001258</v>
      </c>
      <c r="C8" s="1493" t="s">
        <v>3460</v>
      </c>
      <c r="D8" s="2183"/>
      <c r="E8" s="1495"/>
      <c r="F8" s="1493" t="s">
        <v>61</v>
      </c>
      <c r="G8" s="1493"/>
      <c r="H8" s="1493"/>
      <c r="I8" s="1493" t="s">
        <v>19</v>
      </c>
      <c r="J8" s="1493" t="s">
        <v>123</v>
      </c>
      <c r="K8" s="1548" t="s">
        <v>8329</v>
      </c>
      <c r="L8" s="2183">
        <v>50</v>
      </c>
      <c r="M8" s="1493" t="s">
        <v>5481</v>
      </c>
      <c r="N8" s="1548"/>
      <c r="O8" s="1859"/>
      <c r="P8" s="1790">
        <v>1</v>
      </c>
      <c r="Q8" s="1790"/>
    </row>
    <row r="9" spans="1:26" s="2643" customFormat="1" ht="68.25" customHeight="1">
      <c r="A9" s="3686">
        <v>4</v>
      </c>
      <c r="B9" s="1900" t="str">
        <f t="shared" si="0"/>
        <v>2000003133</v>
      </c>
      <c r="C9" s="2263" t="s">
        <v>112</v>
      </c>
      <c r="D9" s="2624">
        <v>9400</v>
      </c>
      <c r="E9" s="1921" t="s">
        <v>8330</v>
      </c>
      <c r="F9" s="1902" t="s">
        <v>84</v>
      </c>
      <c r="G9" s="1921" t="s">
        <v>8331</v>
      </c>
      <c r="H9" s="1921"/>
      <c r="I9" s="1902" t="s">
        <v>19</v>
      </c>
      <c r="J9" s="1921" t="s">
        <v>1138</v>
      </c>
      <c r="K9" s="1911" t="s">
        <v>8332</v>
      </c>
      <c r="L9" s="2583">
        <v>4800</v>
      </c>
      <c r="M9" s="1921" t="s">
        <v>5481</v>
      </c>
      <c r="N9" s="1902"/>
      <c r="O9" s="1859"/>
      <c r="P9" s="1790">
        <v>1</v>
      </c>
      <c r="Q9" s="1790"/>
    </row>
    <row r="10" spans="1:26" s="2643" customFormat="1" ht="68.25" customHeight="1">
      <c r="A10" s="3686"/>
      <c r="B10" s="1900" t="str">
        <f t="shared" si="0"/>
        <v>2200002074</v>
      </c>
      <c r="C10" s="1545" t="s">
        <v>112</v>
      </c>
      <c r="D10" s="2183"/>
      <c r="E10" s="1493" t="s">
        <v>125</v>
      </c>
      <c r="F10" s="1493" t="s">
        <v>84</v>
      </c>
      <c r="G10" s="1493"/>
      <c r="H10" s="1493"/>
      <c r="I10" s="1493" t="s">
        <v>19</v>
      </c>
      <c r="J10" s="1495" t="s">
        <v>1138</v>
      </c>
      <c r="K10" s="1548" t="s">
        <v>8333</v>
      </c>
      <c r="L10" s="2183">
        <v>2150</v>
      </c>
      <c r="M10" s="2196" t="s">
        <v>5319</v>
      </c>
      <c r="N10" s="1548"/>
      <c r="O10" s="1548"/>
      <c r="P10" s="1790">
        <v>1</v>
      </c>
      <c r="Q10" s="1790"/>
      <c r="R10" s="1548"/>
      <c r="S10" s="1548"/>
      <c r="T10" s="1548"/>
      <c r="U10" s="1548"/>
      <c r="V10" s="1548"/>
      <c r="W10" s="1548"/>
      <c r="X10" s="1548"/>
      <c r="Y10" s="1548"/>
      <c r="Z10" s="1548"/>
    </row>
    <row r="11" spans="1:26" s="2643" customFormat="1" ht="68.25" customHeight="1">
      <c r="A11" s="3686"/>
      <c r="B11" s="1900" t="str">
        <f t="shared" si="0"/>
        <v>2200002083</v>
      </c>
      <c r="C11" s="1545" t="s">
        <v>112</v>
      </c>
      <c r="D11" s="2183"/>
      <c r="E11" s="1493"/>
      <c r="F11" s="1493" t="s">
        <v>84</v>
      </c>
      <c r="G11" s="1493"/>
      <c r="H11" s="1493"/>
      <c r="I11" s="1493" t="s">
        <v>19</v>
      </c>
      <c r="J11" s="1495" t="s">
        <v>1138</v>
      </c>
      <c r="K11" s="1548" t="s">
        <v>8334</v>
      </c>
      <c r="L11" s="2183">
        <v>2330</v>
      </c>
      <c r="M11" s="1790" t="s">
        <v>5252</v>
      </c>
      <c r="N11" s="1548"/>
      <c r="O11" s="1548"/>
      <c r="P11" s="1790">
        <v>1</v>
      </c>
      <c r="Q11" s="1790"/>
      <c r="R11" s="1548"/>
      <c r="S11" s="1548"/>
      <c r="T11" s="1548"/>
      <c r="U11" s="1548"/>
      <c r="V11" s="1548"/>
      <c r="W11" s="1548"/>
      <c r="X11" s="1548"/>
      <c r="Y11" s="1548"/>
      <c r="Z11" s="1548"/>
    </row>
    <row r="12" spans="1:26" s="2643" customFormat="1" ht="68.25" customHeight="1">
      <c r="A12" s="3683">
        <v>5</v>
      </c>
      <c r="B12" s="1900" t="str">
        <f t="shared" si="0"/>
        <v>2000003121</v>
      </c>
      <c r="C12" s="1902" t="s">
        <v>3499</v>
      </c>
      <c r="D12" s="2656">
        <v>8800</v>
      </c>
      <c r="E12" s="2118" t="s">
        <v>8335</v>
      </c>
      <c r="F12" s="1902" t="s">
        <v>3401</v>
      </c>
      <c r="G12" s="2118" t="s">
        <v>8336</v>
      </c>
      <c r="H12" s="2118"/>
      <c r="I12" s="1902" t="s">
        <v>19</v>
      </c>
      <c r="J12" s="1921" t="s">
        <v>123</v>
      </c>
      <c r="K12" s="1845" t="s">
        <v>8337</v>
      </c>
      <c r="L12" s="2583">
        <v>2763</v>
      </c>
      <c r="M12" s="2196" t="s">
        <v>5319</v>
      </c>
      <c r="N12" s="1902"/>
      <c r="O12" s="1775"/>
      <c r="P12" s="1790">
        <v>1</v>
      </c>
      <c r="Q12" s="1790"/>
      <c r="R12" s="1467"/>
      <c r="S12" s="1467"/>
      <c r="T12" s="1467"/>
      <c r="U12" s="1467"/>
      <c r="V12" s="1467"/>
      <c r="W12" s="1467"/>
      <c r="X12" s="1467"/>
      <c r="Y12" s="1467"/>
      <c r="Z12" s="1467"/>
    </row>
    <row r="13" spans="1:26" s="2643" customFormat="1" ht="68.25" customHeight="1">
      <c r="A13" s="3683"/>
      <c r="B13" s="1900" t="str">
        <f t="shared" si="0"/>
        <v>2000003129</v>
      </c>
      <c r="C13" s="1493" t="s">
        <v>3499</v>
      </c>
      <c r="D13" s="2183"/>
      <c r="E13" s="1493"/>
      <c r="F13" s="1493" t="s">
        <v>3401</v>
      </c>
      <c r="G13" s="1493"/>
      <c r="H13" s="1493"/>
      <c r="I13" s="1493" t="s">
        <v>19</v>
      </c>
      <c r="J13" s="1493" t="s">
        <v>63</v>
      </c>
      <c r="K13" s="1770" t="s">
        <v>8338</v>
      </c>
      <c r="L13" s="2183">
        <v>2138</v>
      </c>
      <c r="M13" s="1748" t="s">
        <v>5481</v>
      </c>
      <c r="N13" s="1548"/>
      <c r="O13" s="1548"/>
      <c r="P13" s="1493">
        <v>1</v>
      </c>
      <c r="Q13" s="1493"/>
    </row>
    <row r="14" spans="1:26" s="2643" customFormat="1" ht="68.25" customHeight="1">
      <c r="A14" s="3683"/>
      <c r="B14" s="1900" t="str">
        <f t="shared" si="0"/>
        <v>2000003144</v>
      </c>
      <c r="C14" s="1493" t="s">
        <v>3499</v>
      </c>
      <c r="D14" s="2183"/>
      <c r="E14" s="1493"/>
      <c r="F14" s="1493" t="s">
        <v>3401</v>
      </c>
      <c r="G14" s="1493"/>
      <c r="H14" s="1493"/>
      <c r="I14" s="1493" t="s">
        <v>19</v>
      </c>
      <c r="J14" s="1493" t="s">
        <v>63</v>
      </c>
      <c r="K14" s="1770" t="s">
        <v>8339</v>
      </c>
      <c r="L14" s="2183">
        <v>650</v>
      </c>
      <c r="M14" s="1748" t="s">
        <v>5481</v>
      </c>
      <c r="N14" s="1548"/>
      <c r="O14" s="1548"/>
      <c r="P14" s="1493">
        <v>1</v>
      </c>
      <c r="Q14" s="1493"/>
    </row>
    <row r="15" spans="1:26" s="2643" customFormat="1" ht="68.25" customHeight="1">
      <c r="A15" s="3683"/>
      <c r="B15" s="1900" t="str">
        <f t="shared" si="0"/>
        <v>2000003130</v>
      </c>
      <c r="C15" s="1493" t="s">
        <v>3499</v>
      </c>
      <c r="D15" s="2183"/>
      <c r="E15" s="1493"/>
      <c r="F15" s="1493" t="s">
        <v>3401</v>
      </c>
      <c r="G15" s="1493"/>
      <c r="H15" s="1493"/>
      <c r="I15" s="1493" t="s">
        <v>19</v>
      </c>
      <c r="J15" s="1493" t="s">
        <v>63</v>
      </c>
      <c r="K15" s="1770" t="s">
        <v>8340</v>
      </c>
      <c r="L15" s="2183">
        <v>2600</v>
      </c>
      <c r="M15" s="2196" t="s">
        <v>8341</v>
      </c>
      <c r="N15" s="1548"/>
      <c r="O15" s="1548"/>
      <c r="P15" s="1493">
        <v>1</v>
      </c>
      <c r="Q15" s="1493"/>
    </row>
    <row r="16" spans="1:26" s="2643" customFormat="1" ht="68.25" customHeight="1">
      <c r="A16" s="3683"/>
      <c r="B16" s="1900" t="str">
        <f t="shared" si="0"/>
        <v>2000003157</v>
      </c>
      <c r="C16" s="1493" t="s">
        <v>3499</v>
      </c>
      <c r="D16" s="1826"/>
      <c r="E16" s="1495"/>
      <c r="F16" s="1493" t="s">
        <v>3401</v>
      </c>
      <c r="G16" s="1495"/>
      <c r="H16" s="1495"/>
      <c r="I16" s="2845" t="s">
        <v>19</v>
      </c>
      <c r="J16" s="1495" t="s">
        <v>63</v>
      </c>
      <c r="K16" s="1771" t="s">
        <v>8342</v>
      </c>
      <c r="L16" s="2357">
        <v>717</v>
      </c>
      <c r="M16" s="2196" t="s">
        <v>5319</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8343</v>
      </c>
      <c r="D17" s="2607">
        <v>1400</v>
      </c>
      <c r="E17" s="1921" t="s">
        <v>8344</v>
      </c>
      <c r="F17" s="1902" t="s">
        <v>89</v>
      </c>
      <c r="G17" s="1921" t="s">
        <v>8345</v>
      </c>
      <c r="H17" s="1921" t="s">
        <v>8346</v>
      </c>
      <c r="I17" s="1902" t="s">
        <v>19</v>
      </c>
      <c r="J17" s="1921" t="s">
        <v>101</v>
      </c>
      <c r="K17" s="2846" t="s">
        <v>8347</v>
      </c>
      <c r="L17" s="2583">
        <v>1400</v>
      </c>
      <c r="M17" s="2196" t="s">
        <v>8348</v>
      </c>
      <c r="N17" s="1902"/>
      <c r="O17" s="1775"/>
      <c r="P17" s="1790">
        <v>1</v>
      </c>
      <c r="Q17" s="1790"/>
      <c r="R17" s="1921"/>
      <c r="S17" s="1921"/>
      <c r="T17" s="1909"/>
      <c r="U17" s="2150"/>
      <c r="V17" s="2150"/>
      <c r="W17" s="2150"/>
      <c r="X17" s="1902"/>
      <c r="Y17" s="1902"/>
      <c r="Z17" s="1902"/>
    </row>
    <row r="18" spans="1:26" s="2643" customFormat="1" ht="58.5" customHeight="1">
      <c r="A18" s="3683">
        <v>7</v>
      </c>
      <c r="B18" s="1900" t="str">
        <f t="shared" si="0"/>
        <v>2400001229</v>
      </c>
      <c r="C18" s="1902" t="s">
        <v>8349</v>
      </c>
      <c r="D18" s="2624">
        <v>35000</v>
      </c>
      <c r="E18" s="1921" t="s">
        <v>8350</v>
      </c>
      <c r="F18" s="1902" t="s">
        <v>4031</v>
      </c>
      <c r="G18" s="1921" t="s">
        <v>8351</v>
      </c>
      <c r="H18" s="1921"/>
      <c r="I18" s="1921" t="s">
        <v>19</v>
      </c>
      <c r="J18" s="1921" t="s">
        <v>8352</v>
      </c>
      <c r="K18" s="1911" t="s">
        <v>8353</v>
      </c>
      <c r="L18" s="2583">
        <v>4500</v>
      </c>
      <c r="M18" s="2196" t="s">
        <v>8354</v>
      </c>
      <c r="N18" s="1902" t="s">
        <v>8355</v>
      </c>
      <c r="O18" s="1775" t="s">
        <v>8356</v>
      </c>
      <c r="P18" s="1790">
        <v>1</v>
      </c>
      <c r="Q18" s="1790"/>
      <c r="R18" s="1921"/>
      <c r="S18" s="1921"/>
      <c r="T18" s="1909"/>
      <c r="U18" s="2150"/>
      <c r="V18" s="2150"/>
      <c r="W18" s="2150"/>
      <c r="X18" s="1902"/>
      <c r="Y18" s="1902"/>
      <c r="Z18" s="1902"/>
    </row>
    <row r="19" spans="1:26" s="2643" customFormat="1" ht="58.5" customHeight="1">
      <c r="A19" s="3683"/>
      <c r="B19" s="1900" t="str">
        <f t="shared" si="0"/>
        <v>2400001237</v>
      </c>
      <c r="C19" s="1493" t="s">
        <v>8349</v>
      </c>
      <c r="D19" s="1826"/>
      <c r="E19" s="1495"/>
      <c r="F19" s="1493" t="s">
        <v>4031</v>
      </c>
      <c r="G19" s="1495"/>
      <c r="H19" s="1495"/>
      <c r="I19" s="1495" t="s">
        <v>19</v>
      </c>
      <c r="J19" s="1495" t="s">
        <v>8352</v>
      </c>
      <c r="K19" s="1547" t="s">
        <v>8357</v>
      </c>
      <c r="L19" s="2357">
        <v>4000</v>
      </c>
      <c r="M19" s="2826" t="s">
        <v>5481</v>
      </c>
      <c r="N19" s="1493" t="s">
        <v>8355</v>
      </c>
      <c r="O19" s="1843" t="s">
        <v>8356</v>
      </c>
      <c r="P19" s="1790">
        <v>1</v>
      </c>
      <c r="Q19" s="1790"/>
      <c r="R19" s="1495"/>
      <c r="S19" s="1495"/>
      <c r="T19" s="1909"/>
      <c r="U19" s="1548"/>
      <c r="V19" s="1548"/>
      <c r="W19" s="1548"/>
      <c r="X19" s="1493"/>
      <c r="Y19" s="1493"/>
      <c r="Z19" s="1493"/>
    </row>
    <row r="20" spans="1:26" s="2643" customFormat="1" ht="58.5" customHeight="1">
      <c r="A20" s="3683"/>
      <c r="B20" s="1900" t="str">
        <f t="shared" si="0"/>
        <v>2400001230</v>
      </c>
      <c r="C20" s="1493" t="s">
        <v>8349</v>
      </c>
      <c r="D20" s="1826"/>
      <c r="E20" s="1495"/>
      <c r="F20" s="1493" t="s">
        <v>4031</v>
      </c>
      <c r="G20" s="1495"/>
      <c r="H20" s="1495"/>
      <c r="I20" s="1495" t="s">
        <v>19</v>
      </c>
      <c r="J20" s="1495" t="s">
        <v>8352</v>
      </c>
      <c r="K20" s="1547" t="s">
        <v>8358</v>
      </c>
      <c r="L20" s="2357">
        <f>35000-8500</f>
        <v>26500</v>
      </c>
      <c r="M20" s="2826" t="s">
        <v>8359</v>
      </c>
      <c r="N20" s="1493" t="s">
        <v>8355</v>
      </c>
      <c r="O20" s="1859"/>
      <c r="P20" s="1790">
        <v>1</v>
      </c>
      <c r="Q20" s="1790"/>
      <c r="R20" s="1495"/>
      <c r="S20" s="1495"/>
      <c r="T20" s="1909"/>
      <c r="U20" s="1548"/>
      <c r="V20" s="1548"/>
      <c r="W20" s="1548"/>
      <c r="X20" s="1493"/>
      <c r="Y20" s="1493"/>
      <c r="Z20" s="1493"/>
    </row>
    <row r="21" spans="1:26" s="2643" customFormat="1" ht="58.5" customHeight="1">
      <c r="A21" s="3686">
        <v>8</v>
      </c>
      <c r="B21" s="1900">
        <v>2200002083</v>
      </c>
      <c r="C21" s="1921" t="s">
        <v>7624</v>
      </c>
      <c r="D21" s="2179">
        <v>4450</v>
      </c>
      <c r="E21" s="1921" t="s">
        <v>8360</v>
      </c>
      <c r="F21" s="1902" t="s">
        <v>54</v>
      </c>
      <c r="G21" s="1902" t="s">
        <v>8361</v>
      </c>
      <c r="H21" s="1902"/>
      <c r="I21" s="1902" t="s">
        <v>19</v>
      </c>
      <c r="J21" s="1902" t="s">
        <v>959</v>
      </c>
      <c r="K21" s="2150" t="s">
        <v>8334</v>
      </c>
      <c r="L21" s="2847">
        <v>570</v>
      </c>
      <c r="M21" s="2429" t="s">
        <v>5252</v>
      </c>
      <c r="N21" s="2150"/>
      <c r="O21" s="1548"/>
      <c r="P21" s="1790">
        <v>1</v>
      </c>
      <c r="Q21" s="1790"/>
      <c r="R21" s="1467"/>
      <c r="S21" s="1467"/>
      <c r="T21" s="1467"/>
      <c r="U21" s="1467"/>
      <c r="V21" s="1467"/>
      <c r="W21" s="1467"/>
      <c r="X21" s="1467"/>
      <c r="Y21" s="1467"/>
      <c r="Z21" s="1467"/>
    </row>
    <row r="22" spans="1:26" s="2643" customFormat="1" ht="58.5" customHeight="1">
      <c r="A22" s="3686"/>
      <c r="B22" s="1900">
        <v>2200002086</v>
      </c>
      <c r="C22" s="1495" t="s">
        <v>7624</v>
      </c>
      <c r="D22" s="2183"/>
      <c r="E22" s="1493"/>
      <c r="F22" s="1493" t="s">
        <v>54</v>
      </c>
      <c r="G22" s="1493"/>
      <c r="H22" s="1493"/>
      <c r="I22" s="1493" t="s">
        <v>19</v>
      </c>
      <c r="J22" s="1493" t="s">
        <v>959</v>
      </c>
      <c r="K22" s="1774" t="s">
        <v>8362</v>
      </c>
      <c r="L22" s="2848">
        <v>2827</v>
      </c>
      <c r="M22" s="2196" t="s">
        <v>5319</v>
      </c>
      <c r="N22" s="1548"/>
      <c r="O22" s="1548"/>
      <c r="P22" s="1790">
        <v>1</v>
      </c>
      <c r="Q22" s="1790"/>
      <c r="R22" s="1467"/>
      <c r="S22" s="1467"/>
      <c r="T22" s="1467"/>
      <c r="U22" s="1467"/>
      <c r="V22" s="1467"/>
      <c r="W22" s="1467"/>
      <c r="X22" s="1467"/>
      <c r="Y22" s="1467"/>
      <c r="Z22" s="1467"/>
    </row>
    <row r="23" spans="1:26" s="2643" customFormat="1" ht="102" customHeight="1">
      <c r="A23" s="3686"/>
      <c r="B23" s="1900">
        <v>2200002065</v>
      </c>
      <c r="C23" s="1495" t="s">
        <v>7624</v>
      </c>
      <c r="D23" s="2183"/>
      <c r="E23" s="1493"/>
      <c r="F23" s="1493" t="s">
        <v>54</v>
      </c>
      <c r="G23" s="1493"/>
      <c r="H23" s="1493"/>
      <c r="I23" s="1493" t="s">
        <v>19</v>
      </c>
      <c r="J23" s="1493" t="s">
        <v>959</v>
      </c>
      <c r="K23" s="1774" t="s">
        <v>8363</v>
      </c>
      <c r="L23" s="2848">
        <v>758</v>
      </c>
      <c r="M23" s="2849" t="s">
        <v>5481</v>
      </c>
      <c r="N23" s="1548"/>
      <c r="O23" s="1548"/>
      <c r="P23" s="1790">
        <v>1</v>
      </c>
      <c r="Q23" s="1790"/>
      <c r="R23" s="1467"/>
      <c r="S23" s="1467"/>
      <c r="T23" s="1467"/>
      <c r="U23" s="1467"/>
      <c r="V23" s="1467"/>
      <c r="W23" s="1467"/>
      <c r="X23" s="1467"/>
      <c r="Y23" s="1467"/>
      <c r="Z23" s="1467"/>
    </row>
    <row r="24" spans="1:26" s="2643" customFormat="1" ht="58.5" customHeight="1">
      <c r="A24" s="3686"/>
      <c r="B24" s="1900">
        <v>2200002066</v>
      </c>
      <c r="C24" s="1495" t="s">
        <v>7624</v>
      </c>
      <c r="D24" s="2850"/>
      <c r="E24" s="1493"/>
      <c r="F24" s="1493" t="s">
        <v>54</v>
      </c>
      <c r="G24" s="1493"/>
      <c r="H24" s="1495"/>
      <c r="I24" s="1493" t="s">
        <v>19</v>
      </c>
      <c r="J24" s="1493" t="s">
        <v>959</v>
      </c>
      <c r="K24" s="1821" t="s">
        <v>8364</v>
      </c>
      <c r="L24" s="2848">
        <v>178</v>
      </c>
      <c r="M24" s="2055" t="s">
        <v>8365</v>
      </c>
      <c r="N24" s="1548"/>
      <c r="O24" s="1548"/>
      <c r="P24" s="1790">
        <v>1</v>
      </c>
      <c r="Q24" s="1790"/>
      <c r="R24" s="1467"/>
      <c r="S24" s="1467"/>
      <c r="T24" s="1467"/>
      <c r="U24" s="1467"/>
      <c r="V24" s="1467"/>
      <c r="W24" s="1467"/>
      <c r="X24" s="1467"/>
      <c r="Y24" s="1467"/>
      <c r="Z24" s="1467"/>
    </row>
    <row r="25" spans="1:26" s="2643" customFormat="1" ht="58.5" customHeight="1">
      <c r="A25" s="3686"/>
      <c r="B25" s="1900">
        <v>2200002069</v>
      </c>
      <c r="C25" s="1495" t="s">
        <v>7624</v>
      </c>
      <c r="D25" s="2850"/>
      <c r="E25" s="1493"/>
      <c r="F25" s="1493" t="s">
        <v>54</v>
      </c>
      <c r="G25" s="1493"/>
      <c r="H25" s="1495"/>
      <c r="I25" s="1493" t="s">
        <v>19</v>
      </c>
      <c r="J25" s="1493" t="s">
        <v>959</v>
      </c>
      <c r="K25" s="2872" t="s">
        <v>8366</v>
      </c>
      <c r="L25" s="2183">
        <v>110</v>
      </c>
      <c r="M25" s="2055" t="s">
        <v>8365</v>
      </c>
      <c r="N25" s="1548"/>
      <c r="O25" s="1548"/>
      <c r="P25" s="1790">
        <v>1</v>
      </c>
      <c r="Q25" s="1790"/>
      <c r="R25" s="1467"/>
      <c r="S25" s="1467"/>
      <c r="T25" s="1467"/>
      <c r="U25" s="1467"/>
      <c r="V25" s="1467"/>
      <c r="W25" s="1467"/>
      <c r="X25" s="1467"/>
      <c r="Y25" s="1467"/>
      <c r="Z25" s="1467"/>
    </row>
    <row r="26" spans="1:26" s="2643" customFormat="1" ht="54" customHeight="1">
      <c r="A26" s="3683">
        <v>9</v>
      </c>
      <c r="B26" s="1900" t="str">
        <f>TEXT(LEFT(K26,10),"0000000000")</f>
        <v>2000003103</v>
      </c>
      <c r="C26" s="1902" t="s">
        <v>5983</v>
      </c>
      <c r="D26" s="2624">
        <v>11900</v>
      </c>
      <c r="E26" s="1921" t="s">
        <v>8367</v>
      </c>
      <c r="F26" s="1902" t="s">
        <v>3401</v>
      </c>
      <c r="G26" s="1921" t="s">
        <v>8368</v>
      </c>
      <c r="H26" s="1921"/>
      <c r="I26" s="1921" t="s">
        <v>19</v>
      </c>
      <c r="J26" s="1561" t="s">
        <v>123</v>
      </c>
      <c r="K26" s="2402" t="s">
        <v>8369</v>
      </c>
      <c r="L26" s="2508">
        <v>1110</v>
      </c>
      <c r="M26" s="2196" t="s">
        <v>5319</v>
      </c>
      <c r="N26" s="1495"/>
      <c r="O26" s="1859"/>
      <c r="P26" s="1790">
        <v>1</v>
      </c>
      <c r="Q26" s="1790"/>
      <c r="R26" s="1467"/>
      <c r="S26" s="1467"/>
      <c r="T26" s="1467"/>
      <c r="U26" s="1467"/>
      <c r="V26" s="1467"/>
      <c r="W26" s="1467"/>
      <c r="X26" s="1467"/>
      <c r="Y26" s="1467"/>
      <c r="Z26" s="1467"/>
    </row>
    <row r="27" spans="1:26" s="2643" customFormat="1" ht="50.25" customHeight="1">
      <c r="A27" s="3683"/>
      <c r="B27" s="1900" t="str">
        <f>TEXT(LEFT(K27,10),"0000000000")</f>
        <v>2200002098</v>
      </c>
      <c r="C27" s="1493" t="s">
        <v>5983</v>
      </c>
      <c r="D27" s="1826"/>
      <c r="E27" s="1495"/>
      <c r="F27" s="1493" t="s">
        <v>3401</v>
      </c>
      <c r="G27" s="1495"/>
      <c r="H27" s="1851"/>
      <c r="I27" s="1495" t="s">
        <v>19</v>
      </c>
      <c r="J27" s="1495" t="s">
        <v>63</v>
      </c>
      <c r="K27" s="1605" t="s">
        <v>8370</v>
      </c>
      <c r="L27" s="2543">
        <v>185</v>
      </c>
      <c r="M27" s="1748" t="s">
        <v>8371</v>
      </c>
      <c r="N27" s="1493"/>
      <c r="O27" s="1859"/>
      <c r="P27" s="1790">
        <v>1</v>
      </c>
      <c r="Q27" s="1790"/>
      <c r="R27" s="1467"/>
      <c r="S27" s="1467"/>
      <c r="T27" s="1467"/>
      <c r="U27" s="1467"/>
      <c r="V27" s="1467"/>
      <c r="W27" s="1467"/>
      <c r="X27" s="1467"/>
      <c r="Y27" s="1467"/>
      <c r="Z27" s="1467"/>
    </row>
    <row r="28" spans="1:26" s="2643" customFormat="1" ht="58.5" customHeight="1">
      <c r="A28" s="3683"/>
      <c r="B28" s="1900">
        <v>2000003136</v>
      </c>
      <c r="C28" s="1493" t="s">
        <v>5983</v>
      </c>
      <c r="D28" s="1826"/>
      <c r="E28" s="1495"/>
      <c r="F28" s="1493" t="s">
        <v>3401</v>
      </c>
      <c r="G28" s="1495"/>
      <c r="H28" s="1495"/>
      <c r="I28" s="1493" t="s">
        <v>19</v>
      </c>
      <c r="J28" s="1495" t="s">
        <v>63</v>
      </c>
      <c r="K28" s="1600" t="s">
        <v>8372</v>
      </c>
      <c r="L28" s="2357">
        <v>4812</v>
      </c>
      <c r="M28" s="1495" t="s">
        <v>8373</v>
      </c>
      <c r="N28" s="1493"/>
      <c r="O28" s="1859"/>
      <c r="P28" s="1790">
        <v>1</v>
      </c>
      <c r="Q28" s="1790"/>
      <c r="R28" s="1467"/>
      <c r="S28" s="1467"/>
      <c r="T28" s="1467"/>
      <c r="U28" s="1467"/>
      <c r="V28" s="1467"/>
      <c r="W28" s="1467"/>
      <c r="X28" s="1467"/>
      <c r="Y28" s="1467"/>
      <c r="Z28" s="1467"/>
    </row>
    <row r="29" spans="1:26" s="2643" customFormat="1" ht="58.5" customHeight="1">
      <c r="A29" s="3683"/>
      <c r="B29" s="1900" t="str">
        <f t="shared" ref="B29:B60" si="1">TEXT(LEFT(K29,10),"0000000000")</f>
        <v>2000003081</v>
      </c>
      <c r="C29" s="1493" t="s">
        <v>5983</v>
      </c>
      <c r="D29" s="1826"/>
      <c r="E29" s="1495"/>
      <c r="F29" s="1493" t="s">
        <v>3401</v>
      </c>
      <c r="G29" s="1495"/>
      <c r="H29" s="1495"/>
      <c r="I29" s="1495" t="s">
        <v>19</v>
      </c>
      <c r="J29" s="1495" t="s">
        <v>63</v>
      </c>
      <c r="K29" s="1600" t="s">
        <v>8374</v>
      </c>
      <c r="L29" s="2357">
        <v>4412</v>
      </c>
      <c r="M29" s="1748" t="s">
        <v>8375</v>
      </c>
      <c r="N29" s="1493"/>
      <c r="O29" s="1859"/>
      <c r="P29" s="1790">
        <v>1</v>
      </c>
      <c r="Q29" s="1790"/>
      <c r="R29" s="1467"/>
      <c r="S29" s="1467"/>
      <c r="T29" s="1467"/>
      <c r="U29" s="1467"/>
      <c r="V29" s="1467"/>
      <c r="W29" s="1467"/>
      <c r="X29" s="1467"/>
      <c r="Y29" s="1467"/>
      <c r="Z29" s="1467"/>
    </row>
    <row r="30" spans="1:26" s="2643" customFormat="1" ht="58.5" customHeight="1">
      <c r="A30" s="3683"/>
      <c r="B30" s="1900" t="str">
        <f t="shared" si="1"/>
        <v>2000003145</v>
      </c>
      <c r="C30" s="1493" t="s">
        <v>5983</v>
      </c>
      <c r="D30" s="1826"/>
      <c r="E30" s="1495"/>
      <c r="F30" s="1493" t="s">
        <v>3401</v>
      </c>
      <c r="G30" s="1495"/>
      <c r="H30" s="1495"/>
      <c r="I30" s="1495" t="s">
        <v>19</v>
      </c>
      <c r="J30" s="1495" t="s">
        <v>63</v>
      </c>
      <c r="K30" s="1600" t="s">
        <v>8376</v>
      </c>
      <c r="L30" s="2357">
        <v>92</v>
      </c>
      <c r="M30" s="1748" t="s">
        <v>5481</v>
      </c>
      <c r="N30" s="1493"/>
      <c r="O30" s="1859"/>
      <c r="P30" s="1790">
        <v>1</v>
      </c>
      <c r="Q30" s="1790"/>
      <c r="R30" s="1467"/>
      <c r="S30" s="1467"/>
      <c r="T30" s="1467"/>
      <c r="U30" s="1467"/>
      <c r="V30" s="1467"/>
      <c r="W30" s="1467"/>
      <c r="X30" s="1467"/>
      <c r="Y30" s="1467"/>
      <c r="Z30" s="1467"/>
    </row>
    <row r="31" spans="1:26" s="2643" customFormat="1" ht="58.5" customHeight="1">
      <c r="A31" s="3683"/>
      <c r="B31" s="1900" t="str">
        <f t="shared" si="1"/>
        <v>2000003174</v>
      </c>
      <c r="C31" s="1493" t="s">
        <v>5983</v>
      </c>
      <c r="D31" s="1826"/>
      <c r="E31" s="1495"/>
      <c r="F31" s="1493" t="s">
        <v>3401</v>
      </c>
      <c r="G31" s="1495"/>
      <c r="H31" s="1495"/>
      <c r="I31" s="1495" t="s">
        <v>19</v>
      </c>
      <c r="J31" s="1495" t="s">
        <v>63</v>
      </c>
      <c r="K31" s="1600" t="s">
        <v>8377</v>
      </c>
      <c r="L31" s="2357">
        <v>506</v>
      </c>
      <c r="M31" s="1748" t="s">
        <v>5252</v>
      </c>
      <c r="N31" s="1493"/>
      <c r="O31" s="1859"/>
      <c r="P31" s="1790">
        <v>1</v>
      </c>
      <c r="Q31" s="1790"/>
      <c r="R31" s="1467"/>
      <c r="S31" s="1467"/>
      <c r="T31" s="1467"/>
      <c r="U31" s="1467"/>
      <c r="V31" s="1467"/>
      <c r="W31" s="1467"/>
      <c r="X31" s="1467"/>
      <c r="Y31" s="1467"/>
      <c r="Z31" s="1467"/>
    </row>
    <row r="32" spans="1:26" s="2643" customFormat="1" ht="58.5" customHeight="1">
      <c r="A32" s="3683"/>
      <c r="B32" s="1900" t="str">
        <f t="shared" si="1"/>
        <v>2000003084</v>
      </c>
      <c r="C32" s="1493" t="s">
        <v>5983</v>
      </c>
      <c r="D32" s="1826"/>
      <c r="E32" s="1495"/>
      <c r="F32" s="1493" t="s">
        <v>3401</v>
      </c>
      <c r="G32" s="1495"/>
      <c r="H32" s="1495"/>
      <c r="I32" s="1495" t="s">
        <v>19</v>
      </c>
      <c r="J32" s="1495" t="s">
        <v>63</v>
      </c>
      <c r="K32" s="1600" t="s">
        <v>8378</v>
      </c>
      <c r="L32" s="2357">
        <v>14</v>
      </c>
      <c r="M32" s="1790" t="s">
        <v>8379</v>
      </c>
      <c r="N32" s="1493"/>
      <c r="O32" s="1859"/>
      <c r="P32" s="1790">
        <v>1</v>
      </c>
      <c r="Q32" s="1790"/>
      <c r="R32" s="1467"/>
      <c r="S32" s="1467"/>
      <c r="T32" s="1467"/>
      <c r="U32" s="1467"/>
      <c r="V32" s="1467"/>
      <c r="W32" s="1467"/>
      <c r="X32" s="1467"/>
      <c r="Y32" s="1467"/>
      <c r="Z32" s="1467"/>
    </row>
    <row r="33" spans="1:26" s="2643" customFormat="1" ht="58.5" customHeight="1">
      <c r="A33" s="3683"/>
      <c r="B33" s="1900" t="str">
        <f t="shared" si="1"/>
        <v>2000003172</v>
      </c>
      <c r="C33" s="1493" t="s">
        <v>5983</v>
      </c>
      <c r="D33" s="1826"/>
      <c r="E33" s="1495"/>
      <c r="F33" s="1493" t="s">
        <v>3401</v>
      </c>
      <c r="G33" s="1495"/>
      <c r="H33" s="1495"/>
      <c r="I33" s="1495" t="s">
        <v>19</v>
      </c>
      <c r="J33" s="1495" t="s">
        <v>63</v>
      </c>
      <c r="K33" s="1600" t="s">
        <v>8380</v>
      </c>
      <c r="L33" s="2357">
        <v>43</v>
      </c>
      <c r="M33" s="1790" t="s">
        <v>5481</v>
      </c>
      <c r="N33" s="1493"/>
      <c r="O33" s="1859"/>
      <c r="P33" s="1790">
        <v>1</v>
      </c>
      <c r="Q33" s="1790"/>
      <c r="R33" s="1467"/>
      <c r="S33" s="1467"/>
      <c r="T33" s="1467"/>
      <c r="U33" s="1467"/>
      <c r="V33" s="1467"/>
      <c r="W33" s="1467"/>
      <c r="X33" s="1467"/>
      <c r="Y33" s="1467"/>
      <c r="Z33" s="1467"/>
    </row>
    <row r="34" spans="1:26" s="2643" customFormat="1" ht="58.5" customHeight="1">
      <c r="A34" s="3683"/>
      <c r="B34" s="1900" t="str">
        <f t="shared" si="1"/>
        <v>2200002094</v>
      </c>
      <c r="C34" s="1493" t="s">
        <v>5983</v>
      </c>
      <c r="D34" s="1826"/>
      <c r="E34" s="1495"/>
      <c r="F34" s="1493" t="s">
        <v>3401</v>
      </c>
      <c r="G34" s="1495"/>
      <c r="H34" s="1495"/>
      <c r="I34" s="1495" t="s">
        <v>19</v>
      </c>
      <c r="J34" s="1495" t="s">
        <v>63</v>
      </c>
      <c r="K34" s="1605" t="s">
        <v>8381</v>
      </c>
      <c r="L34" s="2543">
        <v>202</v>
      </c>
      <c r="M34" s="1790" t="s">
        <v>5481</v>
      </c>
      <c r="N34" s="1493"/>
      <c r="O34" s="1859"/>
      <c r="P34" s="1790">
        <v>1</v>
      </c>
      <c r="Q34" s="1790"/>
      <c r="R34" s="1467"/>
      <c r="S34" s="1467"/>
      <c r="T34" s="1467"/>
      <c r="U34" s="1467"/>
      <c r="V34" s="1467"/>
      <c r="W34" s="1467"/>
      <c r="X34" s="1467"/>
      <c r="Y34" s="1467"/>
      <c r="Z34" s="1467"/>
    </row>
    <row r="35" spans="1:26" s="2643" customFormat="1" ht="81" customHeight="1">
      <c r="A35" s="3683"/>
      <c r="B35" s="1900" t="str">
        <f t="shared" si="1"/>
        <v>2000003150</v>
      </c>
      <c r="C35" s="1493" t="s">
        <v>5983</v>
      </c>
      <c r="D35" s="1868"/>
      <c r="E35" s="1851"/>
      <c r="F35" s="1493" t="s">
        <v>3401</v>
      </c>
      <c r="G35" s="1851"/>
      <c r="H35" s="1851"/>
      <c r="I35" s="1495" t="s">
        <v>19</v>
      </c>
      <c r="J35" s="1495" t="s">
        <v>63</v>
      </c>
      <c r="K35" s="1774" t="s">
        <v>8382</v>
      </c>
      <c r="L35" s="2848">
        <v>500</v>
      </c>
      <c r="M35" s="1748" t="s">
        <v>5481</v>
      </c>
      <c r="N35" s="1493"/>
      <c r="O35" s="1859"/>
      <c r="P35" s="1790">
        <v>1</v>
      </c>
      <c r="Q35" s="1790"/>
      <c r="R35" s="1467"/>
      <c r="S35" s="1467"/>
      <c r="T35" s="1467"/>
      <c r="U35" s="1467"/>
      <c r="V35" s="1467"/>
      <c r="W35" s="1467"/>
      <c r="X35" s="1467"/>
      <c r="Y35" s="1467"/>
      <c r="Z35" s="1467"/>
    </row>
    <row r="36" spans="1:26" s="1467" customFormat="1" ht="58.5" customHeight="1">
      <c r="A36" s="3683">
        <v>10</v>
      </c>
      <c r="B36" s="1900" t="str">
        <f t="shared" si="1"/>
        <v>2000003156</v>
      </c>
      <c r="C36" s="1902" t="s">
        <v>3629</v>
      </c>
      <c r="D36" s="2624">
        <v>24000</v>
      </c>
      <c r="E36" s="1921" t="s">
        <v>8383</v>
      </c>
      <c r="F36" s="1902" t="s">
        <v>3416</v>
      </c>
      <c r="G36" s="1561" t="s">
        <v>8384</v>
      </c>
      <c r="H36" s="2862"/>
      <c r="I36" s="2279" t="s">
        <v>19</v>
      </c>
      <c r="J36" s="1561" t="s">
        <v>20</v>
      </c>
      <c r="K36" s="1845" t="s">
        <v>8385</v>
      </c>
      <c r="L36" s="2583">
        <v>9600</v>
      </c>
      <c r="M36" s="2196" t="s">
        <v>5319</v>
      </c>
      <c r="N36" s="1921"/>
      <c r="O36" s="1859"/>
      <c r="P36" s="1790">
        <v>1</v>
      </c>
      <c r="Q36" s="1790"/>
    </row>
    <row r="37" spans="1:26" s="2643" customFormat="1" ht="58.5" customHeight="1">
      <c r="A37" s="3683"/>
      <c r="B37" s="1900" t="str">
        <f t="shared" si="1"/>
        <v>2200002085</v>
      </c>
      <c r="C37" s="1493" t="s">
        <v>3629</v>
      </c>
      <c r="D37" s="2183"/>
      <c r="E37" s="1493"/>
      <c r="F37" s="1493" t="s">
        <v>3416</v>
      </c>
      <c r="G37" s="1769"/>
      <c r="H37" s="2862"/>
      <c r="I37" s="1626" t="s">
        <v>19</v>
      </c>
      <c r="J37" s="1493" t="s">
        <v>959</v>
      </c>
      <c r="K37" s="1770" t="s">
        <v>8386</v>
      </c>
      <c r="L37" s="2183">
        <v>3500</v>
      </c>
      <c r="M37" s="1748" t="s">
        <v>5481</v>
      </c>
      <c r="N37" s="1548"/>
      <c r="O37" s="1770" t="s">
        <v>8387</v>
      </c>
      <c r="P37" s="1790">
        <v>1</v>
      </c>
      <c r="Q37" s="1790"/>
      <c r="R37" s="1548"/>
      <c r="S37" s="1548"/>
      <c r="T37" s="1548"/>
      <c r="U37" s="1548"/>
      <c r="V37" s="1548"/>
      <c r="W37" s="1548"/>
      <c r="X37" s="1548"/>
      <c r="Y37" s="1548"/>
      <c r="Z37" s="1548"/>
    </row>
    <row r="38" spans="1:26" s="2643" customFormat="1" ht="72" customHeight="1">
      <c r="A38" s="3683"/>
      <c r="B38" s="1900" t="str">
        <f t="shared" si="1"/>
        <v>2200002065</v>
      </c>
      <c r="C38" s="1493" t="s">
        <v>3629</v>
      </c>
      <c r="D38" s="1855"/>
      <c r="E38" s="1495"/>
      <c r="F38" s="1493" t="s">
        <v>3416</v>
      </c>
      <c r="G38" s="1773"/>
      <c r="H38" s="2862"/>
      <c r="I38" s="1626" t="s">
        <v>19</v>
      </c>
      <c r="J38" s="1493" t="s">
        <v>959</v>
      </c>
      <c r="K38" s="1600" t="s">
        <v>8388</v>
      </c>
      <c r="L38" s="2357">
        <v>4800</v>
      </c>
      <c r="M38" s="1748" t="s">
        <v>5481</v>
      </c>
      <c r="N38" s="1493"/>
      <c r="O38" s="1859" t="s">
        <v>8389</v>
      </c>
      <c r="P38" s="1790">
        <v>1</v>
      </c>
      <c r="Q38" s="1790"/>
    </row>
    <row r="39" spans="1:26" s="2643" customFormat="1" ht="58.5" customHeight="1">
      <c r="A39" s="3683"/>
      <c r="B39" s="1900" t="str">
        <f t="shared" si="1"/>
        <v>2200002086</v>
      </c>
      <c r="C39" s="1493" t="s">
        <v>3629</v>
      </c>
      <c r="D39" s="1855"/>
      <c r="E39" s="1495"/>
      <c r="F39" s="1493" t="s">
        <v>3416</v>
      </c>
      <c r="G39" s="1773"/>
      <c r="H39" s="2862"/>
      <c r="I39" s="1626" t="s">
        <v>19</v>
      </c>
      <c r="J39" s="1493" t="s">
        <v>959</v>
      </c>
      <c r="K39" s="1774" t="s">
        <v>8390</v>
      </c>
      <c r="L39" s="2848">
        <v>758</v>
      </c>
      <c r="M39" s="2196" t="s">
        <v>8348</v>
      </c>
      <c r="N39" s="1493"/>
      <c r="O39" s="1859"/>
      <c r="P39" s="1790">
        <v>1</v>
      </c>
      <c r="Q39" s="1790"/>
    </row>
    <row r="40" spans="1:26" s="2643" customFormat="1" ht="91.5" customHeight="1">
      <c r="A40" s="3683"/>
      <c r="B40" s="1900" t="str">
        <f t="shared" si="1"/>
        <v>2000003132</v>
      </c>
      <c r="C40" s="1493" t="s">
        <v>3629</v>
      </c>
      <c r="D40" s="1826"/>
      <c r="E40" s="1495"/>
      <c r="F40" s="1493" t="s">
        <v>3416</v>
      </c>
      <c r="G40" s="1773"/>
      <c r="H40" s="2862"/>
      <c r="I40" s="1626" t="s">
        <v>19</v>
      </c>
      <c r="J40" s="1493" t="s">
        <v>959</v>
      </c>
      <c r="K40" s="1600" t="s">
        <v>8391</v>
      </c>
      <c r="L40" s="2357">
        <v>5334</v>
      </c>
      <c r="M40" s="2196" t="s">
        <v>8392</v>
      </c>
      <c r="N40" s="1493"/>
      <c r="O40" s="1859"/>
      <c r="P40" s="1790">
        <v>1</v>
      </c>
      <c r="Q40" s="1790"/>
      <c r="R40" s="1467"/>
      <c r="S40" s="1467"/>
      <c r="T40" s="1467"/>
      <c r="U40" s="1467"/>
      <c r="V40" s="1467"/>
      <c r="W40" s="1467"/>
      <c r="X40" s="1467"/>
      <c r="Y40" s="1467"/>
      <c r="Z40" s="1467"/>
    </row>
    <row r="41" spans="1:26" s="2643" customFormat="1" ht="66.75" customHeight="1">
      <c r="A41" s="3683">
        <v>11</v>
      </c>
      <c r="B41" s="1900" t="str">
        <f t="shared" si="1"/>
        <v>2000003149</v>
      </c>
      <c r="C41" s="1902" t="s">
        <v>3924</v>
      </c>
      <c r="D41" s="2624">
        <v>7200</v>
      </c>
      <c r="E41" s="1921" t="s">
        <v>8393</v>
      </c>
      <c r="F41" s="1902" t="s">
        <v>3401</v>
      </c>
      <c r="G41" s="1495" t="s">
        <v>8394</v>
      </c>
      <c r="H41" s="1921"/>
      <c r="I41" s="1902" t="s">
        <v>19</v>
      </c>
      <c r="J41" s="1921" t="s">
        <v>123</v>
      </c>
      <c r="K41" s="1845" t="s">
        <v>8395</v>
      </c>
      <c r="L41" s="2583">
        <v>2200</v>
      </c>
      <c r="M41" s="2196" t="s">
        <v>5319</v>
      </c>
      <c r="N41" s="1493"/>
      <c r="O41" s="1859"/>
      <c r="P41" s="1790">
        <v>1</v>
      </c>
      <c r="Q41" s="1790"/>
      <c r="R41" s="1467"/>
      <c r="S41" s="1467"/>
      <c r="T41" s="1467"/>
      <c r="U41" s="1467"/>
      <c r="V41" s="1467"/>
      <c r="W41" s="1467"/>
      <c r="X41" s="1467"/>
      <c r="Y41" s="1467"/>
      <c r="Z41" s="1467"/>
    </row>
    <row r="42" spans="1:26" s="2643" customFormat="1" ht="60" customHeight="1">
      <c r="A42" s="3683"/>
      <c r="B42" s="1900" t="str">
        <f t="shared" si="1"/>
        <v>2000003153</v>
      </c>
      <c r="C42" s="1493" t="s">
        <v>3924</v>
      </c>
      <c r="D42" s="1826"/>
      <c r="E42" s="1495"/>
      <c r="F42" s="1493" t="s">
        <v>3401</v>
      </c>
      <c r="H42" s="1495"/>
      <c r="I42" s="1495" t="s">
        <v>19</v>
      </c>
      <c r="J42" s="1773" t="s">
        <v>123</v>
      </c>
      <c r="K42" s="1547" t="s">
        <v>8396</v>
      </c>
      <c r="L42" s="2357">
        <v>5000</v>
      </c>
      <c r="M42" s="2584" t="s">
        <v>8397</v>
      </c>
      <c r="N42" s="1493"/>
      <c r="O42" s="1859"/>
      <c r="P42" s="1790">
        <v>1</v>
      </c>
      <c r="Q42" s="1790"/>
      <c r="R42" s="1467"/>
      <c r="S42" s="1467"/>
      <c r="T42" s="1467"/>
      <c r="U42" s="1467"/>
      <c r="V42" s="1467"/>
      <c r="W42" s="1467"/>
      <c r="X42" s="1467"/>
      <c r="Y42" s="1467"/>
      <c r="Z42" s="1467"/>
    </row>
    <row r="43" spans="1:26" s="2643" customFormat="1" ht="60" customHeight="1">
      <c r="A43" s="3683">
        <v>12</v>
      </c>
      <c r="B43" s="1900" t="str">
        <f t="shared" si="1"/>
        <v>2200002092</v>
      </c>
      <c r="C43" s="1902" t="s">
        <v>6979</v>
      </c>
      <c r="D43" s="2624">
        <v>4150</v>
      </c>
      <c r="E43" s="1921" t="s">
        <v>8367</v>
      </c>
      <c r="F43" s="1902" t="s">
        <v>89</v>
      </c>
      <c r="G43" s="1921" t="s">
        <v>8398</v>
      </c>
      <c r="H43" s="1909"/>
      <c r="I43" s="2601" t="s">
        <v>19</v>
      </c>
      <c r="J43" s="1561" t="s">
        <v>1138</v>
      </c>
      <c r="K43" s="1845" t="s">
        <v>8399</v>
      </c>
      <c r="L43" s="2851">
        <v>429</v>
      </c>
      <c r="M43" s="1909" t="s">
        <v>5481</v>
      </c>
      <c r="N43" s="1902" t="s">
        <v>5413</v>
      </c>
      <c r="O43" s="1909" t="s">
        <v>8400</v>
      </c>
      <c r="P43" s="1790">
        <v>1</v>
      </c>
      <c r="Q43" s="1790"/>
    </row>
    <row r="44" spans="1:26" s="2643" customFormat="1" ht="60" customHeight="1">
      <c r="A44" s="3683"/>
      <c r="B44" s="1900" t="str">
        <f t="shared" si="1"/>
        <v>2200002093</v>
      </c>
      <c r="C44" s="1493" t="s">
        <v>6979</v>
      </c>
      <c r="D44" s="1826"/>
      <c r="E44" s="1495"/>
      <c r="F44" s="1493" t="s">
        <v>89</v>
      </c>
      <c r="G44" s="1495"/>
      <c r="H44" s="1748"/>
      <c r="I44" s="1601" t="s">
        <v>19</v>
      </c>
      <c r="J44" s="1773" t="s">
        <v>1138</v>
      </c>
      <c r="K44" s="1600" t="s">
        <v>8401</v>
      </c>
      <c r="L44" s="2796">
        <v>666</v>
      </c>
      <c r="M44" s="1748" t="s">
        <v>8402</v>
      </c>
      <c r="N44" s="1493"/>
      <c r="O44" s="1748" t="s">
        <v>8400</v>
      </c>
      <c r="P44" s="1790">
        <v>1</v>
      </c>
      <c r="Q44" s="1790"/>
      <c r="R44" s="1467"/>
      <c r="S44" s="1467"/>
      <c r="T44" s="1467"/>
      <c r="U44" s="1467"/>
      <c r="V44" s="1467"/>
      <c r="W44" s="1467"/>
      <c r="X44" s="1467"/>
      <c r="Y44" s="1467"/>
      <c r="Z44" s="1467"/>
    </row>
    <row r="45" spans="1:26" s="2643" customFormat="1" ht="60" customHeight="1">
      <c r="A45" s="3683"/>
      <c r="B45" s="1900" t="str">
        <f t="shared" si="1"/>
        <v>2200002099</v>
      </c>
      <c r="C45" s="1493" t="s">
        <v>6979</v>
      </c>
      <c r="D45" s="1826"/>
      <c r="E45" s="1495"/>
      <c r="F45" s="1493" t="s">
        <v>89</v>
      </c>
      <c r="G45" s="1748"/>
      <c r="H45" s="1495"/>
      <c r="I45" s="1601" t="s">
        <v>19</v>
      </c>
      <c r="J45" s="1773" t="s">
        <v>1138</v>
      </c>
      <c r="K45" s="1496" t="s">
        <v>8403</v>
      </c>
      <c r="L45" s="2357">
        <v>2205</v>
      </c>
      <c r="M45" s="2196" t="s">
        <v>8404</v>
      </c>
      <c r="N45" s="1493"/>
      <c r="O45" s="1859"/>
      <c r="P45" s="1790">
        <v>1</v>
      </c>
      <c r="Q45" s="1790"/>
      <c r="R45" s="1467"/>
      <c r="S45" s="1467"/>
      <c r="T45" s="1467"/>
      <c r="U45" s="1467"/>
      <c r="V45" s="1467"/>
      <c r="W45" s="1467"/>
      <c r="X45" s="1467"/>
      <c r="Y45" s="1467"/>
      <c r="Z45" s="1467"/>
    </row>
    <row r="46" spans="1:26" s="2643" customFormat="1" ht="60" customHeight="1">
      <c r="A46" s="3683"/>
      <c r="B46" s="1900" t="str">
        <f t="shared" si="1"/>
        <v>2200002100</v>
      </c>
      <c r="C46" s="1493" t="s">
        <v>6979</v>
      </c>
      <c r="D46" s="1826"/>
      <c r="E46" s="1495"/>
      <c r="F46" s="1493" t="s">
        <v>89</v>
      </c>
      <c r="G46" s="1748"/>
      <c r="H46" s="1495"/>
      <c r="I46" s="1601" t="s">
        <v>19</v>
      </c>
      <c r="J46" s="1773" t="s">
        <v>1138</v>
      </c>
      <c r="K46" s="1496" t="s">
        <v>8405</v>
      </c>
      <c r="L46" s="2361">
        <v>850</v>
      </c>
      <c r="M46" s="2196" t="s">
        <v>8404</v>
      </c>
      <c r="N46" s="1493"/>
      <c r="O46" s="1859"/>
      <c r="P46" s="1790">
        <v>1</v>
      </c>
      <c r="Q46" s="1790"/>
      <c r="R46" s="1467"/>
      <c r="S46" s="1467"/>
      <c r="T46" s="1467"/>
      <c r="U46" s="1467"/>
      <c r="V46" s="1467"/>
      <c r="W46" s="1467"/>
      <c r="X46" s="1467"/>
      <c r="Y46" s="1467"/>
      <c r="Z46" s="1467"/>
    </row>
    <row r="47" spans="1:26" s="2643" customFormat="1" ht="59.25" customHeight="1">
      <c r="A47" s="3683">
        <v>13</v>
      </c>
      <c r="B47" s="1900" t="str">
        <f t="shared" si="1"/>
        <v>2000003128</v>
      </c>
      <c r="C47" s="1902" t="s">
        <v>5424</v>
      </c>
      <c r="D47" s="2624">
        <v>4300</v>
      </c>
      <c r="E47" s="1921" t="s">
        <v>8406</v>
      </c>
      <c r="F47" s="1902" t="s">
        <v>89</v>
      </c>
      <c r="G47" s="1495" t="s">
        <v>8407</v>
      </c>
      <c r="H47" s="2187"/>
      <c r="I47" s="2852" t="s">
        <v>19</v>
      </c>
      <c r="J47" s="1921" t="s">
        <v>123</v>
      </c>
      <c r="K47" s="2853" t="s">
        <v>8408</v>
      </c>
      <c r="L47" s="2583">
        <v>2000</v>
      </c>
      <c r="M47" s="2506" t="s">
        <v>5788</v>
      </c>
      <c r="N47" s="1493"/>
      <c r="O47" s="1859"/>
      <c r="P47" s="1790">
        <v>1</v>
      </c>
      <c r="Q47" s="1790"/>
      <c r="R47" s="1467"/>
      <c r="S47" s="1467"/>
      <c r="T47" s="1467"/>
      <c r="U47" s="1467"/>
      <c r="V47" s="1467"/>
      <c r="W47" s="1467"/>
      <c r="X47" s="1467"/>
      <c r="Y47" s="1467"/>
      <c r="Z47" s="1467"/>
    </row>
    <row r="48" spans="1:26" s="2643" customFormat="1" ht="59.25" customHeight="1">
      <c r="A48" s="3683"/>
      <c r="B48" s="1900" t="str">
        <f t="shared" si="1"/>
        <v>2000003103</v>
      </c>
      <c r="C48" s="1545" t="s">
        <v>5424</v>
      </c>
      <c r="D48" s="1827"/>
      <c r="E48" s="1543"/>
      <c r="F48" s="1493" t="s">
        <v>89</v>
      </c>
      <c r="G48" s="1899"/>
      <c r="H48" s="1495"/>
      <c r="I48" s="2845" t="s">
        <v>19</v>
      </c>
      <c r="J48" s="1899" t="s">
        <v>123</v>
      </c>
      <c r="K48" s="1990" t="s">
        <v>8409</v>
      </c>
      <c r="L48" s="2543">
        <v>2500</v>
      </c>
      <c r="M48" s="2196" t="s">
        <v>5319</v>
      </c>
      <c r="N48" s="1493"/>
      <c r="O48" s="1859"/>
      <c r="P48" s="1790">
        <v>1</v>
      </c>
      <c r="Q48" s="1790"/>
    </row>
    <row r="49" spans="1:26" s="2643" customFormat="1" ht="59.25" customHeight="1">
      <c r="A49" s="3683">
        <v>14</v>
      </c>
      <c r="B49" s="1900" t="str">
        <f t="shared" si="1"/>
        <v>2000003164</v>
      </c>
      <c r="C49" s="1902" t="s">
        <v>4786</v>
      </c>
      <c r="D49" s="2624">
        <v>5820</v>
      </c>
      <c r="E49" s="1921" t="s">
        <v>8410</v>
      </c>
      <c r="F49" s="1902" t="s">
        <v>3416</v>
      </c>
      <c r="G49" s="1909" t="s">
        <v>8411</v>
      </c>
      <c r="H49" s="1921"/>
      <c r="I49" s="2601" t="s">
        <v>19</v>
      </c>
      <c r="J49" s="1561" t="s">
        <v>1138</v>
      </c>
      <c r="K49" s="2686" t="s">
        <v>8412</v>
      </c>
      <c r="L49" s="2583">
        <v>2641</v>
      </c>
      <c r="M49" s="2849" t="s">
        <v>5481</v>
      </c>
      <c r="N49" s="1902" t="s">
        <v>5409</v>
      </c>
      <c r="O49" s="1775"/>
      <c r="P49" s="1790">
        <v>1</v>
      </c>
      <c r="Q49" s="1790"/>
    </row>
    <row r="50" spans="1:26" s="2643" customFormat="1" ht="59.25" customHeight="1">
      <c r="A50" s="3683"/>
      <c r="B50" s="1900" t="str">
        <f t="shared" si="1"/>
        <v>2200002100</v>
      </c>
      <c r="C50" s="1493" t="s">
        <v>4786</v>
      </c>
      <c r="D50" s="1826"/>
      <c r="E50" s="1495"/>
      <c r="F50" s="1493" t="s">
        <v>3416</v>
      </c>
      <c r="G50" s="1748"/>
      <c r="H50" s="1543"/>
      <c r="I50" s="1601" t="s">
        <v>19</v>
      </c>
      <c r="J50" s="1773" t="s">
        <v>1138</v>
      </c>
      <c r="K50" s="1496" t="s">
        <v>8405</v>
      </c>
      <c r="L50" s="2361">
        <v>1175</v>
      </c>
      <c r="M50" s="2196" t="s">
        <v>8404</v>
      </c>
      <c r="N50" s="1902"/>
      <c r="O50" s="1775"/>
      <c r="P50" s="1790">
        <v>1</v>
      </c>
      <c r="Q50" s="1790"/>
    </row>
    <row r="51" spans="1:26" s="2643" customFormat="1" ht="59.25" customHeight="1">
      <c r="A51" s="3683"/>
      <c r="B51" s="1900" t="str">
        <f t="shared" si="1"/>
        <v>2200002101</v>
      </c>
      <c r="C51" s="1493" t="s">
        <v>4786</v>
      </c>
      <c r="D51" s="1826"/>
      <c r="E51" s="1495"/>
      <c r="F51" s="1493" t="s">
        <v>3416</v>
      </c>
      <c r="G51" s="2208"/>
      <c r="H51" s="1495"/>
      <c r="I51" s="1601" t="s">
        <v>19</v>
      </c>
      <c r="J51" s="1773" t="s">
        <v>1138</v>
      </c>
      <c r="K51" s="1496" t="s">
        <v>8413</v>
      </c>
      <c r="L51" s="2361">
        <v>1781</v>
      </c>
      <c r="M51" s="2196" t="s">
        <v>8404</v>
      </c>
      <c r="N51" s="1902"/>
      <c r="O51" s="1775"/>
      <c r="P51" s="1790">
        <v>1</v>
      </c>
      <c r="Q51" s="1790"/>
    </row>
    <row r="52" spans="1:26" s="2643" customFormat="1" ht="59.25" customHeight="1">
      <c r="A52" s="3683"/>
      <c r="B52" s="1900" t="str">
        <f t="shared" si="1"/>
        <v>2200002104</v>
      </c>
      <c r="C52" s="1493" t="s">
        <v>4786</v>
      </c>
      <c r="D52" s="1826"/>
      <c r="E52" s="1495"/>
      <c r="F52" s="1493" t="s">
        <v>3416</v>
      </c>
      <c r="G52" s="2208"/>
      <c r="H52" s="1773"/>
      <c r="I52" s="1493" t="s">
        <v>19</v>
      </c>
      <c r="J52" s="1937" t="s">
        <v>1138</v>
      </c>
      <c r="K52" s="1496" t="s">
        <v>8414</v>
      </c>
      <c r="L52" s="2361">
        <v>355</v>
      </c>
      <c r="M52" s="2385" t="s">
        <v>8415</v>
      </c>
      <c r="N52" s="1902"/>
      <c r="O52" s="1775"/>
      <c r="P52" s="1790">
        <v>1</v>
      </c>
      <c r="Q52" s="1790"/>
    </row>
    <row r="53" spans="1:26" s="2643" customFormat="1" ht="59.25" customHeight="1">
      <c r="A53" s="3683">
        <v>15</v>
      </c>
      <c r="B53" s="1900" t="str">
        <f t="shared" si="1"/>
        <v>2000003165</v>
      </c>
      <c r="C53" s="1902" t="s">
        <v>3469</v>
      </c>
      <c r="D53" s="2656">
        <v>4280</v>
      </c>
      <c r="E53" s="2118" t="s">
        <v>8416</v>
      </c>
      <c r="F53" s="2391" t="s">
        <v>16</v>
      </c>
      <c r="G53" s="1632" t="s">
        <v>8417</v>
      </c>
      <c r="H53" s="2118"/>
      <c r="I53" s="2118" t="s">
        <v>19</v>
      </c>
      <c r="J53" s="1773" t="s">
        <v>74</v>
      </c>
      <c r="K53" s="2422" t="s">
        <v>8418</v>
      </c>
      <c r="L53" s="2861">
        <v>3600</v>
      </c>
      <c r="M53" s="2506" t="s">
        <v>5788</v>
      </c>
      <c r="N53" s="1493"/>
      <c r="O53" s="1859"/>
      <c r="P53" s="1790">
        <v>1</v>
      </c>
      <c r="Q53" s="1790"/>
      <c r="R53" s="1467"/>
      <c r="S53" s="1467"/>
      <c r="T53" s="1467"/>
      <c r="U53" s="1467"/>
      <c r="V53" s="1467"/>
      <c r="W53" s="1467"/>
      <c r="X53" s="1467"/>
      <c r="Y53" s="1467"/>
      <c r="Z53" s="1467"/>
    </row>
    <row r="54" spans="1:26" s="2643" customFormat="1" ht="59.25" customHeight="1">
      <c r="A54" s="3683"/>
      <c r="B54" s="1900" t="str">
        <f t="shared" si="1"/>
        <v>2000003166</v>
      </c>
      <c r="C54" s="1630" t="s">
        <v>3469</v>
      </c>
      <c r="D54" s="2624"/>
      <c r="E54" s="1921"/>
      <c r="F54" s="1630" t="s">
        <v>16</v>
      </c>
      <c r="G54" s="1921"/>
      <c r="H54" s="1921"/>
      <c r="I54" s="1543" t="s">
        <v>19</v>
      </c>
      <c r="J54" s="1773" t="s">
        <v>74</v>
      </c>
      <c r="K54" s="1995" t="s">
        <v>8419</v>
      </c>
      <c r="L54" s="2610">
        <v>680</v>
      </c>
      <c r="M54" s="2506" t="s">
        <v>5319</v>
      </c>
      <c r="N54" s="2563"/>
      <c r="O54" s="1775"/>
      <c r="P54" s="1790">
        <v>1</v>
      </c>
      <c r="Q54" s="1790"/>
    </row>
    <row r="55" spans="1:26" s="1467" customFormat="1" ht="58.5" customHeight="1">
      <c r="A55" s="3683">
        <v>16</v>
      </c>
      <c r="B55" s="1900" t="str">
        <f t="shared" si="1"/>
        <v>2000003156</v>
      </c>
      <c r="C55" s="1902" t="s">
        <v>3708</v>
      </c>
      <c r="D55" s="2624">
        <v>5800</v>
      </c>
      <c r="E55" s="1921" t="s">
        <v>8420</v>
      </c>
      <c r="F55" s="1902" t="s">
        <v>3416</v>
      </c>
      <c r="G55" s="1921" t="s">
        <v>8421</v>
      </c>
      <c r="H55" s="2118"/>
      <c r="I55" s="1921" t="s">
        <v>19</v>
      </c>
      <c r="J55" s="1561" t="s">
        <v>20</v>
      </c>
      <c r="K55" s="2617" t="s">
        <v>8422</v>
      </c>
      <c r="L55" s="2583">
        <v>4800</v>
      </c>
      <c r="M55" s="2196" t="s">
        <v>8423</v>
      </c>
      <c r="N55" s="1921"/>
      <c r="O55" s="1859"/>
      <c r="P55" s="1790">
        <v>1</v>
      </c>
      <c r="Q55" s="1790"/>
    </row>
    <row r="56" spans="1:26" s="2643" customFormat="1" ht="58.5" customHeight="1">
      <c r="A56" s="3683"/>
      <c r="B56" s="1900" t="str">
        <f t="shared" si="1"/>
        <v>2000003158</v>
      </c>
      <c r="C56" s="1493" t="s">
        <v>3708</v>
      </c>
      <c r="D56" s="1827"/>
      <c r="E56" s="1543"/>
      <c r="F56" s="1493" t="s">
        <v>3416</v>
      </c>
      <c r="G56" s="1543"/>
      <c r="H56" s="1543"/>
      <c r="I56" s="1543" t="s">
        <v>19</v>
      </c>
      <c r="J56" s="1773" t="s">
        <v>20</v>
      </c>
      <c r="K56" s="1600" t="s">
        <v>8424</v>
      </c>
      <c r="L56" s="2636">
        <v>1000</v>
      </c>
      <c r="M56" s="2506" t="s">
        <v>8425</v>
      </c>
      <c r="N56" s="2263"/>
      <c r="O56" s="2565"/>
      <c r="P56" s="1852">
        <v>1</v>
      </c>
      <c r="Q56" s="1852"/>
    </row>
    <row r="57" spans="1:26" s="2643" customFormat="1" ht="58.5" customHeight="1">
      <c r="A57" s="3683">
        <v>17</v>
      </c>
      <c r="B57" s="1900" t="str">
        <f t="shared" si="1"/>
        <v>2000003159</v>
      </c>
      <c r="C57" s="1921" t="s">
        <v>5367</v>
      </c>
      <c r="D57" s="2858">
        <v>4350</v>
      </c>
      <c r="E57" s="1921" t="s">
        <v>8426</v>
      </c>
      <c r="F57" s="2563" t="s">
        <v>16</v>
      </c>
      <c r="G57" s="1921" t="s">
        <v>8427</v>
      </c>
      <c r="H57" s="1921"/>
      <c r="I57" s="2852" t="s">
        <v>19</v>
      </c>
      <c r="J57" s="1561" t="s">
        <v>1138</v>
      </c>
      <c r="K57" s="2859" t="s">
        <v>8428</v>
      </c>
      <c r="L57" s="2583">
        <v>1066</v>
      </c>
      <c r="M57" s="2849" t="s">
        <v>8429</v>
      </c>
      <c r="N57" s="1495" t="s">
        <v>7837</v>
      </c>
      <c r="O57" s="1859"/>
      <c r="P57" s="1790">
        <v>1</v>
      </c>
      <c r="Q57" s="1790"/>
      <c r="R57" s="1467"/>
      <c r="S57" s="1467"/>
      <c r="T57" s="1467"/>
      <c r="U57" s="1467"/>
      <c r="V57" s="1467"/>
      <c r="W57" s="1467"/>
      <c r="X57" s="1467"/>
      <c r="Y57" s="1467"/>
      <c r="Z57" s="1467"/>
    </row>
    <row r="58" spans="1:26" s="2643" customFormat="1" ht="58.5" customHeight="1">
      <c r="A58" s="3683"/>
      <c r="B58" s="1900" t="str">
        <f t="shared" si="1"/>
        <v>2200002091</v>
      </c>
      <c r="C58" s="1543" t="s">
        <v>5367</v>
      </c>
      <c r="D58" s="1827"/>
      <c r="E58" s="1543"/>
      <c r="F58" s="1601" t="s">
        <v>16</v>
      </c>
      <c r="G58" s="1543"/>
      <c r="H58" s="2051"/>
      <c r="I58" s="1601" t="s">
        <v>19</v>
      </c>
      <c r="J58" s="1899" t="s">
        <v>1138</v>
      </c>
      <c r="K58" s="1605" t="s">
        <v>8430</v>
      </c>
      <c r="L58" s="2860">
        <v>3300</v>
      </c>
      <c r="M58" s="2506" t="s">
        <v>5319</v>
      </c>
      <c r="N58" s="1545"/>
      <c r="O58" s="2051" t="s">
        <v>8400</v>
      </c>
      <c r="P58" s="1852">
        <v>1</v>
      </c>
      <c r="Q58" s="1852"/>
      <c r="R58" s="1467"/>
      <c r="S58" s="1467"/>
      <c r="T58" s="1467"/>
      <c r="U58" s="1467"/>
      <c r="V58" s="1467"/>
      <c r="W58" s="1467"/>
      <c r="X58" s="1467"/>
      <c r="Y58" s="1467"/>
      <c r="Z58" s="1467"/>
    </row>
    <row r="59" spans="1:26" s="2150" customFormat="1" ht="58.5" customHeight="1">
      <c r="A59" s="3716">
        <v>18</v>
      </c>
      <c r="B59" s="1900" t="str">
        <f t="shared" si="1"/>
        <v>2000003090</v>
      </c>
      <c r="C59" s="1902" t="s">
        <v>7553</v>
      </c>
      <c r="D59" s="2854">
        <v>3550</v>
      </c>
      <c r="E59" s="1921" t="s">
        <v>8431</v>
      </c>
      <c r="F59" s="1902" t="s">
        <v>54</v>
      </c>
      <c r="G59" s="1902" t="s">
        <v>8432</v>
      </c>
      <c r="H59" s="1902"/>
      <c r="I59" s="1902" t="s">
        <v>19</v>
      </c>
      <c r="J59" s="1902" t="s">
        <v>101</v>
      </c>
      <c r="K59" s="1916" t="s">
        <v>8433</v>
      </c>
      <c r="L59" s="2179">
        <v>2500</v>
      </c>
      <c r="M59" s="2196" t="s">
        <v>8434</v>
      </c>
      <c r="N59" s="1493" t="s">
        <v>5413</v>
      </c>
      <c r="O59" s="1548"/>
      <c r="P59" s="1790">
        <v>1</v>
      </c>
      <c r="Q59" s="1790"/>
      <c r="R59" s="1548"/>
      <c r="S59" s="1548"/>
      <c r="T59" s="1548"/>
      <c r="U59" s="1548"/>
      <c r="V59" s="1548"/>
      <c r="W59" s="1548"/>
      <c r="X59" s="1548"/>
      <c r="Y59" s="1548"/>
      <c r="Z59" s="1548"/>
    </row>
    <row r="60" spans="1:26" s="1548" customFormat="1" ht="69" customHeight="1">
      <c r="A60" s="3716"/>
      <c r="B60" s="1900" t="str">
        <f t="shared" si="1"/>
        <v>2000003163</v>
      </c>
      <c r="C60" s="1493" t="s">
        <v>7553</v>
      </c>
      <c r="D60" s="1855"/>
      <c r="E60" s="1495"/>
      <c r="F60" s="1493" t="s">
        <v>54</v>
      </c>
      <c r="G60" s="1495"/>
      <c r="H60" s="1495"/>
      <c r="I60" s="1493" t="s">
        <v>19</v>
      </c>
      <c r="J60" s="1495" t="s">
        <v>74</v>
      </c>
      <c r="K60" s="1600" t="s">
        <v>8435</v>
      </c>
      <c r="L60" s="2357">
        <v>1000</v>
      </c>
      <c r="M60" s="1790" t="s">
        <v>5481</v>
      </c>
      <c r="N60" s="1493"/>
      <c r="O60" s="1859"/>
      <c r="P60" s="1790">
        <v>1</v>
      </c>
      <c r="Q60" s="1790"/>
    </row>
    <row r="61" spans="1:26" s="1467" customFormat="1" ht="58.5" customHeight="1">
      <c r="A61" s="3683">
        <v>19</v>
      </c>
      <c r="B61" s="1900" t="str">
        <f t="shared" ref="B61:B92" si="2">TEXT(LEFT(K61,10),"0000000000")</f>
        <v>2000003166</v>
      </c>
      <c r="C61" s="2391" t="s">
        <v>7071</v>
      </c>
      <c r="D61" s="2656">
        <v>4250</v>
      </c>
      <c r="E61" s="2118" t="s">
        <v>8436</v>
      </c>
      <c r="F61" s="2391" t="s">
        <v>84</v>
      </c>
      <c r="G61" s="2855" t="s">
        <v>8437</v>
      </c>
      <c r="H61" s="2118"/>
      <c r="I61" s="2184" t="s">
        <v>19</v>
      </c>
      <c r="J61" s="2120" t="s">
        <v>74</v>
      </c>
      <c r="K61" s="2331" t="s">
        <v>8438</v>
      </c>
      <c r="L61" s="2713">
        <v>4120</v>
      </c>
      <c r="M61" s="2190" t="s">
        <v>5319</v>
      </c>
      <c r="N61" s="1941"/>
      <c r="O61" s="2576"/>
      <c r="P61" s="1882">
        <v>1</v>
      </c>
      <c r="Q61" s="1882"/>
    </row>
    <row r="62" spans="1:26" s="1467" customFormat="1" ht="58.5" customHeight="1">
      <c r="A62" s="3683"/>
      <c r="B62" s="1900" t="str">
        <f t="shared" si="2"/>
        <v>2200002107</v>
      </c>
      <c r="C62" s="1493" t="s">
        <v>7071</v>
      </c>
      <c r="D62" s="1826"/>
      <c r="E62" s="1495"/>
      <c r="F62" s="1493" t="s">
        <v>84</v>
      </c>
      <c r="G62" s="1495"/>
      <c r="H62" s="1495"/>
      <c r="I62" s="1543" t="s">
        <v>19</v>
      </c>
      <c r="J62" s="1773" t="s">
        <v>74</v>
      </c>
      <c r="K62" s="2348" t="s">
        <v>8439</v>
      </c>
      <c r="L62" s="2856">
        <v>46</v>
      </c>
      <c r="M62" s="2857" t="s">
        <v>8440</v>
      </c>
      <c r="N62" s="2563"/>
      <c r="O62" s="1775"/>
      <c r="P62" s="1790">
        <v>2</v>
      </c>
      <c r="Q62" s="1790"/>
      <c r="R62" s="2643"/>
      <c r="S62" s="2643"/>
      <c r="T62" s="2643"/>
      <c r="U62" s="2643"/>
      <c r="V62" s="2643"/>
      <c r="W62" s="2643"/>
      <c r="X62" s="2643"/>
      <c r="Y62" s="2643"/>
      <c r="Z62" s="2643"/>
    </row>
    <row r="63" spans="1:26" s="1467" customFormat="1" ht="58.5" customHeight="1">
      <c r="A63" s="3683">
        <v>20</v>
      </c>
      <c r="B63" s="1900" t="str">
        <f t="shared" si="2"/>
        <v>2200002105</v>
      </c>
      <c r="C63" s="1902" t="s">
        <v>211</v>
      </c>
      <c r="D63" s="2624">
        <v>4000</v>
      </c>
      <c r="E63" s="1921" t="s">
        <v>8441</v>
      </c>
      <c r="F63" s="1902" t="s">
        <v>61</v>
      </c>
      <c r="G63" s="1921" t="s">
        <v>8442</v>
      </c>
      <c r="H63" s="1921"/>
      <c r="I63" s="1902" t="s">
        <v>19</v>
      </c>
      <c r="J63" s="1902" t="s">
        <v>959</v>
      </c>
      <c r="K63" s="2331" t="s">
        <v>8443</v>
      </c>
      <c r="L63" s="2713">
        <v>1537</v>
      </c>
      <c r="M63" s="2684" t="s">
        <v>8444</v>
      </c>
      <c r="N63" s="2563"/>
      <c r="O63" s="1775"/>
      <c r="P63" s="1790">
        <v>2</v>
      </c>
      <c r="Q63" s="1790"/>
      <c r="R63" s="2643"/>
      <c r="S63" s="2643"/>
      <c r="T63" s="2643"/>
      <c r="U63" s="2643"/>
      <c r="V63" s="2643"/>
      <c r="W63" s="2643"/>
      <c r="X63" s="2643"/>
      <c r="Y63" s="2643"/>
      <c r="Z63" s="2643"/>
    </row>
    <row r="64" spans="1:26" s="1467" customFormat="1" ht="58.5" customHeight="1">
      <c r="A64" s="3683"/>
      <c r="B64" s="1900" t="str">
        <f t="shared" si="2"/>
        <v>2200002074</v>
      </c>
      <c r="C64" s="1493" t="s">
        <v>211</v>
      </c>
      <c r="D64" s="1548"/>
      <c r="E64" s="1548"/>
      <c r="F64" s="1493" t="s">
        <v>61</v>
      </c>
      <c r="G64" s="1548"/>
      <c r="H64" s="1548"/>
      <c r="I64" s="1493" t="s">
        <v>19</v>
      </c>
      <c r="J64" s="1493" t="s">
        <v>959</v>
      </c>
      <c r="K64" s="1548" t="s">
        <v>8333</v>
      </c>
      <c r="L64" s="2183">
        <v>2500</v>
      </c>
      <c r="M64" s="2196" t="s">
        <v>5319</v>
      </c>
      <c r="N64" s="1548"/>
      <c r="O64" s="1548"/>
      <c r="P64" s="1790">
        <v>1</v>
      </c>
      <c r="Q64" s="1790"/>
      <c r="R64" s="1548"/>
      <c r="S64" s="1548"/>
      <c r="T64" s="1548"/>
      <c r="U64" s="1548"/>
      <c r="V64" s="1548"/>
      <c r="W64" s="1548"/>
      <c r="X64" s="1548"/>
      <c r="Y64" s="1548"/>
      <c r="Z64" s="1548"/>
    </row>
    <row r="65" spans="1:26" s="1467" customFormat="1" ht="58.5" customHeight="1">
      <c r="A65" s="3683">
        <v>21</v>
      </c>
      <c r="B65" s="1900" t="str">
        <f t="shared" si="2"/>
        <v>2200002106</v>
      </c>
      <c r="C65" s="1902" t="s">
        <v>4831</v>
      </c>
      <c r="D65" s="2624">
        <v>4300</v>
      </c>
      <c r="E65" s="1921" t="s">
        <v>8445</v>
      </c>
      <c r="F65" s="1902" t="s">
        <v>61</v>
      </c>
      <c r="G65" s="1921" t="s">
        <v>8446</v>
      </c>
      <c r="H65" s="1921"/>
      <c r="I65" s="1902" t="s">
        <v>19</v>
      </c>
      <c r="J65" s="1902" t="s">
        <v>1138</v>
      </c>
      <c r="K65" s="2331" t="s">
        <v>8447</v>
      </c>
      <c r="L65" s="2713">
        <v>459</v>
      </c>
      <c r="M65" s="2684" t="s">
        <v>8448</v>
      </c>
      <c r="N65" s="2563"/>
      <c r="O65" s="1775"/>
      <c r="P65" s="1790">
        <v>2</v>
      </c>
      <c r="Q65" s="1790"/>
      <c r="R65" s="2643"/>
      <c r="S65" s="2643"/>
      <c r="T65" s="2643"/>
      <c r="U65" s="2643"/>
      <c r="V65" s="2643"/>
      <c r="W65" s="2643"/>
      <c r="X65" s="2643"/>
      <c r="Y65" s="2643"/>
      <c r="Z65" s="2643"/>
    </row>
    <row r="66" spans="1:26" s="1467" customFormat="1" ht="58.5" customHeight="1">
      <c r="A66" s="3683"/>
      <c r="B66" s="1900" t="str">
        <f t="shared" si="2"/>
        <v>2200002108</v>
      </c>
      <c r="C66" s="1902" t="s">
        <v>4831</v>
      </c>
      <c r="D66" s="1826"/>
      <c r="E66" s="1495"/>
      <c r="F66" s="1493" t="s">
        <v>61</v>
      </c>
      <c r="G66" s="1495"/>
      <c r="H66" s="1495"/>
      <c r="I66" s="1493" t="s">
        <v>19</v>
      </c>
      <c r="J66" s="1493" t="s">
        <v>1138</v>
      </c>
      <c r="K66" s="2348" t="s">
        <v>8449</v>
      </c>
      <c r="L66" s="2856">
        <v>3349</v>
      </c>
      <c r="M66" s="2857" t="s">
        <v>8450</v>
      </c>
      <c r="N66" s="2563"/>
      <c r="O66" s="1775"/>
      <c r="P66" s="1790">
        <v>2</v>
      </c>
      <c r="Q66" s="1790"/>
      <c r="R66" s="2643"/>
      <c r="S66" s="2643"/>
      <c r="T66" s="2643"/>
      <c r="U66" s="2643"/>
      <c r="V66" s="2643"/>
      <c r="W66" s="2643"/>
      <c r="X66" s="2643"/>
      <c r="Y66" s="2643"/>
      <c r="Z66" s="2643"/>
    </row>
    <row r="67" spans="1:26" s="1467" customFormat="1" ht="58.5" customHeight="1">
      <c r="A67" s="3683"/>
      <c r="B67" s="1900" t="str">
        <f t="shared" si="2"/>
        <v>2000003033</v>
      </c>
      <c r="C67" s="1902" t="s">
        <v>4831</v>
      </c>
      <c r="D67" s="1826"/>
      <c r="E67" s="1495"/>
      <c r="F67" s="1493" t="s">
        <v>61</v>
      </c>
      <c r="G67" s="1495"/>
      <c r="H67" s="1495"/>
      <c r="I67" s="1493" t="s">
        <v>19</v>
      </c>
      <c r="J67" s="1493" t="s">
        <v>1138</v>
      </c>
      <c r="K67" s="2348" t="s">
        <v>8451</v>
      </c>
      <c r="L67" s="2856">
        <v>100</v>
      </c>
      <c r="M67" s="2857" t="s">
        <v>5287</v>
      </c>
      <c r="N67" s="2563"/>
      <c r="O67" s="1775"/>
      <c r="P67" s="1790">
        <v>2</v>
      </c>
      <c r="Q67" s="1790"/>
      <c r="R67" s="2643"/>
      <c r="S67" s="2643"/>
      <c r="T67" s="2643"/>
      <c r="U67" s="2643"/>
      <c r="V67" s="2643"/>
      <c r="W67" s="2643"/>
      <c r="X67" s="2643"/>
      <c r="Y67" s="2643"/>
      <c r="Z67" s="2643"/>
    </row>
    <row r="68" spans="1:26" s="1467" customFormat="1" ht="58.5" customHeight="1">
      <c r="A68" s="3683"/>
      <c r="B68" s="1900" t="str">
        <f t="shared" si="2"/>
        <v>2200002065</v>
      </c>
      <c r="C68" s="1902" t="s">
        <v>4831</v>
      </c>
      <c r="D68" s="1826"/>
      <c r="E68" s="1495"/>
      <c r="F68" s="1493" t="s">
        <v>61</v>
      </c>
      <c r="G68" s="1495"/>
      <c r="H68" s="1495"/>
      <c r="I68" s="1493" t="s">
        <v>19</v>
      </c>
      <c r="J68" s="1493" t="s">
        <v>1138</v>
      </c>
      <c r="K68" s="2348" t="s">
        <v>8452</v>
      </c>
      <c r="L68" s="2856">
        <v>423</v>
      </c>
      <c r="M68" s="2857" t="s">
        <v>8453</v>
      </c>
      <c r="N68" s="2563"/>
      <c r="O68" s="1775"/>
      <c r="P68" s="1790">
        <v>2</v>
      </c>
      <c r="Q68" s="1790"/>
      <c r="R68" s="2643"/>
      <c r="S68" s="2643"/>
      <c r="T68" s="2643"/>
      <c r="U68" s="2643"/>
      <c r="V68" s="2643"/>
      <c r="W68" s="2643"/>
      <c r="X68" s="2643"/>
      <c r="Y68" s="2643"/>
      <c r="Z68" s="2643"/>
    </row>
    <row r="69" spans="1:26" s="1467" customFormat="1" ht="58.5" customHeight="1">
      <c r="A69" s="3683">
        <v>22</v>
      </c>
      <c r="B69" s="1900" t="str">
        <f t="shared" si="2"/>
        <v>2000003103</v>
      </c>
      <c r="C69" s="1902" t="s">
        <v>3275</v>
      </c>
      <c r="D69" s="2624">
        <v>10500</v>
      </c>
      <c r="E69" s="1921" t="s">
        <v>8454</v>
      </c>
      <c r="F69" s="1902" t="s">
        <v>3401</v>
      </c>
      <c r="G69" s="1921" t="s">
        <v>8455</v>
      </c>
      <c r="H69" s="1921"/>
      <c r="I69" s="1921" t="s">
        <v>19</v>
      </c>
      <c r="J69" s="1561" t="s">
        <v>123</v>
      </c>
      <c r="K69" s="2402" t="s">
        <v>8456</v>
      </c>
      <c r="L69" s="2508">
        <v>400</v>
      </c>
      <c r="M69" s="2506" t="s">
        <v>5319</v>
      </c>
      <c r="N69" s="1921" t="s">
        <v>5409</v>
      </c>
      <c r="O69" s="1775"/>
      <c r="P69" s="1790">
        <v>2</v>
      </c>
      <c r="Q69" s="1790"/>
    </row>
    <row r="70" spans="1:26" s="1467" customFormat="1" ht="67.5" customHeight="1">
      <c r="A70" s="3683"/>
      <c r="B70" s="1900" t="str">
        <f t="shared" si="2"/>
        <v>2000003143</v>
      </c>
      <c r="C70" s="1493" t="s">
        <v>3275</v>
      </c>
      <c r="D70" s="1494"/>
      <c r="E70" s="1543"/>
      <c r="F70" s="1493" t="s">
        <v>3401</v>
      </c>
      <c r="G70" s="1495"/>
      <c r="H70" s="1495"/>
      <c r="I70" s="1493" t="s">
        <v>19</v>
      </c>
      <c r="J70" s="1495" t="s">
        <v>123</v>
      </c>
      <c r="K70" s="1600" t="s">
        <v>8457</v>
      </c>
      <c r="L70" s="2357">
        <v>2500</v>
      </c>
      <c r="M70" s="2196" t="s">
        <v>5319</v>
      </c>
      <c r="N70" s="1493"/>
      <c r="O70" s="1859"/>
      <c r="P70" s="1790">
        <v>2</v>
      </c>
      <c r="Q70" s="1790"/>
    </row>
    <row r="71" spans="1:26" s="1467" customFormat="1" ht="67.5" customHeight="1">
      <c r="A71" s="3683"/>
      <c r="B71" s="1900" t="str">
        <f t="shared" si="2"/>
        <v>2000003190</v>
      </c>
      <c r="C71" s="1493" t="s">
        <v>3275</v>
      </c>
      <c r="D71" s="2624"/>
      <c r="E71" s="1921"/>
      <c r="F71" s="1493" t="s">
        <v>3401</v>
      </c>
      <c r="G71" s="1921"/>
      <c r="H71" s="1921"/>
      <c r="I71" s="1493" t="s">
        <v>19</v>
      </c>
      <c r="J71" s="1495" t="s">
        <v>123</v>
      </c>
      <c r="K71" s="1600" t="s">
        <v>8458</v>
      </c>
      <c r="L71" s="2583">
        <v>2500</v>
      </c>
      <c r="M71" s="2196" t="s">
        <v>8459</v>
      </c>
      <c r="N71" s="1493"/>
      <c r="O71" s="1859"/>
      <c r="P71" s="1790">
        <v>2</v>
      </c>
      <c r="Q71" s="1790"/>
      <c r="R71" s="2643"/>
      <c r="S71" s="2643"/>
      <c r="T71" s="2643"/>
      <c r="U71" s="2643"/>
      <c r="V71" s="2643"/>
      <c r="W71" s="2643"/>
      <c r="X71" s="2643"/>
      <c r="Y71" s="2643"/>
      <c r="Z71" s="2643"/>
    </row>
    <row r="72" spans="1:26" s="1467" customFormat="1" ht="51" customHeight="1">
      <c r="A72" s="3683"/>
      <c r="B72" s="1900" t="str">
        <f t="shared" si="2"/>
        <v>2000003145</v>
      </c>
      <c r="C72" s="1493" t="s">
        <v>3275</v>
      </c>
      <c r="D72" s="1826"/>
      <c r="E72" s="1495"/>
      <c r="F72" s="1493" t="s">
        <v>3401</v>
      </c>
      <c r="G72" s="1495"/>
      <c r="H72" s="1748"/>
      <c r="I72" s="1495" t="s">
        <v>19</v>
      </c>
      <c r="J72" s="1495" t="s">
        <v>63</v>
      </c>
      <c r="K72" s="1600" t="s">
        <v>8460</v>
      </c>
      <c r="L72" s="2357">
        <v>330</v>
      </c>
      <c r="M72" s="1790" t="s">
        <v>5481</v>
      </c>
      <c r="N72" s="1493"/>
      <c r="O72" s="1859"/>
      <c r="P72" s="1790">
        <v>2</v>
      </c>
      <c r="Q72" s="1790"/>
      <c r="R72" s="2643"/>
      <c r="S72" s="2643"/>
      <c r="T72" s="2643"/>
      <c r="U72" s="2643"/>
      <c r="V72" s="2643"/>
      <c r="W72" s="2643"/>
      <c r="X72" s="2643"/>
      <c r="Y72" s="2643"/>
      <c r="Z72" s="2643"/>
    </row>
    <row r="73" spans="1:26" s="1467" customFormat="1" ht="51" customHeight="1">
      <c r="A73" s="3683"/>
      <c r="B73" s="1900" t="str">
        <f t="shared" si="2"/>
        <v>2000003173</v>
      </c>
      <c r="C73" s="1493" t="s">
        <v>3275</v>
      </c>
      <c r="D73" s="1826"/>
      <c r="E73" s="1495"/>
      <c r="F73" s="1493" t="s">
        <v>3401</v>
      </c>
      <c r="G73" s="1495"/>
      <c r="H73" s="1748"/>
      <c r="I73" s="1495" t="s">
        <v>19</v>
      </c>
      <c r="J73" s="1495" t="s">
        <v>63</v>
      </c>
      <c r="K73" s="1600" t="s">
        <v>8461</v>
      </c>
      <c r="L73" s="2357">
        <v>645</v>
      </c>
      <c r="M73" s="1790" t="s">
        <v>5481</v>
      </c>
      <c r="N73" s="1493"/>
      <c r="O73" s="1859"/>
      <c r="P73" s="1790">
        <v>2</v>
      </c>
      <c r="Q73" s="1790"/>
      <c r="R73" s="2643"/>
      <c r="S73" s="2643"/>
      <c r="T73" s="2643"/>
      <c r="U73" s="2643"/>
      <c r="V73" s="2643"/>
      <c r="W73" s="2643"/>
      <c r="X73" s="2643"/>
      <c r="Y73" s="2643"/>
      <c r="Z73" s="2643"/>
    </row>
    <row r="74" spans="1:26" s="1467" customFormat="1" ht="51" customHeight="1">
      <c r="A74" s="3683"/>
      <c r="B74" s="1900" t="str">
        <f t="shared" si="2"/>
        <v>2000003129</v>
      </c>
      <c r="C74" s="1493" t="s">
        <v>3275</v>
      </c>
      <c r="D74" s="1826"/>
      <c r="E74" s="1495"/>
      <c r="F74" s="1493" t="s">
        <v>3401</v>
      </c>
      <c r="G74" s="1495"/>
      <c r="H74" s="1495"/>
      <c r="I74" s="1495" t="s">
        <v>19</v>
      </c>
      <c r="J74" s="1495" t="s">
        <v>63</v>
      </c>
      <c r="K74" s="1770" t="s">
        <v>8462</v>
      </c>
      <c r="L74" s="1548">
        <v>88</v>
      </c>
      <c r="M74" s="1748" t="s">
        <v>5481</v>
      </c>
      <c r="N74" s="1493"/>
      <c r="O74" s="1859"/>
      <c r="P74" s="1790">
        <v>2</v>
      </c>
      <c r="Q74" s="1790"/>
      <c r="R74" s="2643"/>
      <c r="S74" s="2643"/>
      <c r="T74" s="2643"/>
      <c r="U74" s="2643"/>
      <c r="V74" s="2643"/>
      <c r="W74" s="2643"/>
      <c r="X74" s="2643"/>
      <c r="Y74" s="2643"/>
      <c r="Z74" s="2643"/>
    </row>
    <row r="75" spans="1:26" s="1467" customFormat="1" ht="51" customHeight="1">
      <c r="A75" s="3683"/>
      <c r="B75" s="1900" t="str">
        <f t="shared" si="2"/>
        <v>2000003130</v>
      </c>
      <c r="C75" s="1493" t="s">
        <v>3275</v>
      </c>
      <c r="D75" s="1826"/>
      <c r="E75" s="1495"/>
      <c r="F75" s="1493" t="s">
        <v>3401</v>
      </c>
      <c r="G75" s="1495"/>
      <c r="H75" s="1495"/>
      <c r="I75" s="1495" t="s">
        <v>19</v>
      </c>
      <c r="J75" s="1495" t="s">
        <v>63</v>
      </c>
      <c r="K75" s="1770" t="s">
        <v>8463</v>
      </c>
      <c r="L75" s="1548">
        <v>258</v>
      </c>
      <c r="M75" s="2196" t="s">
        <v>8464</v>
      </c>
      <c r="N75" s="1493"/>
      <c r="O75" s="1859"/>
      <c r="P75" s="1790">
        <v>2</v>
      </c>
      <c r="Q75" s="1790"/>
      <c r="R75" s="2643"/>
      <c r="S75" s="2643"/>
      <c r="T75" s="2643"/>
      <c r="U75" s="2643"/>
      <c r="V75" s="2643"/>
      <c r="W75" s="2643"/>
      <c r="X75" s="2643"/>
      <c r="Y75" s="2643"/>
      <c r="Z75" s="2643"/>
    </row>
    <row r="76" spans="1:26" s="1467" customFormat="1" ht="51" customHeight="1">
      <c r="A76" s="3683"/>
      <c r="B76" s="1900" t="str">
        <f t="shared" si="2"/>
        <v>2200002109</v>
      </c>
      <c r="C76" s="1493" t="s">
        <v>3275</v>
      </c>
      <c r="D76" s="1826"/>
      <c r="E76" s="1495"/>
      <c r="F76" s="1493" t="s">
        <v>3401</v>
      </c>
      <c r="G76" s="1495"/>
      <c r="H76" s="1495"/>
      <c r="I76" s="1495" t="s">
        <v>19</v>
      </c>
      <c r="J76" s="1495" t="s">
        <v>63</v>
      </c>
      <c r="K76" s="1770" t="s">
        <v>8465</v>
      </c>
      <c r="L76" s="1548">
        <v>93</v>
      </c>
      <c r="M76" s="2196" t="s">
        <v>8440</v>
      </c>
      <c r="N76" s="1493"/>
      <c r="O76" s="1859"/>
      <c r="P76" s="1790">
        <v>2</v>
      </c>
      <c r="Q76" s="1790"/>
      <c r="R76" s="2643"/>
      <c r="S76" s="2643"/>
      <c r="T76" s="2643"/>
      <c r="U76" s="2643"/>
      <c r="V76" s="2643"/>
      <c r="W76" s="2643"/>
      <c r="X76" s="2643"/>
      <c r="Y76" s="2643"/>
      <c r="Z76" s="2643"/>
    </row>
    <row r="77" spans="1:26" s="1467" customFormat="1" ht="69" customHeight="1">
      <c r="A77" s="3683"/>
      <c r="B77" s="1900" t="str">
        <f t="shared" si="2"/>
        <v>2000003082</v>
      </c>
      <c r="C77" s="1493" t="s">
        <v>3275</v>
      </c>
      <c r="D77" s="1826"/>
      <c r="E77" s="1495"/>
      <c r="F77" s="1493" t="s">
        <v>3401</v>
      </c>
      <c r="G77" s="1495"/>
      <c r="H77" s="1748"/>
      <c r="I77" s="1601" t="s">
        <v>19</v>
      </c>
      <c r="J77" s="1495" t="s">
        <v>63</v>
      </c>
      <c r="K77" s="1600" t="s">
        <v>8466</v>
      </c>
      <c r="L77" s="2796">
        <v>3500</v>
      </c>
      <c r="M77" s="1748" t="s">
        <v>5481</v>
      </c>
      <c r="N77" s="1493"/>
      <c r="O77" s="1859"/>
      <c r="P77" s="1790">
        <v>2</v>
      </c>
      <c r="Q77" s="1790"/>
    </row>
    <row r="78" spans="1:26" s="1467" customFormat="1" ht="79.5" customHeight="1">
      <c r="A78" s="3683"/>
      <c r="B78" s="1900" t="str">
        <f t="shared" si="2"/>
        <v>2000003174</v>
      </c>
      <c r="C78" s="1493" t="s">
        <v>3275</v>
      </c>
      <c r="D78" s="1826"/>
      <c r="E78" s="1495"/>
      <c r="F78" s="1493" t="s">
        <v>3401</v>
      </c>
      <c r="G78" s="1495"/>
      <c r="H78" s="1748"/>
      <c r="I78" s="1601" t="s">
        <v>19</v>
      </c>
      <c r="J78" s="1495" t="s">
        <v>63</v>
      </c>
      <c r="K78" s="1600" t="s">
        <v>8467</v>
      </c>
      <c r="L78" s="2564">
        <v>28</v>
      </c>
      <c r="M78" s="2261" t="s">
        <v>7415</v>
      </c>
      <c r="N78" s="1493"/>
      <c r="O78" s="1859"/>
      <c r="P78" s="1790">
        <v>2</v>
      </c>
      <c r="Q78" s="1790"/>
    </row>
    <row r="79" spans="1:26" s="1467" customFormat="1" ht="55.5" customHeight="1">
      <c r="A79" s="3683">
        <v>23</v>
      </c>
      <c r="B79" s="1900" t="str">
        <f t="shared" si="2"/>
        <v>2200002108</v>
      </c>
      <c r="C79" s="2263" t="s">
        <v>3455</v>
      </c>
      <c r="D79" s="2624">
        <v>8800</v>
      </c>
      <c r="E79" s="1921" t="s">
        <v>8468</v>
      </c>
      <c r="F79" s="1902" t="s">
        <v>3401</v>
      </c>
      <c r="G79" s="1921" t="s">
        <v>8469</v>
      </c>
      <c r="H79" s="1921"/>
      <c r="I79" s="1902" t="s">
        <v>19</v>
      </c>
      <c r="J79" s="1921" t="s">
        <v>1138</v>
      </c>
      <c r="K79" s="2331" t="s">
        <v>8449</v>
      </c>
      <c r="L79" s="2583">
        <v>1183</v>
      </c>
      <c r="M79" s="2196" t="s">
        <v>8450</v>
      </c>
      <c r="N79" s="1493"/>
      <c r="O79" s="1859"/>
      <c r="P79" s="1790">
        <v>2</v>
      </c>
      <c r="Q79" s="1790"/>
      <c r="R79" s="2643"/>
      <c r="S79" s="2643"/>
      <c r="T79" s="2643"/>
      <c r="U79" s="2643"/>
      <c r="V79" s="2643"/>
      <c r="W79" s="2643"/>
      <c r="X79" s="2643"/>
      <c r="Y79" s="2643"/>
      <c r="Z79" s="2643"/>
    </row>
    <row r="80" spans="1:26" s="1467" customFormat="1" ht="55.5" customHeight="1">
      <c r="A80" s="3683"/>
      <c r="B80" s="1900" t="str">
        <f t="shared" si="2"/>
        <v>2200002074</v>
      </c>
      <c r="C80" s="1545" t="s">
        <v>3455</v>
      </c>
      <c r="D80" s="1826"/>
      <c r="E80" s="1495"/>
      <c r="F80" s="1493" t="s">
        <v>3401</v>
      </c>
      <c r="G80" s="1495"/>
      <c r="H80" s="1495"/>
      <c r="I80" s="1493" t="s">
        <v>19</v>
      </c>
      <c r="J80" s="1495" t="s">
        <v>1138</v>
      </c>
      <c r="K80" s="2348" t="s">
        <v>8333</v>
      </c>
      <c r="L80" s="2357">
        <v>182</v>
      </c>
      <c r="M80" s="2196" t="s">
        <v>8470</v>
      </c>
      <c r="N80" s="1493"/>
      <c r="O80" s="1859"/>
      <c r="P80" s="1790">
        <v>2</v>
      </c>
      <c r="Q80" s="1790"/>
      <c r="R80" s="2643"/>
      <c r="S80" s="2643"/>
      <c r="T80" s="2643"/>
      <c r="U80" s="2643"/>
      <c r="V80" s="2643"/>
      <c r="W80" s="2643"/>
      <c r="X80" s="2643"/>
      <c r="Y80" s="2643"/>
      <c r="Z80" s="2643"/>
    </row>
    <row r="81" spans="1:26" s="1467" customFormat="1" ht="55.5" customHeight="1">
      <c r="A81" s="3683"/>
      <c r="B81" s="1900" t="str">
        <f t="shared" si="2"/>
        <v>2200002091</v>
      </c>
      <c r="C81" s="1545" t="s">
        <v>3455</v>
      </c>
      <c r="D81" s="1826"/>
      <c r="E81" s="1495"/>
      <c r="F81" s="1493" t="s">
        <v>3401</v>
      </c>
      <c r="G81" s="1495"/>
      <c r="H81" s="1495"/>
      <c r="I81" s="1493" t="s">
        <v>19</v>
      </c>
      <c r="J81" s="1495" t="s">
        <v>1138</v>
      </c>
      <c r="K81" s="2348" t="s">
        <v>8471</v>
      </c>
      <c r="L81" s="2357">
        <v>410</v>
      </c>
      <c r="M81" s="2196" t="s">
        <v>8470</v>
      </c>
      <c r="N81" s="1493"/>
      <c r="O81" s="1859"/>
      <c r="P81" s="1790">
        <v>2</v>
      </c>
      <c r="Q81" s="1790"/>
      <c r="R81" s="2643"/>
      <c r="S81" s="2643"/>
      <c r="T81" s="2643"/>
      <c r="U81" s="2643"/>
      <c r="V81" s="2643"/>
      <c r="W81" s="2643"/>
      <c r="X81" s="2643"/>
      <c r="Y81" s="2643"/>
      <c r="Z81" s="2643"/>
    </row>
    <row r="82" spans="1:26" s="1467" customFormat="1" ht="55.5" customHeight="1">
      <c r="A82" s="3683"/>
      <c r="B82" s="1900" t="str">
        <f t="shared" si="2"/>
        <v>2200002101</v>
      </c>
      <c r="C82" s="1545" t="s">
        <v>3455</v>
      </c>
      <c r="D82" s="1826"/>
      <c r="E82" s="1495"/>
      <c r="F82" s="1493" t="s">
        <v>3401</v>
      </c>
      <c r="G82" s="1495"/>
      <c r="H82" s="1495"/>
      <c r="I82" s="1493" t="s">
        <v>19</v>
      </c>
      <c r="J82" s="1495" t="s">
        <v>1138</v>
      </c>
      <c r="K82" s="2348" t="s">
        <v>8472</v>
      </c>
      <c r="L82" s="2357">
        <v>108</v>
      </c>
      <c r="M82" s="2196" t="s">
        <v>8470</v>
      </c>
      <c r="N82" s="1493"/>
      <c r="O82" s="1859"/>
      <c r="P82" s="1790">
        <v>2</v>
      </c>
      <c r="Q82" s="1790"/>
      <c r="R82" s="2643"/>
      <c r="S82" s="2643"/>
      <c r="T82" s="2643"/>
      <c r="U82" s="2643"/>
      <c r="V82" s="2643"/>
      <c r="W82" s="2643"/>
      <c r="X82" s="2643"/>
      <c r="Y82" s="2643"/>
      <c r="Z82" s="2643"/>
    </row>
    <row r="83" spans="1:26" s="1467" customFormat="1" ht="55.5" customHeight="1">
      <c r="A83" s="3683"/>
      <c r="B83" s="1900" t="str">
        <f t="shared" si="2"/>
        <v>2200002115</v>
      </c>
      <c r="C83" s="1545" t="s">
        <v>3455</v>
      </c>
      <c r="D83" s="1826"/>
      <c r="E83" s="1495"/>
      <c r="F83" s="1493" t="s">
        <v>3401</v>
      </c>
      <c r="G83" s="1495"/>
      <c r="H83" s="1495"/>
      <c r="I83" s="1493" t="s">
        <v>19</v>
      </c>
      <c r="J83" s="1495" t="s">
        <v>1138</v>
      </c>
      <c r="K83" s="2348" t="s">
        <v>8473</v>
      </c>
      <c r="L83" s="2357">
        <v>2411</v>
      </c>
      <c r="M83" s="2196" t="s">
        <v>8474</v>
      </c>
      <c r="N83" s="1493"/>
      <c r="O83" s="1859"/>
      <c r="P83" s="1790">
        <v>2</v>
      </c>
      <c r="Q83" s="1790"/>
      <c r="R83" s="2643"/>
      <c r="S83" s="2643"/>
      <c r="T83" s="2643"/>
      <c r="U83" s="2643"/>
      <c r="V83" s="2643"/>
      <c r="W83" s="2643"/>
      <c r="X83" s="2643"/>
      <c r="Y83" s="2643"/>
      <c r="Z83" s="2643"/>
    </row>
    <row r="84" spans="1:26" s="1467" customFormat="1" ht="55.5" customHeight="1">
      <c r="A84" s="3683"/>
      <c r="B84" s="1900" t="str">
        <f t="shared" si="2"/>
        <v>2200002116</v>
      </c>
      <c r="C84" s="1545" t="s">
        <v>3455</v>
      </c>
      <c r="D84" s="1826"/>
      <c r="E84" s="1495"/>
      <c r="F84" s="1493" t="s">
        <v>3401</v>
      </c>
      <c r="G84" s="1495"/>
      <c r="H84" s="1495"/>
      <c r="I84" s="1493" t="s">
        <v>19</v>
      </c>
      <c r="J84" s="1495" t="s">
        <v>1138</v>
      </c>
      <c r="K84" s="2348" t="s">
        <v>8475</v>
      </c>
      <c r="L84" s="2357">
        <v>2127</v>
      </c>
      <c r="M84" s="2196" t="s">
        <v>8476</v>
      </c>
      <c r="N84" s="1493"/>
      <c r="O84" s="1859"/>
      <c r="P84" s="1790">
        <v>2</v>
      </c>
      <c r="Q84" s="1790"/>
      <c r="R84" s="2643"/>
      <c r="S84" s="2643"/>
      <c r="T84" s="2643"/>
      <c r="U84" s="2643"/>
      <c r="V84" s="2643"/>
      <c r="W84" s="2643"/>
      <c r="X84" s="2643"/>
      <c r="Y84" s="2643"/>
      <c r="Z84" s="2643"/>
    </row>
    <row r="85" spans="1:26" s="1467" customFormat="1" ht="55.5" customHeight="1">
      <c r="A85" s="3683"/>
      <c r="B85" s="1900" t="str">
        <f t="shared" si="2"/>
        <v>2200002117</v>
      </c>
      <c r="C85" s="1545" t="s">
        <v>3455</v>
      </c>
      <c r="D85" s="1826"/>
      <c r="E85" s="1495"/>
      <c r="F85" s="1493" t="s">
        <v>3401</v>
      </c>
      <c r="G85" s="1495"/>
      <c r="H85" s="1495"/>
      <c r="I85" s="1493" t="s">
        <v>19</v>
      </c>
      <c r="J85" s="1495" t="s">
        <v>1138</v>
      </c>
      <c r="K85" s="2348" t="s">
        <v>8477</v>
      </c>
      <c r="L85" s="2357">
        <v>1801</v>
      </c>
      <c r="M85" s="2196" t="s">
        <v>8474</v>
      </c>
      <c r="N85" s="1493"/>
      <c r="O85" s="1859"/>
      <c r="P85" s="1790">
        <v>2</v>
      </c>
      <c r="Q85" s="1790"/>
      <c r="R85" s="2643"/>
      <c r="S85" s="2643"/>
      <c r="T85" s="2643"/>
      <c r="U85" s="2643"/>
      <c r="V85" s="2643"/>
      <c r="W85" s="2643"/>
      <c r="X85" s="2643"/>
      <c r="Y85" s="2643"/>
      <c r="Z85" s="2643"/>
    </row>
    <row r="86" spans="1:26" s="1467" customFormat="1" ht="55.5" customHeight="1">
      <c r="A86" s="3683"/>
      <c r="B86" s="1900" t="str">
        <f t="shared" si="2"/>
        <v>2200002118</v>
      </c>
      <c r="C86" s="1545" t="s">
        <v>3455</v>
      </c>
      <c r="D86" s="1826"/>
      <c r="E86" s="1495"/>
      <c r="F86" s="1493" t="s">
        <v>3401</v>
      </c>
      <c r="G86" s="1495"/>
      <c r="H86" s="1495"/>
      <c r="I86" s="1493" t="s">
        <v>19</v>
      </c>
      <c r="J86" s="1495" t="s">
        <v>1138</v>
      </c>
      <c r="K86" s="2348" t="s">
        <v>8478</v>
      </c>
      <c r="L86" s="2357">
        <v>600</v>
      </c>
      <c r="M86" s="2196" t="s">
        <v>8440</v>
      </c>
      <c r="N86" s="1493"/>
      <c r="O86" s="1859"/>
      <c r="P86" s="1790">
        <v>2</v>
      </c>
      <c r="Q86" s="1790"/>
      <c r="R86" s="2643"/>
      <c r="S86" s="2643"/>
      <c r="T86" s="2643"/>
      <c r="U86" s="2643"/>
      <c r="V86" s="2643"/>
      <c r="W86" s="2643"/>
      <c r="X86" s="2643"/>
      <c r="Y86" s="2643"/>
      <c r="Z86" s="2643"/>
    </row>
    <row r="87" spans="1:26" s="1467" customFormat="1" ht="55.5" customHeight="1">
      <c r="A87" s="3687">
        <v>24</v>
      </c>
      <c r="B87" s="1900" t="str">
        <f t="shared" si="2"/>
        <v>2200002110</v>
      </c>
      <c r="C87" s="1902" t="s">
        <v>52</v>
      </c>
      <c r="D87" s="2624">
        <v>4620</v>
      </c>
      <c r="E87" s="1921" t="s">
        <v>8479</v>
      </c>
      <c r="F87" s="1902" t="s">
        <v>16</v>
      </c>
      <c r="G87" s="1921" t="s">
        <v>3806</v>
      </c>
      <c r="H87" s="1921"/>
      <c r="I87" s="1921" t="s">
        <v>19</v>
      </c>
      <c r="J87" s="1921" t="s">
        <v>74</v>
      </c>
      <c r="K87" s="2150" t="s">
        <v>8480</v>
      </c>
      <c r="L87" s="2179">
        <v>187</v>
      </c>
      <c r="M87" s="1921" t="s">
        <v>8481</v>
      </c>
      <c r="N87" s="1493"/>
      <c r="O87" s="1859"/>
      <c r="P87" s="1790">
        <v>2</v>
      </c>
      <c r="Q87" s="1790"/>
    </row>
    <row r="88" spans="1:26" s="1467" customFormat="1" ht="55.5" customHeight="1">
      <c r="A88" s="3687"/>
      <c r="B88" s="1900" t="str">
        <f t="shared" si="2"/>
        <v>2000003177</v>
      </c>
      <c r="C88" s="1493" t="s">
        <v>52</v>
      </c>
      <c r="D88" s="1826"/>
      <c r="E88" s="1495"/>
      <c r="F88" s="1493" t="s">
        <v>16</v>
      </c>
      <c r="G88" s="1495"/>
      <c r="H88" s="1748"/>
      <c r="I88" s="1495" t="s">
        <v>19</v>
      </c>
      <c r="J88" s="1495" t="s">
        <v>74</v>
      </c>
      <c r="K88" s="1600" t="s">
        <v>8482</v>
      </c>
      <c r="L88" s="2357">
        <v>2175</v>
      </c>
      <c r="M88" s="2196" t="s">
        <v>5788</v>
      </c>
      <c r="N88" s="1493"/>
      <c r="O88" s="1859"/>
      <c r="P88" s="1790">
        <v>2</v>
      </c>
      <c r="Q88" s="1790"/>
      <c r="R88" s="2643"/>
      <c r="S88" s="2643"/>
      <c r="T88" s="2643"/>
      <c r="U88" s="2643"/>
      <c r="V88" s="2643"/>
      <c r="W88" s="2643"/>
      <c r="X88" s="2643"/>
      <c r="Y88" s="2643"/>
      <c r="Z88" s="2643"/>
    </row>
    <row r="89" spans="1:26" s="1467" customFormat="1" ht="55.5" customHeight="1">
      <c r="A89" s="3687"/>
      <c r="B89" s="1900" t="str">
        <f t="shared" si="2"/>
        <v>2000003165</v>
      </c>
      <c r="C89" s="1493" t="s">
        <v>52</v>
      </c>
      <c r="D89" s="1868"/>
      <c r="E89" s="1851"/>
      <c r="F89" s="1493" t="s">
        <v>16</v>
      </c>
      <c r="G89" s="1851"/>
      <c r="H89" s="1872"/>
      <c r="I89" s="1495" t="s">
        <v>19</v>
      </c>
      <c r="J89" s="1937" t="s">
        <v>74</v>
      </c>
      <c r="K89" s="1966" t="s">
        <v>8483</v>
      </c>
      <c r="L89" s="2868">
        <v>1000</v>
      </c>
      <c r="M89" s="2506" t="s">
        <v>5319</v>
      </c>
      <c r="N89" s="1493"/>
      <c r="O89" s="1859"/>
      <c r="P89" s="1790">
        <v>2</v>
      </c>
      <c r="Q89" s="1790"/>
    </row>
    <row r="90" spans="1:26" s="1467" customFormat="1" ht="55.5" customHeight="1">
      <c r="A90" s="3687"/>
      <c r="B90" s="1900" t="str">
        <f t="shared" si="2"/>
        <v>2000003166</v>
      </c>
      <c r="C90" s="1493" t="s">
        <v>52</v>
      </c>
      <c r="D90" s="1868"/>
      <c r="E90" s="1851"/>
      <c r="F90" s="1493" t="s">
        <v>16</v>
      </c>
      <c r="G90" s="1921"/>
      <c r="H90" s="1921"/>
      <c r="I90" s="1875" t="s">
        <v>19</v>
      </c>
      <c r="J90" s="1773" t="s">
        <v>74</v>
      </c>
      <c r="K90" s="1995" t="s">
        <v>8484</v>
      </c>
      <c r="L90" s="2610">
        <v>1000</v>
      </c>
      <c r="M90" s="2506" t="s">
        <v>5319</v>
      </c>
      <c r="N90" s="2563"/>
      <c r="O90" s="1775"/>
      <c r="P90" s="1790">
        <v>2</v>
      </c>
      <c r="Q90" s="1790"/>
      <c r="R90" s="2643"/>
      <c r="S90" s="2643"/>
      <c r="T90" s="2643"/>
      <c r="U90" s="2643"/>
      <c r="V90" s="2643"/>
      <c r="W90" s="2643"/>
      <c r="X90" s="2643"/>
      <c r="Y90" s="2643"/>
      <c r="Z90" s="2643"/>
    </row>
    <row r="91" spans="1:26" s="2643" customFormat="1" ht="50.25" customHeight="1">
      <c r="A91" s="3686">
        <v>25</v>
      </c>
      <c r="B91" s="1900" t="str">
        <f t="shared" si="2"/>
        <v>2000003155</v>
      </c>
      <c r="C91" s="1902" t="s">
        <v>3414</v>
      </c>
      <c r="D91" s="2624">
        <v>24000</v>
      </c>
      <c r="E91" s="1921" t="s">
        <v>8485</v>
      </c>
      <c r="F91" s="1902" t="s">
        <v>3416</v>
      </c>
      <c r="G91" s="1921" t="s">
        <v>8486</v>
      </c>
      <c r="H91" s="1921"/>
      <c r="I91" s="1921" t="s">
        <v>19</v>
      </c>
      <c r="J91" s="1921" t="s">
        <v>253</v>
      </c>
      <c r="K91" s="1845" t="s">
        <v>8487</v>
      </c>
      <c r="L91" s="2583">
        <v>5644</v>
      </c>
      <c r="M91" s="2506" t="s">
        <v>5319</v>
      </c>
      <c r="N91" s="1902"/>
      <c r="O91" s="1775"/>
      <c r="P91" s="1790">
        <v>2</v>
      </c>
      <c r="Q91" s="1790"/>
    </row>
    <row r="92" spans="1:26" s="1467" customFormat="1" ht="61.5" customHeight="1">
      <c r="A92" s="3686"/>
      <c r="B92" s="1900" t="str">
        <f t="shared" si="2"/>
        <v>2000003142</v>
      </c>
      <c r="C92" s="1493" t="s">
        <v>3414</v>
      </c>
      <c r="D92" s="1494"/>
      <c r="E92" s="1495"/>
      <c r="F92" s="1493" t="s">
        <v>3416</v>
      </c>
      <c r="G92" s="1495"/>
      <c r="H92" s="1495"/>
      <c r="I92" s="1493" t="s">
        <v>19</v>
      </c>
      <c r="J92" s="1495" t="s">
        <v>123</v>
      </c>
      <c r="K92" s="1600" t="s">
        <v>8488</v>
      </c>
      <c r="L92" s="2543">
        <v>2834</v>
      </c>
      <c r="M92" s="2506" t="s">
        <v>5319</v>
      </c>
      <c r="N92" s="1493"/>
      <c r="O92" s="1859"/>
      <c r="P92" s="1790">
        <v>2</v>
      </c>
      <c r="Q92" s="1790"/>
    </row>
    <row r="93" spans="1:26" s="1467" customFormat="1" ht="52.5" customHeight="1">
      <c r="A93" s="3686"/>
      <c r="B93" s="1900" t="str">
        <f t="shared" ref="B93:B124" si="3">TEXT(LEFT(K93,10),"0000000000")</f>
        <v>2200002095</v>
      </c>
      <c r="C93" s="1493" t="s">
        <v>3414</v>
      </c>
      <c r="D93" s="1826"/>
      <c r="E93" s="1495"/>
      <c r="F93" s="1493" t="s">
        <v>3416</v>
      </c>
      <c r="G93" s="1495"/>
      <c r="H93" s="1495"/>
      <c r="I93" s="1495" t="s">
        <v>19</v>
      </c>
      <c r="J93" s="1495" t="s">
        <v>123</v>
      </c>
      <c r="K93" s="2912" t="s">
        <v>8489</v>
      </c>
      <c r="L93" s="2637">
        <v>438</v>
      </c>
      <c r="M93" s="2055" t="s">
        <v>8490</v>
      </c>
      <c r="N93" s="1493"/>
      <c r="O93" s="1859"/>
      <c r="P93" s="1790">
        <v>2</v>
      </c>
      <c r="Q93" s="1790"/>
    </row>
    <row r="94" spans="1:26" s="1467" customFormat="1" ht="52.5" customHeight="1">
      <c r="A94" s="3686"/>
      <c r="B94" s="1900" t="str">
        <f t="shared" si="3"/>
        <v>2200002097</v>
      </c>
      <c r="C94" s="1493" t="s">
        <v>3414</v>
      </c>
      <c r="D94" s="1826"/>
      <c r="E94" s="1495"/>
      <c r="F94" s="1493" t="s">
        <v>3416</v>
      </c>
      <c r="G94" s="1495"/>
      <c r="H94" s="1495"/>
      <c r="I94" s="1495" t="s">
        <v>19</v>
      </c>
      <c r="J94" s="1495" t="s">
        <v>123</v>
      </c>
      <c r="K94" s="2912" t="s">
        <v>8491</v>
      </c>
      <c r="L94" s="2637">
        <v>562</v>
      </c>
      <c r="M94" s="2055" t="s">
        <v>8492</v>
      </c>
      <c r="N94" s="1493"/>
      <c r="O94" s="1859"/>
      <c r="P94" s="1790">
        <v>2</v>
      </c>
      <c r="Q94" s="1790"/>
    </row>
    <row r="95" spans="1:26" s="1467" customFormat="1" ht="67.5" customHeight="1">
      <c r="A95" s="3686"/>
      <c r="B95" s="1900" t="str">
        <f t="shared" si="3"/>
        <v>2000003095</v>
      </c>
      <c r="C95" s="1493" t="s">
        <v>3414</v>
      </c>
      <c r="D95" s="1826"/>
      <c r="E95" s="1495"/>
      <c r="F95" s="1493" t="s">
        <v>3416</v>
      </c>
      <c r="G95" s="1495"/>
      <c r="H95" s="1495"/>
      <c r="I95" s="1493" t="s">
        <v>19</v>
      </c>
      <c r="J95" s="1495" t="s">
        <v>123</v>
      </c>
      <c r="K95" s="1598" t="s">
        <v>8493</v>
      </c>
      <c r="L95" s="2361">
        <v>3118</v>
      </c>
      <c r="M95" s="2506" t="s">
        <v>5319</v>
      </c>
      <c r="N95" s="1493"/>
      <c r="O95" s="1859"/>
      <c r="P95" s="1790">
        <v>2</v>
      </c>
      <c r="Q95" s="1790"/>
    </row>
    <row r="96" spans="1:26" s="1467" customFormat="1" ht="67.5" customHeight="1">
      <c r="A96" s="3686"/>
      <c r="B96" s="1900" t="str">
        <f t="shared" si="3"/>
        <v>2000003127</v>
      </c>
      <c r="C96" s="1493" t="s">
        <v>3414</v>
      </c>
      <c r="D96" s="1826"/>
      <c r="E96" s="1495"/>
      <c r="F96" s="1493" t="s">
        <v>3416</v>
      </c>
      <c r="G96" s="1495"/>
      <c r="H96" s="1495"/>
      <c r="I96" s="1495" t="s">
        <v>19</v>
      </c>
      <c r="J96" s="1495" t="s">
        <v>123</v>
      </c>
      <c r="K96" s="1600" t="s">
        <v>8494</v>
      </c>
      <c r="L96" s="2357">
        <v>11230</v>
      </c>
      <c r="M96" s="2506" t="s">
        <v>5319</v>
      </c>
      <c r="N96" s="1493"/>
      <c r="O96" s="1859"/>
      <c r="P96" s="1790">
        <v>2</v>
      </c>
      <c r="Q96" s="1790"/>
    </row>
    <row r="97" spans="1:26" s="1467" customFormat="1" ht="67.5" customHeight="1">
      <c r="A97" s="3686">
        <v>26</v>
      </c>
      <c r="B97" s="1900" t="str">
        <f t="shared" si="3"/>
        <v>2000003127</v>
      </c>
      <c r="C97" s="1902" t="s">
        <v>42</v>
      </c>
      <c r="D97" s="2624">
        <v>5950</v>
      </c>
      <c r="E97" s="1921" t="s">
        <v>8495</v>
      </c>
      <c r="F97" s="1902" t="s">
        <v>3401</v>
      </c>
      <c r="G97" s="1921" t="s">
        <v>8496</v>
      </c>
      <c r="H97" s="1921"/>
      <c r="I97" s="1921" t="s">
        <v>19</v>
      </c>
      <c r="J97" s="1921" t="s">
        <v>123</v>
      </c>
      <c r="K97" s="1845" t="s">
        <v>8497</v>
      </c>
      <c r="L97" s="2583">
        <v>3000</v>
      </c>
      <c r="M97" s="2196" t="s">
        <v>5319</v>
      </c>
      <c r="N97" s="1493"/>
      <c r="O97" s="1859"/>
      <c r="P97" s="1790">
        <v>2</v>
      </c>
      <c r="Q97" s="1790"/>
    </row>
    <row r="98" spans="1:26" s="1467" customFormat="1" ht="67.5" customHeight="1">
      <c r="A98" s="3686"/>
      <c r="B98" s="1900" t="str">
        <f t="shared" si="3"/>
        <v>2000003169</v>
      </c>
      <c r="C98" s="1493" t="s">
        <v>42</v>
      </c>
      <c r="D98" s="1826"/>
      <c r="E98" s="1495"/>
      <c r="F98" s="1493" t="s">
        <v>3401</v>
      </c>
      <c r="G98" s="1495"/>
      <c r="H98" s="1495"/>
      <c r="I98" s="1493" t="s">
        <v>19</v>
      </c>
      <c r="J98" s="1495" t="s">
        <v>123</v>
      </c>
      <c r="K98" s="1770" t="s">
        <v>8498</v>
      </c>
      <c r="L98" s="2483">
        <v>3000</v>
      </c>
      <c r="M98" s="2196" t="s">
        <v>5481</v>
      </c>
      <c r="N98" s="1493"/>
      <c r="O98" s="1859"/>
      <c r="P98" s="1790">
        <v>2</v>
      </c>
      <c r="Q98" s="1790"/>
    </row>
    <row r="99" spans="1:26" s="1467" customFormat="1" ht="67.5" customHeight="1">
      <c r="A99" s="2582">
        <v>27</v>
      </c>
      <c r="B99" s="1900" t="str">
        <f t="shared" si="3"/>
        <v>2000003196</v>
      </c>
      <c r="C99" s="1902" t="s">
        <v>7071</v>
      </c>
      <c r="D99" s="2624">
        <v>4250</v>
      </c>
      <c r="E99" s="1921" t="s">
        <v>8499</v>
      </c>
      <c r="F99" s="1902" t="s">
        <v>84</v>
      </c>
      <c r="G99" s="1921" t="s">
        <v>8500</v>
      </c>
      <c r="H99" s="1921" t="s">
        <v>8501</v>
      </c>
      <c r="I99" s="1921" t="s">
        <v>19</v>
      </c>
      <c r="J99" s="1921" t="s">
        <v>199</v>
      </c>
      <c r="K99" s="1911" t="s">
        <v>8502</v>
      </c>
      <c r="L99" s="2583">
        <v>4250</v>
      </c>
      <c r="M99" s="2196" t="s">
        <v>5788</v>
      </c>
      <c r="N99" s="1902" t="s">
        <v>7833</v>
      </c>
      <c r="O99" s="1775"/>
      <c r="P99" s="1790">
        <v>2</v>
      </c>
      <c r="Q99" s="1790"/>
      <c r="R99" s="2643"/>
      <c r="S99" s="2643"/>
      <c r="T99" s="2643"/>
      <c r="U99" s="2643"/>
      <c r="V99" s="2643"/>
      <c r="W99" s="2643"/>
      <c r="X99" s="2643"/>
      <c r="Y99" s="2643"/>
      <c r="Z99" s="2643"/>
    </row>
    <row r="100" spans="1:26" s="1467" customFormat="1" ht="67.5" customHeight="1">
      <c r="A100" s="3686">
        <v>28</v>
      </c>
      <c r="B100" s="1900" t="str">
        <f t="shared" si="3"/>
        <v>2000003195</v>
      </c>
      <c r="C100" s="2263" t="s">
        <v>6695</v>
      </c>
      <c r="D100" s="2870">
        <v>4300</v>
      </c>
      <c r="E100" s="2187" t="s">
        <v>8503</v>
      </c>
      <c r="F100" s="1902" t="s">
        <v>89</v>
      </c>
      <c r="G100" s="1921" t="s">
        <v>8504</v>
      </c>
      <c r="H100" s="1921" t="s">
        <v>8501</v>
      </c>
      <c r="I100" s="1921" t="s">
        <v>19</v>
      </c>
      <c r="J100" s="1921" t="s">
        <v>74</v>
      </c>
      <c r="K100" s="2150" t="s">
        <v>8505</v>
      </c>
      <c r="L100" s="2179">
        <v>1000</v>
      </c>
      <c r="M100" s="2196" t="s">
        <v>5788</v>
      </c>
      <c r="N100" s="1493"/>
      <c r="O100" s="1859"/>
      <c r="P100" s="1790">
        <v>2</v>
      </c>
      <c r="Q100" s="1790"/>
    </row>
    <row r="101" spans="1:26" s="1467" customFormat="1" ht="67.5" customHeight="1">
      <c r="A101" s="3687"/>
      <c r="B101" s="1900" t="str">
        <f t="shared" si="3"/>
        <v>2000003177</v>
      </c>
      <c r="C101" s="1545" t="s">
        <v>6695</v>
      </c>
      <c r="D101" s="1548"/>
      <c r="E101" s="1548"/>
      <c r="F101" s="1493" t="s">
        <v>89</v>
      </c>
      <c r="G101" s="1495"/>
      <c r="H101" s="1495"/>
      <c r="I101" s="1495" t="s">
        <v>19</v>
      </c>
      <c r="J101" s="1495" t="s">
        <v>74</v>
      </c>
      <c r="K101" s="1600" t="s">
        <v>8482</v>
      </c>
      <c r="L101" s="2357">
        <v>937</v>
      </c>
      <c r="M101" s="2196" t="s">
        <v>5788</v>
      </c>
      <c r="N101" s="1493"/>
      <c r="O101" s="1859"/>
      <c r="P101" s="1790">
        <v>2</v>
      </c>
      <c r="Q101" s="1790"/>
    </row>
    <row r="102" spans="1:26" s="1467" customFormat="1" ht="67.5" customHeight="1">
      <c r="A102" s="3687"/>
      <c r="B102" s="1900" t="str">
        <f t="shared" si="3"/>
        <v>2200002120</v>
      </c>
      <c r="C102" s="1545" t="s">
        <v>6695</v>
      </c>
      <c r="D102" s="1548"/>
      <c r="E102" s="1548"/>
      <c r="F102" s="1493" t="s">
        <v>89</v>
      </c>
      <c r="G102" s="1495"/>
      <c r="H102" s="1495"/>
      <c r="I102" s="1495" t="s">
        <v>19</v>
      </c>
      <c r="J102" s="1495" t="s">
        <v>74</v>
      </c>
      <c r="K102" s="1548" t="s">
        <v>8506</v>
      </c>
      <c r="L102" s="2560">
        <v>868</v>
      </c>
      <c r="M102" s="1495" t="s">
        <v>8507</v>
      </c>
      <c r="N102" s="1493"/>
      <c r="O102" s="1859"/>
      <c r="P102" s="1790">
        <v>2</v>
      </c>
      <c r="Q102" s="1790"/>
    </row>
    <row r="103" spans="1:26" s="1467" customFormat="1" ht="67.5" customHeight="1">
      <c r="A103" s="3688"/>
      <c r="B103" s="1900" t="str">
        <f t="shared" si="3"/>
        <v>2200002119</v>
      </c>
      <c r="C103" s="1545" t="s">
        <v>6695</v>
      </c>
      <c r="D103" s="1548"/>
      <c r="E103" s="1548"/>
      <c r="F103" s="1493" t="s">
        <v>89</v>
      </c>
      <c r="G103" s="1495"/>
      <c r="H103" s="1495"/>
      <c r="I103" s="1495" t="s">
        <v>19</v>
      </c>
      <c r="J103" s="1773" t="s">
        <v>101</v>
      </c>
      <c r="K103" s="1548" t="s">
        <v>8508</v>
      </c>
      <c r="L103" s="2560">
        <v>1500</v>
      </c>
      <c r="M103" s="1495" t="s">
        <v>8509</v>
      </c>
      <c r="N103" s="1493"/>
      <c r="O103" s="1859"/>
      <c r="P103" s="1790">
        <v>2</v>
      </c>
      <c r="Q103" s="1790"/>
    </row>
    <row r="104" spans="1:26" s="1467" customFormat="1" ht="67.5" customHeight="1">
      <c r="A104" s="2436">
        <v>29</v>
      </c>
      <c r="B104" s="1900" t="str">
        <f t="shared" si="3"/>
        <v>2000003101</v>
      </c>
      <c r="C104" s="1902" t="s">
        <v>3460</v>
      </c>
      <c r="D104" s="2624">
        <v>4000</v>
      </c>
      <c r="E104" s="1921" t="s">
        <v>8510</v>
      </c>
      <c r="F104" s="1902" t="s">
        <v>61</v>
      </c>
      <c r="G104" s="1921" t="s">
        <v>8511</v>
      </c>
      <c r="H104" s="1921" t="s">
        <v>8501</v>
      </c>
      <c r="I104" s="1902" t="s">
        <v>19</v>
      </c>
      <c r="J104" s="1561" t="s">
        <v>74</v>
      </c>
      <c r="K104" s="1916" t="s">
        <v>8512</v>
      </c>
      <c r="L104" s="2480">
        <v>4000</v>
      </c>
      <c r="M104" s="2196" t="s">
        <v>5788</v>
      </c>
      <c r="N104" s="1902" t="s">
        <v>5366</v>
      </c>
      <c r="O104" s="1775"/>
      <c r="P104" s="1790">
        <v>2</v>
      </c>
      <c r="Q104" s="1790"/>
      <c r="R104" s="2643"/>
      <c r="S104" s="2643"/>
      <c r="T104" s="2643"/>
      <c r="U104" s="2643"/>
      <c r="V104" s="2643"/>
      <c r="W104" s="2643"/>
      <c r="X104" s="2643"/>
      <c r="Y104" s="2643"/>
      <c r="Z104" s="2643"/>
    </row>
    <row r="105" spans="1:26" s="1467" customFormat="1" ht="67.5" customHeight="1">
      <c r="A105" s="3687">
        <v>41</v>
      </c>
      <c r="B105" s="1900" t="str">
        <f t="shared" si="3"/>
        <v>2000003193</v>
      </c>
      <c r="C105" s="1902" t="s">
        <v>7527</v>
      </c>
      <c r="D105" s="2624">
        <v>10600</v>
      </c>
      <c r="E105" s="1921" t="s">
        <v>8513</v>
      </c>
      <c r="F105" s="1902" t="s">
        <v>3401</v>
      </c>
      <c r="G105" s="1921" t="s">
        <v>8514</v>
      </c>
      <c r="H105" s="1921" t="s">
        <v>8515</v>
      </c>
      <c r="I105" s="1921" t="s">
        <v>19</v>
      </c>
      <c r="J105" s="1921" t="s">
        <v>63</v>
      </c>
      <c r="K105" s="1845" t="s">
        <v>8516</v>
      </c>
      <c r="L105" s="2583">
        <v>2000</v>
      </c>
      <c r="M105" s="1909" t="s">
        <v>8517</v>
      </c>
      <c r="N105" s="1902"/>
      <c r="O105" s="1775"/>
      <c r="P105" s="1790">
        <v>2</v>
      </c>
      <c r="Q105" s="1790"/>
      <c r="R105" s="2643"/>
      <c r="S105" s="2643"/>
      <c r="T105" s="2643"/>
      <c r="U105" s="2643"/>
      <c r="V105" s="2643"/>
      <c r="W105" s="2643"/>
      <c r="X105" s="2643"/>
      <c r="Y105" s="2643"/>
      <c r="Z105" s="2643"/>
    </row>
    <row r="106" spans="1:26" s="1467" customFormat="1" ht="67.5" customHeight="1">
      <c r="A106" s="3687"/>
      <c r="B106" s="1900" t="str">
        <f t="shared" si="3"/>
        <v>2000003230</v>
      </c>
      <c r="C106" s="1493" t="s">
        <v>7527</v>
      </c>
      <c r="D106" s="1826"/>
      <c r="E106" s="1495"/>
      <c r="F106" s="1493" t="s">
        <v>3401</v>
      </c>
      <c r="G106" s="1495"/>
      <c r="H106" s="1495"/>
      <c r="I106" s="1493" t="s">
        <v>19</v>
      </c>
      <c r="J106" s="1495" t="s">
        <v>63</v>
      </c>
      <c r="K106" s="1600" t="s">
        <v>8518</v>
      </c>
      <c r="L106" s="2357">
        <v>3000</v>
      </c>
      <c r="M106" s="1790" t="s">
        <v>5252</v>
      </c>
      <c r="N106" s="1493"/>
      <c r="O106" s="1859"/>
      <c r="P106" s="1790">
        <v>2</v>
      </c>
      <c r="Q106" s="1790"/>
      <c r="R106" s="1548"/>
      <c r="S106" s="1548"/>
      <c r="T106" s="1548"/>
      <c r="U106" s="1548"/>
      <c r="V106" s="1548"/>
      <c r="W106" s="1548"/>
      <c r="X106" s="1548"/>
      <c r="Y106" s="1548"/>
      <c r="Z106" s="1548"/>
    </row>
    <row r="107" spans="1:26" s="1467" customFormat="1" ht="57.75" customHeight="1">
      <c r="A107" s="3687"/>
      <c r="B107" s="1900" t="str">
        <f t="shared" si="3"/>
        <v>2000003227</v>
      </c>
      <c r="C107" s="1493" t="s">
        <v>7527</v>
      </c>
      <c r="D107" s="1826"/>
      <c r="E107" s="1495"/>
      <c r="F107" s="1493" t="s">
        <v>3401</v>
      </c>
      <c r="G107" s="1495"/>
      <c r="H107" s="1495"/>
      <c r="I107" s="1493" t="s">
        <v>19</v>
      </c>
      <c r="J107" s="1495" t="s">
        <v>63</v>
      </c>
      <c r="K107" s="1547" t="s">
        <v>8519</v>
      </c>
      <c r="L107" s="2357">
        <v>300</v>
      </c>
      <c r="M107" s="2385" t="s">
        <v>5481</v>
      </c>
      <c r="N107" s="1493"/>
      <c r="O107" s="1547"/>
      <c r="P107" s="1790">
        <v>2</v>
      </c>
      <c r="Q107" s="1790"/>
    </row>
    <row r="108" spans="1:26" s="1467" customFormat="1" ht="86.25" customHeight="1">
      <c r="A108" s="3688"/>
      <c r="B108" s="1900" t="str">
        <f t="shared" si="3"/>
        <v>2000003179</v>
      </c>
      <c r="C108" s="1493" t="s">
        <v>7527</v>
      </c>
      <c r="D108" s="1826"/>
      <c r="E108" s="1495"/>
      <c r="F108" s="1493" t="s">
        <v>3401</v>
      </c>
      <c r="G108" s="1495"/>
      <c r="H108" s="1495"/>
      <c r="I108" s="1495" t="s">
        <v>19</v>
      </c>
      <c r="J108" s="1495" t="s">
        <v>4348</v>
      </c>
      <c r="K108" s="1770" t="s">
        <v>8520</v>
      </c>
      <c r="L108" s="2560">
        <v>5200</v>
      </c>
      <c r="M108" s="2196" t="s">
        <v>8521</v>
      </c>
      <c r="N108" s="1493"/>
      <c r="O108" s="1843"/>
      <c r="P108" s="1790">
        <v>2</v>
      </c>
      <c r="Q108" s="1790"/>
    </row>
    <row r="109" spans="1:26" s="1467" customFormat="1" ht="67.5" customHeight="1">
      <c r="A109" s="3691">
        <v>30</v>
      </c>
      <c r="B109" s="1900" t="str">
        <f t="shared" si="3"/>
        <v>2200002084</v>
      </c>
      <c r="C109" s="2263" t="s">
        <v>3425</v>
      </c>
      <c r="D109" s="2624">
        <v>3726</v>
      </c>
      <c r="E109" s="1921" t="s">
        <v>8522</v>
      </c>
      <c r="F109" s="2263" t="s">
        <v>61</v>
      </c>
      <c r="G109" s="1921" t="s">
        <v>8523</v>
      </c>
      <c r="H109" s="1921" t="s">
        <v>8501</v>
      </c>
      <c r="I109" s="1902" t="s">
        <v>19</v>
      </c>
      <c r="J109" s="1921" t="s">
        <v>1138</v>
      </c>
      <c r="K109" s="1845" t="s">
        <v>8524</v>
      </c>
      <c r="L109" s="2871">
        <v>2200</v>
      </c>
      <c r="M109" s="2196" t="s">
        <v>7346</v>
      </c>
      <c r="N109" s="1493"/>
      <c r="O109" s="1859"/>
      <c r="P109" s="1790">
        <v>2</v>
      </c>
      <c r="Q109" s="1790"/>
      <c r="R109" s="2643"/>
      <c r="S109" s="2643"/>
      <c r="T109" s="2643"/>
      <c r="U109" s="2643"/>
      <c r="V109" s="2643"/>
      <c r="W109" s="2643"/>
      <c r="X109" s="2643"/>
      <c r="Y109" s="2643"/>
      <c r="Z109" s="2643"/>
    </row>
    <row r="110" spans="1:26" s="1467" customFormat="1" ht="67.5" customHeight="1">
      <c r="A110" s="3691"/>
      <c r="B110" s="1900" t="str">
        <f t="shared" si="3"/>
        <v>2200002121</v>
      </c>
      <c r="C110" s="1545" t="s">
        <v>3425</v>
      </c>
      <c r="D110" s="1826"/>
      <c r="E110" s="1495"/>
      <c r="F110" s="1545" t="s">
        <v>61</v>
      </c>
      <c r="G110" s="1495"/>
      <c r="H110" s="1495"/>
      <c r="I110" s="1493" t="s">
        <v>19</v>
      </c>
      <c r="J110" s="1495" t="s">
        <v>1138</v>
      </c>
      <c r="K110" s="2348" t="s">
        <v>8525</v>
      </c>
      <c r="L110" s="2357">
        <v>1195</v>
      </c>
      <c r="M110" s="2196" t="s">
        <v>8526</v>
      </c>
      <c r="N110" s="1493"/>
      <c r="O110" s="1859"/>
      <c r="P110" s="1790">
        <v>2</v>
      </c>
      <c r="Q110" s="1790"/>
      <c r="R110" s="2643"/>
      <c r="S110" s="2643"/>
      <c r="T110" s="2643"/>
      <c r="U110" s="2643"/>
      <c r="V110" s="2643"/>
      <c r="W110" s="2643"/>
      <c r="X110" s="2643"/>
      <c r="Y110" s="2643"/>
      <c r="Z110" s="2643"/>
    </row>
    <row r="111" spans="1:26" s="1467" customFormat="1" ht="67.5" customHeight="1">
      <c r="A111" s="3691"/>
      <c r="B111" s="1900" t="str">
        <f t="shared" si="3"/>
        <v>2200002123</v>
      </c>
      <c r="C111" s="1545" t="s">
        <v>3425</v>
      </c>
      <c r="D111" s="1826"/>
      <c r="E111" s="1495"/>
      <c r="F111" s="1545" t="s">
        <v>61</v>
      </c>
      <c r="G111" s="1495"/>
      <c r="H111" s="1495"/>
      <c r="I111" s="1493" t="s">
        <v>19</v>
      </c>
      <c r="J111" s="1495" t="s">
        <v>1138</v>
      </c>
      <c r="K111" s="2348" t="s">
        <v>8527</v>
      </c>
      <c r="L111" s="2357">
        <v>360</v>
      </c>
      <c r="M111" s="2196" t="s">
        <v>8528</v>
      </c>
      <c r="N111" s="1493"/>
      <c r="O111" s="1859"/>
      <c r="P111" s="1790">
        <v>2</v>
      </c>
      <c r="Q111" s="1790"/>
      <c r="R111" s="2643"/>
      <c r="S111" s="2643"/>
      <c r="T111" s="2643"/>
      <c r="U111" s="2643"/>
      <c r="V111" s="2643"/>
      <c r="W111" s="2643"/>
      <c r="X111" s="2643"/>
      <c r="Y111" s="2643"/>
      <c r="Z111" s="2643"/>
    </row>
    <row r="112" spans="1:26" s="1467" customFormat="1" ht="50.25" customHeight="1">
      <c r="A112" s="3712">
        <v>31</v>
      </c>
      <c r="B112" s="1900" t="str">
        <f t="shared" si="3"/>
        <v>2000003207</v>
      </c>
      <c r="C112" s="1902" t="s">
        <v>5983</v>
      </c>
      <c r="D112" s="2624">
        <v>11940</v>
      </c>
      <c r="E112" s="1921" t="s">
        <v>2951</v>
      </c>
      <c r="F112" s="1902" t="s">
        <v>3401</v>
      </c>
      <c r="G112" s="1921" t="s">
        <v>8529</v>
      </c>
      <c r="H112" s="1921" t="s">
        <v>8515</v>
      </c>
      <c r="I112" s="1921" t="s">
        <v>19</v>
      </c>
      <c r="J112" s="1902" t="s">
        <v>123</v>
      </c>
      <c r="K112" s="1916" t="s">
        <v>8530</v>
      </c>
      <c r="L112" s="2179">
        <v>4510</v>
      </c>
      <c r="M112" s="2196" t="s">
        <v>5788</v>
      </c>
      <c r="N112" s="1493"/>
      <c r="O112" s="1859"/>
      <c r="P112" s="1790">
        <v>3</v>
      </c>
      <c r="Q112" s="1790"/>
    </row>
    <row r="113" spans="1:26" s="2643" customFormat="1" ht="50.25" customHeight="1">
      <c r="A113" s="3712"/>
      <c r="B113" s="1900" t="str">
        <f t="shared" si="3"/>
        <v>2000003191</v>
      </c>
      <c r="C113" s="1493" t="s">
        <v>5983</v>
      </c>
      <c r="D113" s="1826"/>
      <c r="E113" s="1495"/>
      <c r="F113" s="1493" t="s">
        <v>3401</v>
      </c>
      <c r="G113" s="1495"/>
      <c r="H113" s="1495"/>
      <c r="I113" s="1495" t="s">
        <v>19</v>
      </c>
      <c r="J113" s="1493" t="s">
        <v>123</v>
      </c>
      <c r="K113" s="1548" t="s">
        <v>8531</v>
      </c>
      <c r="L113" s="2183">
        <v>5000</v>
      </c>
      <c r="M113" s="2196" t="s">
        <v>5788</v>
      </c>
      <c r="N113" s="1902"/>
      <c r="O113" s="1775"/>
      <c r="P113" s="1790">
        <v>3</v>
      </c>
      <c r="Q113" s="1790"/>
    </row>
    <row r="114" spans="1:26" s="2643" customFormat="1" ht="50.25" customHeight="1">
      <c r="A114" s="3712"/>
      <c r="B114" s="1900" t="str">
        <f t="shared" si="3"/>
        <v>2000003208</v>
      </c>
      <c r="C114" s="1493" t="s">
        <v>5983</v>
      </c>
      <c r="D114" s="1826"/>
      <c r="E114" s="1495"/>
      <c r="F114" s="1493" t="s">
        <v>3401</v>
      </c>
      <c r="G114" s="1495"/>
      <c r="H114" s="1495"/>
      <c r="I114" s="1601" t="s">
        <v>19</v>
      </c>
      <c r="J114" s="1495" t="s">
        <v>63</v>
      </c>
      <c r="K114" s="1600" t="s">
        <v>8532</v>
      </c>
      <c r="L114" s="2357">
        <v>1000</v>
      </c>
      <c r="M114" s="1748" t="s">
        <v>5481</v>
      </c>
      <c r="N114" s="1902"/>
      <c r="O114" s="1775"/>
      <c r="P114" s="1790">
        <v>3</v>
      </c>
      <c r="Q114" s="1790"/>
    </row>
    <row r="115" spans="1:26" s="2643" customFormat="1" ht="50.25" customHeight="1">
      <c r="A115" s="3712"/>
      <c r="B115" s="1900" t="str">
        <f t="shared" si="3"/>
        <v>2000003176</v>
      </c>
      <c r="C115" s="1493" t="s">
        <v>5983</v>
      </c>
      <c r="D115" s="1826"/>
      <c r="E115" s="1495"/>
      <c r="F115" s="1493" t="s">
        <v>3401</v>
      </c>
      <c r="G115" s="1495"/>
      <c r="H115" s="1495"/>
      <c r="I115" s="1495" t="s">
        <v>19</v>
      </c>
      <c r="J115" s="1495" t="s">
        <v>63</v>
      </c>
      <c r="K115" s="1600" t="s">
        <v>8533</v>
      </c>
      <c r="L115" s="2357">
        <v>90</v>
      </c>
      <c r="M115" s="2196" t="s">
        <v>5788</v>
      </c>
      <c r="N115" s="1902"/>
      <c r="O115" s="1775"/>
      <c r="P115" s="1790">
        <v>3</v>
      </c>
      <c r="Q115" s="1790"/>
    </row>
    <row r="116" spans="1:26" s="2643" customFormat="1" ht="91.5" customHeight="1">
      <c r="A116" s="3712"/>
      <c r="B116" s="1900" t="str">
        <f t="shared" si="3"/>
        <v>2000003175</v>
      </c>
      <c r="C116" s="1493" t="s">
        <v>5983</v>
      </c>
      <c r="D116" s="1826"/>
      <c r="E116" s="1495"/>
      <c r="F116" s="1493" t="s">
        <v>3401</v>
      </c>
      <c r="G116" s="1748"/>
      <c r="H116" s="1495"/>
      <c r="I116" s="1495" t="s">
        <v>19</v>
      </c>
      <c r="J116" s="1495" t="s">
        <v>63</v>
      </c>
      <c r="K116" s="1600" t="s">
        <v>8534</v>
      </c>
      <c r="L116" s="2357">
        <v>451</v>
      </c>
      <c r="M116" s="1474" t="s">
        <v>5481</v>
      </c>
      <c r="N116" s="1921"/>
      <c r="O116" s="1775"/>
      <c r="P116" s="1790">
        <v>3</v>
      </c>
      <c r="Q116" s="1790"/>
    </row>
    <row r="117" spans="1:26" s="2643" customFormat="1" ht="57.75" customHeight="1">
      <c r="A117" s="3691">
        <v>40</v>
      </c>
      <c r="B117" s="1900" t="str">
        <f t="shared" si="3"/>
        <v>2000003180</v>
      </c>
      <c r="C117" s="2824" t="s">
        <v>211</v>
      </c>
      <c r="D117" s="2876">
        <v>4000</v>
      </c>
      <c r="E117" s="1902" t="s">
        <v>8535</v>
      </c>
      <c r="F117" s="2563" t="s">
        <v>61</v>
      </c>
      <c r="G117" s="1921" t="s">
        <v>8536</v>
      </c>
      <c r="H117" s="1921" t="s">
        <v>8537</v>
      </c>
      <c r="I117" s="1921" t="s">
        <v>19</v>
      </c>
      <c r="J117" s="1921" t="s">
        <v>74</v>
      </c>
      <c r="K117" s="1916" t="s">
        <v>8538</v>
      </c>
      <c r="L117" s="2150">
        <v>300</v>
      </c>
      <c r="M117" s="1909" t="s">
        <v>5481</v>
      </c>
      <c r="N117" s="1902"/>
      <c r="O117" s="1862"/>
      <c r="P117" s="1790">
        <v>3</v>
      </c>
      <c r="Q117" s="1790"/>
    </row>
    <row r="118" spans="1:26" s="2643" customFormat="1" ht="57.75" customHeight="1">
      <c r="A118" s="3691"/>
      <c r="B118" s="1900" t="str">
        <f t="shared" si="3"/>
        <v>2000003198</v>
      </c>
      <c r="C118" s="1769" t="s">
        <v>211</v>
      </c>
      <c r="D118" s="2183"/>
      <c r="E118" s="1941"/>
      <c r="F118" s="1626" t="s">
        <v>61</v>
      </c>
      <c r="G118" s="1495"/>
      <c r="H118" s="1495"/>
      <c r="I118" s="1495" t="s">
        <v>19</v>
      </c>
      <c r="J118" s="1495" t="s">
        <v>74</v>
      </c>
      <c r="K118" s="1770" t="s">
        <v>8539</v>
      </c>
      <c r="L118" s="2560">
        <v>220</v>
      </c>
      <c r="M118" s="2196" t="s">
        <v>5788</v>
      </c>
      <c r="N118" s="1493"/>
      <c r="O118" s="1843"/>
      <c r="P118" s="1790">
        <v>3</v>
      </c>
      <c r="Q118" s="1790"/>
      <c r="R118" s="1467"/>
      <c r="S118" s="1467"/>
      <c r="T118" s="1467"/>
      <c r="U118" s="1467"/>
      <c r="V118" s="1467"/>
      <c r="W118" s="1467"/>
      <c r="X118" s="1467"/>
      <c r="Y118" s="1467"/>
      <c r="Z118" s="1467"/>
    </row>
    <row r="119" spans="1:26" s="2643" customFormat="1" ht="57.75" customHeight="1">
      <c r="A119" s="3691"/>
      <c r="B119" s="1900" t="str">
        <f t="shared" si="3"/>
        <v>2200002114</v>
      </c>
      <c r="C119" s="1769" t="s">
        <v>211</v>
      </c>
      <c r="D119" s="1868"/>
      <c r="E119" s="1495"/>
      <c r="F119" s="1626" t="s">
        <v>61</v>
      </c>
      <c r="G119" s="1495"/>
      <c r="H119" s="1495"/>
      <c r="I119" s="1493" t="s">
        <v>19</v>
      </c>
      <c r="J119" s="1495" t="s">
        <v>74</v>
      </c>
      <c r="K119" s="2877" t="s">
        <v>8540</v>
      </c>
      <c r="L119" s="2357">
        <v>400</v>
      </c>
      <c r="M119" s="1748" t="s">
        <v>7415</v>
      </c>
      <c r="N119" s="1493"/>
      <c r="O119" s="1859"/>
      <c r="P119" s="1790">
        <v>3</v>
      </c>
      <c r="Q119" s="1790"/>
    </row>
    <row r="120" spans="1:26" s="2643" customFormat="1" ht="57.75" customHeight="1">
      <c r="A120" s="3691"/>
      <c r="B120" s="1900" t="str">
        <f t="shared" si="3"/>
        <v>2000003229</v>
      </c>
      <c r="C120" s="1769" t="s">
        <v>211</v>
      </c>
      <c r="D120" s="1868"/>
      <c r="E120" s="1495"/>
      <c r="F120" s="1626" t="s">
        <v>61</v>
      </c>
      <c r="G120" s="1495"/>
      <c r="H120" s="1495"/>
      <c r="I120" s="1493" t="s">
        <v>19</v>
      </c>
      <c r="J120" s="1495" t="s">
        <v>63</v>
      </c>
      <c r="K120" s="1770" t="s">
        <v>8541</v>
      </c>
      <c r="L120" s="2357">
        <v>700</v>
      </c>
      <c r="M120" s="1790" t="s">
        <v>5481</v>
      </c>
      <c r="N120" s="1493"/>
      <c r="O120" s="1859"/>
      <c r="P120" s="1790">
        <v>3</v>
      </c>
      <c r="Q120" s="1790"/>
    </row>
    <row r="121" spans="1:26" s="2643" customFormat="1" ht="57.75" customHeight="1">
      <c r="A121" s="3691"/>
      <c r="B121" s="1900" t="str">
        <f t="shared" si="3"/>
        <v>2000003231</v>
      </c>
      <c r="C121" s="1769" t="s">
        <v>211</v>
      </c>
      <c r="D121" s="1826"/>
      <c r="E121" s="1495"/>
      <c r="F121" s="1626" t="s">
        <v>61</v>
      </c>
      <c r="G121" s="1495"/>
      <c r="H121" s="1495"/>
      <c r="I121" s="1493" t="s">
        <v>19</v>
      </c>
      <c r="J121" s="1495" t="s">
        <v>63</v>
      </c>
      <c r="K121" s="1600" t="s">
        <v>8542</v>
      </c>
      <c r="L121" s="2357">
        <v>2027</v>
      </c>
      <c r="M121" s="1790" t="s">
        <v>5481</v>
      </c>
      <c r="N121" s="1493"/>
      <c r="O121" s="1859"/>
      <c r="P121" s="1790">
        <v>3</v>
      </c>
      <c r="Q121" s="1790"/>
    </row>
    <row r="122" spans="1:26" s="2643" customFormat="1" ht="72" customHeight="1">
      <c r="A122" s="3691"/>
      <c r="B122" s="1900" t="str">
        <f t="shared" si="3"/>
        <v>2200002119</v>
      </c>
      <c r="C122" s="1769" t="s">
        <v>211</v>
      </c>
      <c r="D122" s="1826"/>
      <c r="E122" s="1495"/>
      <c r="F122" s="1626" t="s">
        <v>61</v>
      </c>
      <c r="G122" s="1495"/>
      <c r="H122" s="1495"/>
      <c r="I122" s="1493" t="s">
        <v>19</v>
      </c>
      <c r="J122" s="1773" t="s">
        <v>63</v>
      </c>
      <c r="K122" s="2877" t="s">
        <v>8543</v>
      </c>
      <c r="L122" s="2560">
        <v>437</v>
      </c>
      <c r="M122" s="1495" t="s">
        <v>8509</v>
      </c>
      <c r="N122" s="1493"/>
      <c r="O122" s="1859"/>
      <c r="P122" s="1790">
        <v>3</v>
      </c>
      <c r="Q122" s="1790"/>
    </row>
    <row r="123" spans="1:26" s="1467" customFormat="1" ht="60.75" customHeight="1">
      <c r="A123" s="3705">
        <v>32</v>
      </c>
      <c r="B123" s="1900" t="str">
        <f t="shared" si="3"/>
        <v>2200002085</v>
      </c>
      <c r="C123" s="1921" t="s">
        <v>193</v>
      </c>
      <c r="D123" s="2767">
        <v>11700</v>
      </c>
      <c r="E123" s="1921" t="s">
        <v>8513</v>
      </c>
      <c r="F123" s="1902" t="s">
        <v>3401</v>
      </c>
      <c r="G123" s="1921" t="s">
        <v>8544</v>
      </c>
      <c r="H123" s="1909" t="s">
        <v>8545</v>
      </c>
      <c r="I123" s="2601" t="s">
        <v>19</v>
      </c>
      <c r="J123" s="1561" t="s">
        <v>959</v>
      </c>
      <c r="K123" s="1845" t="s">
        <v>8546</v>
      </c>
      <c r="L123" s="2871">
        <v>6300</v>
      </c>
      <c r="M123" s="2196" t="s">
        <v>5252</v>
      </c>
      <c r="N123" s="1493" t="s">
        <v>5392</v>
      </c>
      <c r="O123" s="1859"/>
      <c r="P123" s="1493">
        <v>3</v>
      </c>
      <c r="Q123" s="1493"/>
    </row>
    <row r="124" spans="1:26" s="1467" customFormat="1" ht="58.5" customHeight="1">
      <c r="A124" s="3705"/>
      <c r="B124" s="1900" t="str">
        <f t="shared" si="3"/>
        <v>2000003247</v>
      </c>
      <c r="C124" s="1493" t="s">
        <v>193</v>
      </c>
      <c r="D124" s="1826"/>
      <c r="E124" s="1495"/>
      <c r="F124" s="1493" t="s">
        <v>3401</v>
      </c>
      <c r="G124" s="1495"/>
      <c r="H124" s="1495"/>
      <c r="I124" s="1601" t="s">
        <v>19</v>
      </c>
      <c r="J124" s="1773" t="s">
        <v>959</v>
      </c>
      <c r="K124" s="1600" t="s">
        <v>8547</v>
      </c>
      <c r="L124" s="2796">
        <v>1000</v>
      </c>
      <c r="M124" s="1790" t="s">
        <v>5481</v>
      </c>
      <c r="N124" s="1493"/>
      <c r="O124" s="1859"/>
      <c r="P124" s="1790">
        <v>3</v>
      </c>
      <c r="Q124" s="1790"/>
    </row>
    <row r="125" spans="1:26" s="1467" customFormat="1" ht="58.5" customHeight="1">
      <c r="A125" s="3705"/>
      <c r="B125" s="1900" t="str">
        <f t="shared" ref="B125:B156" si="4">TEXT(LEFT(K125,10),"0000000000")</f>
        <v>2000003194</v>
      </c>
      <c r="C125" s="1493" t="s">
        <v>193</v>
      </c>
      <c r="D125" s="1826"/>
      <c r="E125" s="1495"/>
      <c r="F125" s="1493" t="s">
        <v>3401</v>
      </c>
      <c r="G125" s="1495"/>
      <c r="H125" s="1495"/>
      <c r="I125" s="1495" t="s">
        <v>19</v>
      </c>
      <c r="J125" s="1773" t="s">
        <v>959</v>
      </c>
      <c r="K125" s="1600" t="s">
        <v>8548</v>
      </c>
      <c r="L125" s="2357">
        <v>4400</v>
      </c>
      <c r="M125" s="1790" t="s">
        <v>5481</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8549</v>
      </c>
      <c r="F126" s="1902" t="s">
        <v>16</v>
      </c>
      <c r="G126" s="1921" t="s">
        <v>8550</v>
      </c>
      <c r="H126" s="1921" t="s">
        <v>8501</v>
      </c>
      <c r="I126" s="1921" t="s">
        <v>19</v>
      </c>
      <c r="J126" s="1921" t="s">
        <v>74</v>
      </c>
      <c r="K126" s="1916" t="s">
        <v>8551</v>
      </c>
      <c r="L126" s="2882">
        <v>4280</v>
      </c>
      <c r="M126" s="2196" t="s">
        <v>8552</v>
      </c>
      <c r="N126" s="1902"/>
      <c r="O126" s="1862"/>
      <c r="P126" s="1790">
        <v>3</v>
      </c>
      <c r="Q126" s="1790"/>
      <c r="R126" s="2643"/>
      <c r="S126" s="2643"/>
      <c r="T126" s="2643"/>
      <c r="U126" s="2643"/>
      <c r="V126" s="2643"/>
      <c r="W126" s="2643"/>
      <c r="X126" s="2643"/>
      <c r="Y126" s="2643"/>
      <c r="Z126" s="2643"/>
    </row>
    <row r="127" spans="1:26" s="1467" customFormat="1" ht="55.5" customHeight="1">
      <c r="A127" s="3683">
        <v>37</v>
      </c>
      <c r="B127" s="1900" t="str">
        <f t="shared" si="4"/>
        <v>2200002111</v>
      </c>
      <c r="C127" s="2187" t="s">
        <v>3708</v>
      </c>
      <c r="D127" s="2870">
        <v>5950</v>
      </c>
      <c r="E127" s="2187" t="s">
        <v>8553</v>
      </c>
      <c r="F127" s="2263" t="s">
        <v>3401</v>
      </c>
      <c r="G127" s="2187" t="s">
        <v>8554</v>
      </c>
      <c r="H127" s="1909" t="s">
        <v>8545</v>
      </c>
      <c r="I127" s="1902" t="s">
        <v>19</v>
      </c>
      <c r="J127" s="1902" t="s">
        <v>1138</v>
      </c>
      <c r="K127" s="1845" t="s">
        <v>8555</v>
      </c>
      <c r="L127" s="2583">
        <v>300</v>
      </c>
      <c r="M127" s="2196" t="s">
        <v>5252</v>
      </c>
      <c r="N127" s="1493"/>
      <c r="O127" s="1859"/>
      <c r="P127" s="1790">
        <v>3</v>
      </c>
      <c r="Q127" s="1790"/>
    </row>
    <row r="128" spans="1:26" s="1467" customFormat="1" ht="55.5" customHeight="1">
      <c r="A128" s="3684"/>
      <c r="B128" s="1900" t="str">
        <f t="shared" si="4"/>
        <v>2200002122</v>
      </c>
      <c r="C128" s="1543" t="s">
        <v>3708</v>
      </c>
      <c r="D128" s="1826"/>
      <c r="E128" s="1495"/>
      <c r="F128" s="1545" t="s">
        <v>3401</v>
      </c>
      <c r="G128" s="1495"/>
      <c r="H128" s="1495"/>
      <c r="I128" s="1493" t="s">
        <v>19</v>
      </c>
      <c r="J128" s="1493" t="s">
        <v>1138</v>
      </c>
      <c r="K128" s="2348" t="s">
        <v>8556</v>
      </c>
      <c r="L128" s="2357">
        <v>1889</v>
      </c>
      <c r="M128" s="2196" t="s">
        <v>8526</v>
      </c>
      <c r="N128" s="2879"/>
      <c r="O128" s="1859"/>
      <c r="P128" s="1790">
        <v>3</v>
      </c>
      <c r="Q128" s="1790"/>
      <c r="R128" s="2643"/>
      <c r="S128" s="2643"/>
      <c r="T128" s="2643"/>
      <c r="U128" s="2643"/>
      <c r="V128" s="2643"/>
      <c r="W128" s="2643"/>
      <c r="X128" s="2643"/>
      <c r="Y128" s="2643"/>
      <c r="Z128" s="2643"/>
    </row>
    <row r="129" spans="1:26" s="1467" customFormat="1" ht="55.5" customHeight="1">
      <c r="A129" s="3684"/>
      <c r="B129" s="1900" t="str">
        <f t="shared" si="4"/>
        <v>2200002123</v>
      </c>
      <c r="C129" s="1543" t="s">
        <v>3708</v>
      </c>
      <c r="D129" s="1826"/>
      <c r="E129" s="1495"/>
      <c r="F129" s="1545" t="s">
        <v>3401</v>
      </c>
      <c r="G129" s="1495"/>
      <c r="H129" s="1495"/>
      <c r="I129" s="1493" t="s">
        <v>19</v>
      </c>
      <c r="J129" s="1493" t="s">
        <v>1138</v>
      </c>
      <c r="K129" s="2348" t="s">
        <v>8557</v>
      </c>
      <c r="L129" s="2357">
        <v>509</v>
      </c>
      <c r="M129" s="2196" t="s">
        <v>8528</v>
      </c>
      <c r="N129" s="1493"/>
      <c r="O129" s="1859"/>
      <c r="P129" s="1790">
        <v>3</v>
      </c>
      <c r="Q129" s="1790"/>
      <c r="R129" s="2643"/>
      <c r="S129" s="2643"/>
      <c r="T129" s="2643"/>
      <c r="U129" s="2643"/>
      <c r="V129" s="2643"/>
      <c r="W129" s="2643"/>
      <c r="X129" s="2643"/>
      <c r="Y129" s="2643"/>
      <c r="Z129" s="2643"/>
    </row>
    <row r="130" spans="1:26" s="1467" customFormat="1" ht="55.5" customHeight="1">
      <c r="A130" s="3684"/>
      <c r="B130" s="1900" t="str">
        <f t="shared" si="4"/>
        <v>2000003226</v>
      </c>
      <c r="C130" s="1543" t="s">
        <v>3708</v>
      </c>
      <c r="D130" s="1826"/>
      <c r="E130" s="1495"/>
      <c r="F130" s="1545" t="s">
        <v>3401</v>
      </c>
      <c r="G130" s="1495"/>
      <c r="H130" s="1495"/>
      <c r="I130" s="1493" t="s">
        <v>19</v>
      </c>
      <c r="J130" s="1493" t="s">
        <v>1138</v>
      </c>
      <c r="K130" s="1547" t="s">
        <v>8558</v>
      </c>
      <c r="L130" s="2357">
        <v>500</v>
      </c>
      <c r="M130" s="1748" t="s">
        <v>8559</v>
      </c>
      <c r="N130" s="1493"/>
      <c r="O130" s="1859"/>
      <c r="P130" s="1790">
        <v>3</v>
      </c>
      <c r="Q130" s="1790"/>
      <c r="R130" s="1548"/>
      <c r="S130" s="1548"/>
      <c r="T130" s="1548"/>
      <c r="U130" s="1548"/>
      <c r="V130" s="1548"/>
      <c r="W130" s="1548"/>
      <c r="X130" s="1548"/>
      <c r="Y130" s="1548"/>
      <c r="Z130" s="1548"/>
    </row>
    <row r="131" spans="1:26" s="1467" customFormat="1" ht="55.5" customHeight="1">
      <c r="A131" s="3684"/>
      <c r="B131" s="1900" t="str">
        <f t="shared" si="4"/>
        <v>2200002134</v>
      </c>
      <c r="C131" s="1543" t="s">
        <v>3708</v>
      </c>
      <c r="D131" s="1826"/>
      <c r="E131" s="1495"/>
      <c r="F131" s="1545" t="s">
        <v>3401</v>
      </c>
      <c r="G131" s="1495"/>
      <c r="H131" s="1495"/>
      <c r="I131" s="1493" t="s">
        <v>19</v>
      </c>
      <c r="J131" s="1493" t="s">
        <v>1138</v>
      </c>
      <c r="K131" s="1600" t="s">
        <v>8560</v>
      </c>
      <c r="L131" s="2357">
        <v>614</v>
      </c>
      <c r="M131" s="2196" t="s">
        <v>6066</v>
      </c>
      <c r="N131" s="1493"/>
      <c r="O131" s="1859"/>
      <c r="P131" s="1790">
        <v>3</v>
      </c>
      <c r="Q131" s="1790"/>
    </row>
    <row r="132" spans="1:26" s="1467" customFormat="1" ht="55.5" customHeight="1">
      <c r="A132" s="3685"/>
      <c r="B132" s="1900" t="str">
        <f t="shared" si="4"/>
        <v>2000003183</v>
      </c>
      <c r="C132" s="1543" t="s">
        <v>3708</v>
      </c>
      <c r="D132" s="1826"/>
      <c r="E132" s="1495"/>
      <c r="F132" s="1545" t="s">
        <v>3401</v>
      </c>
      <c r="G132" s="1495"/>
      <c r="H132" s="1495"/>
      <c r="I132" s="1493" t="s">
        <v>19</v>
      </c>
      <c r="J132" s="1493" t="s">
        <v>1138</v>
      </c>
      <c r="K132" s="1600" t="s">
        <v>8561</v>
      </c>
      <c r="L132" s="2357">
        <v>2100</v>
      </c>
      <c r="M132" s="1748" t="s">
        <v>5481</v>
      </c>
      <c r="N132" s="1493"/>
      <c r="O132" s="1859"/>
      <c r="P132" s="1790">
        <v>3</v>
      </c>
      <c r="Q132" s="1790"/>
      <c r="R132" s="1548"/>
      <c r="S132" s="1548"/>
      <c r="T132" s="1548"/>
      <c r="U132" s="1548"/>
      <c r="V132" s="1548"/>
      <c r="W132" s="1548"/>
      <c r="X132" s="1548"/>
      <c r="Y132" s="1548"/>
      <c r="Z132" s="1548"/>
    </row>
    <row r="133" spans="1:26" s="2643" customFormat="1" ht="55.5" customHeight="1">
      <c r="A133" s="3691">
        <v>39</v>
      </c>
      <c r="B133" s="1900" t="str">
        <f t="shared" si="4"/>
        <v>2000003224</v>
      </c>
      <c r="C133" s="1902" t="s">
        <v>7624</v>
      </c>
      <c r="D133" s="2881">
        <v>4450</v>
      </c>
      <c r="E133" s="1921" t="s">
        <v>8562</v>
      </c>
      <c r="F133" s="1902" t="s">
        <v>54</v>
      </c>
      <c r="G133" s="1921" t="s">
        <v>8563</v>
      </c>
      <c r="H133" s="1921" t="s">
        <v>8564</v>
      </c>
      <c r="I133" s="1921" t="s">
        <v>19</v>
      </c>
      <c r="J133" s="1921" t="s">
        <v>74</v>
      </c>
      <c r="K133" s="1916" t="s">
        <v>8565</v>
      </c>
      <c r="L133" s="2150">
        <v>450</v>
      </c>
      <c r="M133" s="1909" t="s">
        <v>8566</v>
      </c>
      <c r="N133" s="1902"/>
      <c r="O133" s="1775"/>
      <c r="P133" s="1790">
        <v>3</v>
      </c>
      <c r="Q133" s="1790"/>
    </row>
    <row r="134" spans="1:26" s="1467" customFormat="1" ht="66.75" customHeight="1">
      <c r="A134" s="3683"/>
      <c r="B134" s="1900" t="str">
        <f t="shared" si="4"/>
        <v>2000003163</v>
      </c>
      <c r="C134" s="1493" t="s">
        <v>7624</v>
      </c>
      <c r="D134" s="1826"/>
      <c r="E134" s="1748"/>
      <c r="F134" s="1493" t="s">
        <v>54</v>
      </c>
      <c r="G134" s="1495"/>
      <c r="H134" s="1495"/>
      <c r="I134" s="1495" t="s">
        <v>19</v>
      </c>
      <c r="J134" s="1495" t="s">
        <v>74</v>
      </c>
      <c r="K134" s="1600" t="s">
        <v>8567</v>
      </c>
      <c r="L134" s="2357">
        <v>4000</v>
      </c>
      <c r="M134" s="1748" t="s">
        <v>5481</v>
      </c>
      <c r="N134" s="1493"/>
      <c r="O134" s="1859"/>
      <c r="P134" s="1790">
        <v>3</v>
      </c>
      <c r="Q134" s="1790"/>
    </row>
    <row r="135" spans="1:26" s="1467" customFormat="1" ht="66.75" customHeight="1">
      <c r="A135" s="3686">
        <v>29</v>
      </c>
      <c r="B135" s="2013" t="str">
        <f t="shared" si="4"/>
        <v>2000003196</v>
      </c>
      <c r="C135" s="2263" t="s">
        <v>219</v>
      </c>
      <c r="D135" s="2624">
        <v>3750</v>
      </c>
      <c r="E135" s="2187" t="s">
        <v>8568</v>
      </c>
      <c r="F135" s="1902" t="s">
        <v>61</v>
      </c>
      <c r="G135" s="1921" t="s">
        <v>8569</v>
      </c>
      <c r="H135" s="1921" t="s">
        <v>8501</v>
      </c>
      <c r="I135" s="1921" t="s">
        <v>19</v>
      </c>
      <c r="J135" s="1921" t="s">
        <v>199</v>
      </c>
      <c r="K135" s="1911" t="s">
        <v>8502</v>
      </c>
      <c r="L135" s="2583">
        <v>670</v>
      </c>
      <c r="M135" s="2196" t="s">
        <v>5788</v>
      </c>
      <c r="N135" s="1493"/>
      <c r="O135" s="1859"/>
      <c r="P135" s="1790">
        <v>3</v>
      </c>
      <c r="Q135" s="1790"/>
    </row>
    <row r="136" spans="1:26" s="1467" customFormat="1" ht="66.75" customHeight="1">
      <c r="A136" s="3686"/>
      <c r="B136" s="2013" t="str">
        <f t="shared" si="4"/>
        <v>2000003209</v>
      </c>
      <c r="C136" s="1545" t="s">
        <v>219</v>
      </c>
      <c r="D136" s="1827"/>
      <c r="E136" s="1543"/>
      <c r="F136" s="1545" t="s">
        <v>61</v>
      </c>
      <c r="G136" s="1495"/>
      <c r="H136" s="1495"/>
      <c r="I136" s="1495" t="s">
        <v>19</v>
      </c>
      <c r="J136" s="1495" t="s">
        <v>74</v>
      </c>
      <c r="K136" s="2880" t="s">
        <v>8570</v>
      </c>
      <c r="L136" s="2357">
        <v>3050</v>
      </c>
      <c r="M136" s="1748" t="s">
        <v>5481</v>
      </c>
      <c r="N136" s="1493"/>
      <c r="O136" s="1859"/>
      <c r="P136" s="1790">
        <v>3</v>
      </c>
      <c r="Q136" s="1790"/>
    </row>
    <row r="137" spans="1:26" s="1467" customFormat="1" ht="55.5" customHeight="1">
      <c r="A137" s="3719">
        <v>32</v>
      </c>
      <c r="B137" s="1900" t="str">
        <f t="shared" si="4"/>
        <v>2400001265</v>
      </c>
      <c r="C137" s="1902" t="s">
        <v>8571</v>
      </c>
      <c r="D137" s="2607">
        <f>SUM(L137:L151)</f>
        <v>10275</v>
      </c>
      <c r="E137" s="1921" t="s">
        <v>8572</v>
      </c>
      <c r="F137" s="1902" t="s">
        <v>25</v>
      </c>
      <c r="G137" s="2159" t="s">
        <v>8573</v>
      </c>
      <c r="H137" s="2118"/>
      <c r="I137" s="2187" t="s">
        <v>19</v>
      </c>
      <c r="J137" s="1921" t="s">
        <v>267</v>
      </c>
      <c r="K137" s="2402" t="s">
        <v>8574</v>
      </c>
      <c r="L137" s="2508">
        <v>5000</v>
      </c>
      <c r="M137" s="2429" t="s">
        <v>5481</v>
      </c>
      <c r="N137" s="2391"/>
      <c r="O137" s="2574" t="s">
        <v>8575</v>
      </c>
      <c r="P137" s="1882">
        <v>3</v>
      </c>
      <c r="Q137" s="1882"/>
    </row>
    <row r="138" spans="1:26" s="1467" customFormat="1" ht="55.5" customHeight="1">
      <c r="A138" s="3705"/>
      <c r="B138" s="1900" t="str">
        <f t="shared" si="4"/>
        <v>2400001266</v>
      </c>
      <c r="C138" s="1941" t="s">
        <v>8571</v>
      </c>
      <c r="D138" s="2915"/>
      <c r="E138" s="1851"/>
      <c r="F138" s="1941" t="s">
        <v>25</v>
      </c>
      <c r="G138" s="1851"/>
      <c r="H138" s="1851"/>
      <c r="I138" s="1543" t="s">
        <v>19</v>
      </c>
      <c r="J138" s="1495" t="s">
        <v>267</v>
      </c>
      <c r="K138" s="1497" t="s">
        <v>8576</v>
      </c>
      <c r="L138" s="2361">
        <v>1000</v>
      </c>
      <c r="M138" s="1790" t="s">
        <v>8577</v>
      </c>
      <c r="N138" s="1630"/>
      <c r="O138" s="2576"/>
      <c r="P138" s="1882">
        <v>3</v>
      </c>
      <c r="Q138" s="1882"/>
    </row>
    <row r="139" spans="1:26" s="1467" customFormat="1" ht="55.5" customHeight="1">
      <c r="A139" s="3705"/>
      <c r="B139" s="1900" t="str">
        <f t="shared" si="4"/>
        <v>2400001244</v>
      </c>
      <c r="C139" s="1941" t="s">
        <v>8571</v>
      </c>
      <c r="D139" s="2793"/>
      <c r="E139" s="1495"/>
      <c r="F139" s="1941" t="s">
        <v>25</v>
      </c>
      <c r="G139" s="1495"/>
      <c r="H139" s="1495"/>
      <c r="I139" s="1543" t="s">
        <v>19</v>
      </c>
      <c r="J139" s="1495" t="s">
        <v>267</v>
      </c>
      <c r="K139" s="1547" t="s">
        <v>8578</v>
      </c>
      <c r="L139" s="2357">
        <v>50</v>
      </c>
      <c r="M139" s="1790" t="s">
        <v>8579</v>
      </c>
      <c r="N139" s="1493"/>
      <c r="O139" s="2576" t="s">
        <v>8575</v>
      </c>
      <c r="P139" s="1882">
        <v>3</v>
      </c>
      <c r="Q139" s="1882"/>
    </row>
    <row r="140" spans="1:26" s="1467" customFormat="1" ht="55.5" customHeight="1">
      <c r="A140" s="3705"/>
      <c r="B140" s="1900" t="str">
        <f t="shared" si="4"/>
        <v>2400001247</v>
      </c>
      <c r="C140" s="1941" t="s">
        <v>8571</v>
      </c>
      <c r="D140" s="2793"/>
      <c r="E140" s="1495"/>
      <c r="F140" s="1941" t="s">
        <v>25</v>
      </c>
      <c r="G140" s="1495"/>
      <c r="H140" s="1495"/>
      <c r="I140" s="1543" t="s">
        <v>19</v>
      </c>
      <c r="J140" s="1495" t="s">
        <v>267</v>
      </c>
      <c r="K140" s="1547" t="s">
        <v>8580</v>
      </c>
      <c r="L140" s="2357">
        <v>50</v>
      </c>
      <c r="M140" s="1790" t="s">
        <v>8581</v>
      </c>
      <c r="N140" s="1493"/>
      <c r="O140" s="2576" t="s">
        <v>8575</v>
      </c>
      <c r="P140" s="1882">
        <v>3</v>
      </c>
      <c r="Q140" s="1882"/>
    </row>
    <row r="141" spans="1:26" s="1467" customFormat="1" ht="55.5" customHeight="1">
      <c r="A141" s="3705"/>
      <c r="B141" s="1900" t="str">
        <f t="shared" si="4"/>
        <v>2400001246</v>
      </c>
      <c r="C141" s="1941" t="s">
        <v>8571</v>
      </c>
      <c r="D141" s="2793"/>
      <c r="E141" s="1495"/>
      <c r="F141" s="1941" t="s">
        <v>25</v>
      </c>
      <c r="G141" s="1495"/>
      <c r="H141" s="1495"/>
      <c r="I141" s="1543" t="s">
        <v>19</v>
      </c>
      <c r="J141" s="1495" t="s">
        <v>267</v>
      </c>
      <c r="K141" s="1547" t="s">
        <v>8582</v>
      </c>
      <c r="L141" s="2357">
        <v>175</v>
      </c>
      <c r="M141" s="1790" t="s">
        <v>8583</v>
      </c>
      <c r="N141" s="1493"/>
      <c r="O141" s="2576" t="s">
        <v>8575</v>
      </c>
      <c r="P141" s="1882">
        <v>3</v>
      </c>
      <c r="Q141" s="1882"/>
    </row>
    <row r="142" spans="1:26" s="1467" customFormat="1" ht="55.5" customHeight="1">
      <c r="A142" s="3705"/>
      <c r="B142" s="1900" t="str">
        <f t="shared" si="4"/>
        <v>2400001267</v>
      </c>
      <c r="C142" s="1941" t="s">
        <v>8571</v>
      </c>
      <c r="D142" s="2793"/>
      <c r="E142" s="1495"/>
      <c r="F142" s="1941" t="s">
        <v>25</v>
      </c>
      <c r="G142" s="1495"/>
      <c r="H142" s="1495"/>
      <c r="I142" s="1543" t="s">
        <v>19</v>
      </c>
      <c r="J142" s="1495" t="s">
        <v>267</v>
      </c>
      <c r="K142" s="1600" t="s">
        <v>8584</v>
      </c>
      <c r="L142" s="2357">
        <v>525</v>
      </c>
      <c r="M142" s="1790" t="s">
        <v>8585</v>
      </c>
      <c r="N142" s="1493"/>
      <c r="O142" s="2576" t="s">
        <v>8575</v>
      </c>
      <c r="P142" s="1882">
        <v>3</v>
      </c>
      <c r="Q142" s="1882"/>
    </row>
    <row r="143" spans="1:26" s="1467" customFormat="1" ht="55.5" customHeight="1">
      <c r="A143" s="3705"/>
      <c r="B143" s="1900" t="str">
        <f t="shared" si="4"/>
        <v>2400001268</v>
      </c>
      <c r="C143" s="1941" t="s">
        <v>8571</v>
      </c>
      <c r="D143" s="2793"/>
      <c r="E143" s="1495"/>
      <c r="F143" s="1941" t="s">
        <v>25</v>
      </c>
      <c r="G143" s="1495"/>
      <c r="H143" s="1495"/>
      <c r="I143" s="1543" t="s">
        <v>19</v>
      </c>
      <c r="J143" s="1495" t="s">
        <v>267</v>
      </c>
      <c r="K143" s="1600" t="s">
        <v>8586</v>
      </c>
      <c r="L143" s="2357">
        <v>875</v>
      </c>
      <c r="M143" s="1790" t="s">
        <v>8587</v>
      </c>
      <c r="N143" s="1493"/>
      <c r="O143" s="2576"/>
      <c r="P143" s="1882">
        <v>3</v>
      </c>
      <c r="Q143" s="1882"/>
    </row>
    <row r="144" spans="1:26" s="1467" customFormat="1" ht="55.5" customHeight="1">
      <c r="A144" s="3705"/>
      <c r="B144" s="1900" t="str">
        <f t="shared" si="4"/>
        <v>2400001255</v>
      </c>
      <c r="C144" s="1941" t="s">
        <v>8571</v>
      </c>
      <c r="D144" s="2793"/>
      <c r="E144" s="1495"/>
      <c r="F144" s="1941" t="s">
        <v>25</v>
      </c>
      <c r="G144" s="1495"/>
      <c r="H144" s="1495"/>
      <c r="I144" s="1543" t="s">
        <v>19</v>
      </c>
      <c r="J144" s="1495" t="s">
        <v>267</v>
      </c>
      <c r="K144" s="1547" t="s">
        <v>8588</v>
      </c>
      <c r="L144" s="2357">
        <v>200</v>
      </c>
      <c r="M144" s="1790" t="s">
        <v>5481</v>
      </c>
      <c r="N144" s="1493"/>
      <c r="O144" s="2576"/>
      <c r="P144" s="1882">
        <v>3</v>
      </c>
      <c r="Q144" s="1882"/>
    </row>
    <row r="145" spans="1:26" s="1467" customFormat="1" ht="55.5" customHeight="1">
      <c r="A145" s="3705"/>
      <c r="B145" s="1900" t="str">
        <f t="shared" si="4"/>
        <v>2400001262</v>
      </c>
      <c r="C145" s="1941" t="s">
        <v>8571</v>
      </c>
      <c r="D145" s="2793"/>
      <c r="E145" s="1495"/>
      <c r="F145" s="1941" t="s">
        <v>25</v>
      </c>
      <c r="G145" s="1495"/>
      <c r="H145" s="1495"/>
      <c r="I145" s="1543" t="s">
        <v>19</v>
      </c>
      <c r="J145" s="1495" t="s">
        <v>267</v>
      </c>
      <c r="K145" s="1547" t="s">
        <v>8589</v>
      </c>
      <c r="L145" s="2357">
        <v>700</v>
      </c>
      <c r="M145" s="1790" t="s">
        <v>8590</v>
      </c>
      <c r="N145" s="1493"/>
      <c r="O145" s="2576"/>
      <c r="P145" s="1882">
        <v>3</v>
      </c>
      <c r="Q145" s="1882"/>
    </row>
    <row r="146" spans="1:26" s="1467" customFormat="1" ht="55.5" customHeight="1">
      <c r="A146" s="3705"/>
      <c r="B146" s="1900" t="str">
        <f t="shared" si="4"/>
        <v>2400001256</v>
      </c>
      <c r="C146" s="1941" t="s">
        <v>8571</v>
      </c>
      <c r="D146" s="2793"/>
      <c r="E146" s="1495"/>
      <c r="F146" s="1941" t="s">
        <v>25</v>
      </c>
      <c r="G146" s="1495"/>
      <c r="H146" s="1495"/>
      <c r="I146" s="1543" t="s">
        <v>19</v>
      </c>
      <c r="J146" s="1495" t="s">
        <v>267</v>
      </c>
      <c r="K146" s="1547" t="s">
        <v>8591</v>
      </c>
      <c r="L146" s="2357">
        <v>200</v>
      </c>
      <c r="M146" s="1790" t="s">
        <v>5481</v>
      </c>
      <c r="N146" s="1493"/>
      <c r="O146" s="2576"/>
      <c r="P146" s="1882">
        <v>3</v>
      </c>
      <c r="Q146" s="1882"/>
    </row>
    <row r="147" spans="1:26" s="1467" customFormat="1" ht="55.5" customHeight="1">
      <c r="A147" s="3705"/>
      <c r="B147" s="1900" t="str">
        <f t="shared" si="4"/>
        <v>2400001263</v>
      </c>
      <c r="C147" s="1941" t="s">
        <v>8571</v>
      </c>
      <c r="D147" s="2793"/>
      <c r="E147" s="1495"/>
      <c r="F147" s="1941" t="s">
        <v>25</v>
      </c>
      <c r="G147" s="1495"/>
      <c r="H147" s="1495"/>
      <c r="I147" s="1543" t="s">
        <v>19</v>
      </c>
      <c r="J147" s="1495" t="s">
        <v>267</v>
      </c>
      <c r="K147" s="1547" t="s">
        <v>8592</v>
      </c>
      <c r="L147" s="2357">
        <v>300</v>
      </c>
      <c r="M147" s="1790" t="s">
        <v>8593</v>
      </c>
      <c r="N147" s="1493"/>
      <c r="O147" s="2576"/>
      <c r="P147" s="1882">
        <v>3</v>
      </c>
      <c r="Q147" s="1882"/>
    </row>
    <row r="148" spans="1:26" s="1467" customFormat="1" ht="55.5" customHeight="1">
      <c r="A148" s="3705"/>
      <c r="B148" s="1900" t="str">
        <f t="shared" si="4"/>
        <v>2400001264</v>
      </c>
      <c r="C148" s="1941" t="s">
        <v>8571</v>
      </c>
      <c r="D148" s="2793"/>
      <c r="E148" s="1495"/>
      <c r="F148" s="1941" t="s">
        <v>25</v>
      </c>
      <c r="G148" s="1495"/>
      <c r="H148" s="1495"/>
      <c r="I148" s="1543" t="s">
        <v>19</v>
      </c>
      <c r="J148" s="1495" t="s">
        <v>267</v>
      </c>
      <c r="K148" s="1547" t="s">
        <v>8594</v>
      </c>
      <c r="L148" s="2357">
        <v>200</v>
      </c>
      <c r="M148" s="1790" t="s">
        <v>8595</v>
      </c>
      <c r="N148" s="1493"/>
      <c r="O148" s="2576"/>
      <c r="P148" s="1882">
        <v>3</v>
      </c>
      <c r="Q148" s="1882"/>
    </row>
    <row r="149" spans="1:26" s="1467" customFormat="1" ht="55.5" customHeight="1">
      <c r="A149" s="3705"/>
      <c r="B149" s="1900" t="str">
        <f t="shared" si="4"/>
        <v>2400001257</v>
      </c>
      <c r="C149" s="1941" t="s">
        <v>8571</v>
      </c>
      <c r="D149" s="2793"/>
      <c r="E149" s="1495"/>
      <c r="F149" s="1941" t="s">
        <v>25</v>
      </c>
      <c r="G149" s="1495"/>
      <c r="H149" s="1495"/>
      <c r="I149" s="1543" t="s">
        <v>19</v>
      </c>
      <c r="J149" s="1495" t="s">
        <v>267</v>
      </c>
      <c r="K149" s="1547" t="s">
        <v>8596</v>
      </c>
      <c r="L149" s="2357">
        <v>600</v>
      </c>
      <c r="M149" s="1790" t="s">
        <v>8597</v>
      </c>
      <c r="N149" s="1493"/>
      <c r="O149" s="2576"/>
      <c r="P149" s="1882">
        <v>3</v>
      </c>
      <c r="Q149" s="1882"/>
    </row>
    <row r="150" spans="1:26" s="1467" customFormat="1" ht="55.5" customHeight="1">
      <c r="A150" s="3705"/>
      <c r="B150" s="1900" t="str">
        <f t="shared" si="4"/>
        <v>2400001245</v>
      </c>
      <c r="C150" s="1941" t="s">
        <v>8571</v>
      </c>
      <c r="D150" s="2793"/>
      <c r="E150" s="1495"/>
      <c r="F150" s="1941" t="s">
        <v>25</v>
      </c>
      <c r="G150" s="1495"/>
      <c r="H150" s="1495"/>
      <c r="I150" s="1543" t="s">
        <v>19</v>
      </c>
      <c r="J150" s="1495" t="s">
        <v>267</v>
      </c>
      <c r="K150" s="1600" t="s">
        <v>8598</v>
      </c>
      <c r="L150" s="2357">
        <v>200</v>
      </c>
      <c r="M150" s="1790" t="s">
        <v>8599</v>
      </c>
      <c r="N150" s="1495"/>
      <c r="O150" s="2576"/>
      <c r="P150" s="1882">
        <v>3</v>
      </c>
      <c r="Q150" s="1882"/>
    </row>
    <row r="151" spans="1:26" s="1467" customFormat="1" ht="55.5" customHeight="1">
      <c r="A151" s="3705"/>
      <c r="B151" s="1900" t="str">
        <f t="shared" si="4"/>
        <v>2400001249</v>
      </c>
      <c r="C151" s="1941" t="s">
        <v>8571</v>
      </c>
      <c r="D151" s="2793"/>
      <c r="E151" s="1495"/>
      <c r="F151" s="1941" t="s">
        <v>25</v>
      </c>
      <c r="G151" s="1495"/>
      <c r="H151" s="1495"/>
      <c r="I151" s="1543" t="s">
        <v>19</v>
      </c>
      <c r="J151" s="1495" t="s">
        <v>267</v>
      </c>
      <c r="K151" s="1600" t="s">
        <v>8600</v>
      </c>
      <c r="L151" s="2357">
        <v>200</v>
      </c>
      <c r="M151" s="1790" t="s">
        <v>8601</v>
      </c>
      <c r="N151" s="1495"/>
      <c r="O151" s="2576"/>
      <c r="P151" s="1882">
        <v>3</v>
      </c>
      <c r="Q151" s="1882"/>
    </row>
    <row r="152" spans="1:26" s="1467" customFormat="1" ht="55.5" customHeight="1">
      <c r="A152" s="3705">
        <v>43</v>
      </c>
      <c r="B152" s="1900" t="str">
        <f t="shared" si="4"/>
        <v>2200002112</v>
      </c>
      <c r="C152" s="1902" t="s">
        <v>3499</v>
      </c>
      <c r="D152" s="2908">
        <v>8800</v>
      </c>
      <c r="E152" s="1921" t="s">
        <v>8602</v>
      </c>
      <c r="F152" s="2433" t="s">
        <v>3401</v>
      </c>
      <c r="G152" s="1921" t="s">
        <v>8603</v>
      </c>
      <c r="H152" s="1921" t="s">
        <v>8604</v>
      </c>
      <c r="I152" s="2601" t="s">
        <v>19</v>
      </c>
      <c r="J152" s="1561" t="s">
        <v>1138</v>
      </c>
      <c r="K152" s="2909" t="s">
        <v>8605</v>
      </c>
      <c r="L152" s="2583">
        <v>6500</v>
      </c>
      <c r="M152" s="2196" t="s">
        <v>8606</v>
      </c>
      <c r="N152" s="1495"/>
      <c r="O152" s="2576"/>
      <c r="P152" s="1790">
        <v>3</v>
      </c>
      <c r="Q152" s="1790"/>
    </row>
    <row r="153" spans="1:26" s="1467" customFormat="1" ht="55.5" customHeight="1">
      <c r="A153" s="3700"/>
      <c r="B153" s="2013" t="str">
        <f t="shared" si="4"/>
        <v>2200002133</v>
      </c>
      <c r="C153" s="1941" t="s">
        <v>3499</v>
      </c>
      <c r="D153" s="2910"/>
      <c r="E153" s="1495"/>
      <c r="F153" s="1941" t="s">
        <v>3401</v>
      </c>
      <c r="G153" s="1495"/>
      <c r="H153" s="1495"/>
      <c r="I153" s="1601" t="s">
        <v>19</v>
      </c>
      <c r="J153" s="1773" t="s">
        <v>1138</v>
      </c>
      <c r="K153" s="2880" t="s">
        <v>8607</v>
      </c>
      <c r="L153" s="2357">
        <v>2300</v>
      </c>
      <c r="M153" s="1495" t="s">
        <v>7844</v>
      </c>
      <c r="N153" s="1495"/>
      <c r="O153" s="2576"/>
      <c r="P153" s="1790">
        <v>3</v>
      </c>
      <c r="Q153" s="1790"/>
    </row>
    <row r="154" spans="1:26" s="2643" customFormat="1" ht="55.5" customHeight="1">
      <c r="A154" s="3705">
        <v>44</v>
      </c>
      <c r="B154" s="2013" t="str">
        <f t="shared" si="4"/>
        <v>2000003202</v>
      </c>
      <c r="C154" s="1902" t="s">
        <v>3629</v>
      </c>
      <c r="D154" s="2624">
        <v>24000</v>
      </c>
      <c r="E154" s="1921" t="s">
        <v>8608</v>
      </c>
      <c r="F154" s="1902" t="s">
        <v>3416</v>
      </c>
      <c r="G154" s="1921" t="s">
        <v>8609</v>
      </c>
      <c r="H154" s="1921" t="s">
        <v>8610</v>
      </c>
      <c r="I154" s="1902" t="s">
        <v>19</v>
      </c>
      <c r="J154" s="1921" t="s">
        <v>959</v>
      </c>
      <c r="K154" s="2913" t="s">
        <v>8611</v>
      </c>
      <c r="L154" s="2583">
        <v>3800</v>
      </c>
      <c r="M154" s="2196" t="s">
        <v>5788</v>
      </c>
      <c r="N154" s="1921"/>
      <c r="O154" s="2574"/>
      <c r="P154" s="1790">
        <v>3</v>
      </c>
      <c r="Q154" s="1790"/>
    </row>
    <row r="155" spans="1:26" s="1467" customFormat="1" ht="55.5" customHeight="1">
      <c r="A155" s="3699"/>
      <c r="B155" s="2013" t="str">
        <f t="shared" si="4"/>
        <v>2000003182</v>
      </c>
      <c r="C155" s="1493" t="s">
        <v>3629</v>
      </c>
      <c r="D155" s="1826"/>
      <c r="E155" s="1495"/>
      <c r="F155" s="1493" t="s">
        <v>3416</v>
      </c>
      <c r="G155" s="1495"/>
      <c r="H155" s="1495"/>
      <c r="I155" s="1493" t="s">
        <v>19</v>
      </c>
      <c r="J155" s="1495" t="s">
        <v>959</v>
      </c>
      <c r="K155" s="1600" t="s">
        <v>8612</v>
      </c>
      <c r="L155" s="2357">
        <v>5000</v>
      </c>
      <c r="M155" s="2196" t="s">
        <v>5788</v>
      </c>
      <c r="N155" s="1493"/>
      <c r="O155" s="1843"/>
      <c r="P155" s="1790">
        <v>3</v>
      </c>
      <c r="Q155" s="1790"/>
      <c r="R155" s="1548"/>
      <c r="S155" s="1548"/>
      <c r="T155" s="1548"/>
      <c r="U155" s="1548"/>
      <c r="V155" s="1548"/>
      <c r="W155" s="1548"/>
      <c r="X155" s="1548"/>
      <c r="Y155" s="1548"/>
      <c r="Z155" s="1548"/>
    </row>
    <row r="156" spans="1:26" s="1467" customFormat="1" ht="55.5" customHeight="1">
      <c r="A156" s="3699"/>
      <c r="B156" s="2013" t="str">
        <f t="shared" si="4"/>
        <v>2200002118</v>
      </c>
      <c r="C156" s="1493" t="s">
        <v>3629</v>
      </c>
      <c r="D156" s="2910"/>
      <c r="E156" s="1495"/>
      <c r="F156" s="1493" t="s">
        <v>3416</v>
      </c>
      <c r="G156" s="1495"/>
      <c r="H156" s="1495"/>
      <c r="I156" s="1601" t="s">
        <v>19</v>
      </c>
      <c r="J156" s="1495" t="s">
        <v>959</v>
      </c>
      <c r="K156" s="2348" t="s">
        <v>8478</v>
      </c>
      <c r="L156" s="2357">
        <v>2200</v>
      </c>
      <c r="M156" s="2385" t="s">
        <v>8440</v>
      </c>
      <c r="N156" s="1495"/>
      <c r="O156" s="2576"/>
      <c r="P156" s="1790">
        <v>3</v>
      </c>
      <c r="Q156" s="1790"/>
    </row>
    <row r="157" spans="1:26" s="1467" customFormat="1" ht="55.5" customHeight="1">
      <c r="A157" s="3699"/>
      <c r="B157" s="2013" t="str">
        <f t="shared" ref="B157:B188" si="5">TEXT(LEFT(K157,10),"0000000000")</f>
        <v>2200002121</v>
      </c>
      <c r="C157" s="1493" t="s">
        <v>3629</v>
      </c>
      <c r="D157" s="2910"/>
      <c r="E157" s="1495"/>
      <c r="F157" s="1493" t="s">
        <v>3416</v>
      </c>
      <c r="G157" s="1495"/>
      <c r="H157" s="1495"/>
      <c r="I157" s="1493" t="s">
        <v>19</v>
      </c>
      <c r="J157" s="1495" t="s">
        <v>959</v>
      </c>
      <c r="K157" s="2914" t="s">
        <v>8613</v>
      </c>
      <c r="L157" s="2357">
        <v>113</v>
      </c>
      <c r="M157" s="2385" t="s">
        <v>5252</v>
      </c>
      <c r="N157" s="1495"/>
      <c r="O157" s="2576"/>
      <c r="P157" s="1790">
        <v>3</v>
      </c>
      <c r="Q157" s="1790"/>
    </row>
    <row r="158" spans="1:26" s="1467" customFormat="1" ht="55.5" customHeight="1">
      <c r="A158" s="3699"/>
      <c r="B158" s="1900" t="str">
        <f t="shared" si="5"/>
        <v>2200002130</v>
      </c>
      <c r="C158" s="1493" t="s">
        <v>3629</v>
      </c>
      <c r="D158" s="2910"/>
      <c r="E158" s="1495"/>
      <c r="F158" s="1493" t="s">
        <v>3416</v>
      </c>
      <c r="G158" s="1495"/>
      <c r="H158" s="1495"/>
      <c r="I158" s="1493" t="s">
        <v>19</v>
      </c>
      <c r="J158" s="1495" t="s">
        <v>959</v>
      </c>
      <c r="K158" s="1547" t="s">
        <v>8614</v>
      </c>
      <c r="L158" s="2357">
        <v>1043</v>
      </c>
      <c r="M158" s="2196" t="s">
        <v>8404</v>
      </c>
      <c r="N158" s="1495"/>
      <c r="O158" s="2576"/>
      <c r="P158" s="1790">
        <v>3</v>
      </c>
      <c r="Q158" s="1790"/>
    </row>
    <row r="159" spans="1:26" s="1467" customFormat="1" ht="55.5" customHeight="1">
      <c r="A159" s="3699"/>
      <c r="B159" s="1900" t="str">
        <f t="shared" si="5"/>
        <v>2200002131</v>
      </c>
      <c r="C159" s="1493" t="s">
        <v>3629</v>
      </c>
      <c r="D159" s="2910"/>
      <c r="E159" s="1495"/>
      <c r="F159" s="1493" t="s">
        <v>3416</v>
      </c>
      <c r="G159" s="1495"/>
      <c r="H159" s="1495"/>
      <c r="I159" s="1493" t="s">
        <v>19</v>
      </c>
      <c r="J159" s="1495" t="s">
        <v>959</v>
      </c>
      <c r="K159" s="1547" t="s">
        <v>8615</v>
      </c>
      <c r="L159" s="2357">
        <v>2035</v>
      </c>
      <c r="M159" s="1921" t="s">
        <v>7844</v>
      </c>
      <c r="N159" s="1495"/>
      <c r="O159" s="2576"/>
      <c r="P159" s="1790">
        <v>3</v>
      </c>
      <c r="Q159" s="1790"/>
    </row>
    <row r="160" spans="1:26" s="1467" customFormat="1" ht="55.5" customHeight="1">
      <c r="A160" s="3699"/>
      <c r="B160" s="1900" t="str">
        <f t="shared" si="5"/>
        <v>2200002132</v>
      </c>
      <c r="C160" s="1493" t="s">
        <v>3629</v>
      </c>
      <c r="D160" s="2910"/>
      <c r="E160" s="1495"/>
      <c r="F160" s="1493" t="s">
        <v>3416</v>
      </c>
      <c r="G160" s="1495"/>
      <c r="H160" s="1495"/>
      <c r="I160" s="1493" t="s">
        <v>19</v>
      </c>
      <c r="J160" s="1495" t="s">
        <v>959</v>
      </c>
      <c r="K160" s="1547" t="s">
        <v>8616</v>
      </c>
      <c r="L160" s="2357">
        <v>236</v>
      </c>
      <c r="M160" s="2196" t="s">
        <v>8404</v>
      </c>
      <c r="N160" s="1495"/>
      <c r="O160" s="2576"/>
      <c r="P160" s="1790">
        <v>3</v>
      </c>
      <c r="Q160" s="1790"/>
    </row>
    <row r="161" spans="1:26" s="1467" customFormat="1" ht="55.5" customHeight="1">
      <c r="A161" s="3699"/>
      <c r="B161" s="1900" t="str">
        <f t="shared" si="5"/>
        <v>2200002127</v>
      </c>
      <c r="C161" s="1493" t="s">
        <v>3629</v>
      </c>
      <c r="D161" s="2910"/>
      <c r="E161" s="1495"/>
      <c r="F161" s="1493" t="s">
        <v>3416</v>
      </c>
      <c r="G161" s="1495"/>
      <c r="H161" s="1495"/>
      <c r="I161" s="1601" t="s">
        <v>19</v>
      </c>
      <c r="J161" s="1495" t="s">
        <v>959</v>
      </c>
      <c r="K161" s="1600" t="s">
        <v>8617</v>
      </c>
      <c r="L161" s="2357">
        <v>1578</v>
      </c>
      <c r="M161" s="1495" t="s">
        <v>7844</v>
      </c>
      <c r="N161" s="1495"/>
      <c r="O161" s="2576"/>
      <c r="P161" s="1790">
        <v>3</v>
      </c>
      <c r="Q161" s="1790"/>
    </row>
    <row r="162" spans="1:26" s="1467" customFormat="1" ht="55.5" customHeight="1">
      <c r="A162" s="3699"/>
      <c r="B162" s="1900" t="str">
        <f t="shared" si="5"/>
        <v>2200002126</v>
      </c>
      <c r="C162" s="1493" t="s">
        <v>3629</v>
      </c>
      <c r="D162" s="2910"/>
      <c r="E162" s="1495"/>
      <c r="F162" s="1493" t="s">
        <v>3416</v>
      </c>
      <c r="G162" s="1495"/>
      <c r="H162" s="1495"/>
      <c r="I162" s="1601" t="s">
        <v>19</v>
      </c>
      <c r="J162" s="1495" t="s">
        <v>959</v>
      </c>
      <c r="K162" s="1600" t="s">
        <v>8618</v>
      </c>
      <c r="L162" s="2658">
        <v>2300</v>
      </c>
      <c r="M162" s="2196" t="s">
        <v>8404</v>
      </c>
      <c r="N162" s="1495"/>
      <c r="O162" s="2576"/>
      <c r="P162" s="1790">
        <v>3</v>
      </c>
      <c r="Q162" s="1790"/>
    </row>
    <row r="163" spans="1:26" s="1467" customFormat="1" ht="55.5" customHeight="1">
      <c r="A163" s="3699"/>
      <c r="B163" s="1900" t="str">
        <f t="shared" si="5"/>
        <v>2200002084</v>
      </c>
      <c r="C163" s="1493" t="s">
        <v>3629</v>
      </c>
      <c r="D163" s="2910"/>
      <c r="E163" s="1495"/>
      <c r="F163" s="1493" t="s">
        <v>3416</v>
      </c>
      <c r="G163" s="1495"/>
      <c r="H163" s="1495"/>
      <c r="I163" s="1601" t="s">
        <v>19</v>
      </c>
      <c r="J163" s="1495" t="s">
        <v>959</v>
      </c>
      <c r="K163" s="1600" t="s">
        <v>8619</v>
      </c>
      <c r="L163" s="2658">
        <v>4800</v>
      </c>
      <c r="M163" s="2196" t="s">
        <v>5788</v>
      </c>
      <c r="N163" s="1495"/>
      <c r="O163" s="2576"/>
      <c r="P163" s="1790">
        <v>3</v>
      </c>
      <c r="Q163" s="1790"/>
    </row>
    <row r="164" spans="1:26" s="1467" customFormat="1" ht="55.5" customHeight="1">
      <c r="A164" s="3699"/>
      <c r="B164" s="1900" t="str">
        <f t="shared" si="5"/>
        <v>2000003206</v>
      </c>
      <c r="C164" s="1493" t="s">
        <v>3629</v>
      </c>
      <c r="D164" s="2910"/>
      <c r="E164" s="1495"/>
      <c r="F164" s="1493" t="s">
        <v>3416</v>
      </c>
      <c r="G164" s="1495"/>
      <c r="H164" s="1495"/>
      <c r="I164" s="1493" t="s">
        <v>19</v>
      </c>
      <c r="J164" s="1495" t="s">
        <v>959</v>
      </c>
      <c r="K164" s="1600" t="s">
        <v>8620</v>
      </c>
      <c r="L164" s="2357">
        <v>1000</v>
      </c>
      <c r="M164" s="2385" t="s">
        <v>8621</v>
      </c>
      <c r="N164" s="1495"/>
      <c r="O164" s="2576"/>
      <c r="P164" s="1790">
        <v>3</v>
      </c>
      <c r="Q164" s="1790"/>
    </row>
    <row r="165" spans="1:26" s="1467" customFormat="1" ht="55.5" customHeight="1">
      <c r="A165" s="3700"/>
      <c r="B165" s="1900" t="str">
        <f t="shared" si="5"/>
        <v>2000003211</v>
      </c>
      <c r="C165" s="1493" t="s">
        <v>3629</v>
      </c>
      <c r="D165" s="2910"/>
      <c r="E165" s="1495"/>
      <c r="F165" s="1493" t="s">
        <v>3416</v>
      </c>
      <c r="G165" s="1495"/>
      <c r="H165" s="1495"/>
      <c r="I165" s="1493" t="s">
        <v>19</v>
      </c>
      <c r="J165" s="1495" t="s">
        <v>959</v>
      </c>
      <c r="K165" s="2880" t="s">
        <v>8622</v>
      </c>
      <c r="L165" s="2357">
        <v>22</v>
      </c>
      <c r="M165" s="2385" t="s">
        <v>5481</v>
      </c>
      <c r="N165" s="1495"/>
      <c r="O165" s="2576"/>
      <c r="P165" s="1790">
        <v>3</v>
      </c>
      <c r="Q165" s="1790"/>
    </row>
    <row r="166" spans="1:26" s="1467" customFormat="1" ht="55.5" customHeight="1">
      <c r="A166" s="3705">
        <v>43</v>
      </c>
      <c r="B166" s="2013" t="str">
        <f t="shared" si="5"/>
        <v>2200002124</v>
      </c>
      <c r="C166" s="1902" t="s">
        <v>3924</v>
      </c>
      <c r="D166" s="2767">
        <v>7200</v>
      </c>
      <c r="E166" s="1921" t="s">
        <v>8623</v>
      </c>
      <c r="F166" s="1902" t="s">
        <v>3401</v>
      </c>
      <c r="G166" s="1921" t="s">
        <v>8624</v>
      </c>
      <c r="H166" s="1921" t="s">
        <v>8625</v>
      </c>
      <c r="I166" s="1902" t="s">
        <v>19</v>
      </c>
      <c r="J166" s="1921" t="s">
        <v>1138</v>
      </c>
      <c r="K166" s="1845" t="s">
        <v>8626</v>
      </c>
      <c r="L166" s="2583">
        <v>3000</v>
      </c>
      <c r="M166" s="2196" t="s">
        <v>5788</v>
      </c>
      <c r="N166" s="1902"/>
      <c r="O166" s="1862"/>
      <c r="P166" s="1790">
        <v>3</v>
      </c>
      <c r="Q166" s="1790"/>
      <c r="R166" s="2643"/>
      <c r="S166" s="2643"/>
      <c r="T166" s="2643"/>
      <c r="U166" s="2643"/>
      <c r="V166" s="2643"/>
      <c r="W166" s="2643"/>
      <c r="X166" s="2643"/>
      <c r="Y166" s="2643"/>
      <c r="Z166" s="2643"/>
    </row>
    <row r="167" spans="1:26" s="1467" customFormat="1" ht="55.5" customHeight="1">
      <c r="A167" s="3699"/>
      <c r="B167" s="2013" t="str">
        <f t="shared" si="5"/>
        <v>2200002125</v>
      </c>
      <c r="C167" s="1493" t="s">
        <v>3924</v>
      </c>
      <c r="D167" s="1668"/>
      <c r="E167" s="2051"/>
      <c r="F167" s="1493" t="s">
        <v>3401</v>
      </c>
      <c r="G167" s="1748" t="s">
        <v>8627</v>
      </c>
      <c r="H167" s="1495"/>
      <c r="I167" s="1493" t="s">
        <v>19</v>
      </c>
      <c r="J167" s="1495" t="s">
        <v>1138</v>
      </c>
      <c r="K167" s="1845" t="s">
        <v>8628</v>
      </c>
      <c r="L167" s="2583">
        <v>3700</v>
      </c>
      <c r="M167" s="2196" t="s">
        <v>8629</v>
      </c>
      <c r="N167" s="1902"/>
      <c r="O167" s="1862"/>
      <c r="P167" s="1790">
        <v>3</v>
      </c>
      <c r="Q167" s="1790"/>
      <c r="R167" s="2643"/>
      <c r="S167" s="2643"/>
      <c r="T167" s="2643"/>
      <c r="U167" s="2643"/>
      <c r="V167" s="2643"/>
      <c r="W167" s="2643"/>
      <c r="X167" s="2643"/>
      <c r="Y167" s="2643"/>
      <c r="Z167" s="2643"/>
    </row>
    <row r="168" spans="1:26" s="1467" customFormat="1" ht="55.5" customHeight="1">
      <c r="A168" s="3700"/>
      <c r="B168" s="2013" t="str">
        <f t="shared" si="5"/>
        <v>2200002085</v>
      </c>
      <c r="C168" s="1493" t="s">
        <v>3924</v>
      </c>
      <c r="D168" s="1668"/>
      <c r="E168" s="1543"/>
      <c r="F168" s="1493" t="s">
        <v>3401</v>
      </c>
      <c r="G168" s="1495"/>
      <c r="H168" s="1495"/>
      <c r="I168" s="1493" t="s">
        <v>19</v>
      </c>
      <c r="J168" s="1495" t="s">
        <v>1138</v>
      </c>
      <c r="K168" s="1600" t="s">
        <v>8630</v>
      </c>
      <c r="L168" s="2357">
        <v>415</v>
      </c>
      <c r="M168" s="2385" t="s">
        <v>8631</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7071</v>
      </c>
      <c r="D169" s="2624">
        <v>4250</v>
      </c>
      <c r="E169" s="1921" t="s">
        <v>8623</v>
      </c>
      <c r="F169" s="1902" t="s">
        <v>84</v>
      </c>
      <c r="G169" s="2118" t="s">
        <v>8632</v>
      </c>
      <c r="H169" s="1921"/>
      <c r="I169" s="1902" t="s">
        <v>19</v>
      </c>
      <c r="J169" s="1921" t="s">
        <v>20</v>
      </c>
      <c r="K169" s="1845" t="s">
        <v>8633</v>
      </c>
      <c r="L169" s="2583">
        <v>4250</v>
      </c>
      <c r="M169" s="2196" t="s">
        <v>5788</v>
      </c>
      <c r="N169" s="2882"/>
      <c r="O169" s="1775"/>
      <c r="P169" s="2429">
        <v>3</v>
      </c>
      <c r="Q169" s="2429"/>
      <c r="R169" s="2643"/>
      <c r="S169" s="2643"/>
      <c r="T169" s="2643"/>
      <c r="U169" s="2643"/>
      <c r="V169" s="2643"/>
      <c r="W169" s="2643"/>
      <c r="X169" s="2643"/>
      <c r="Y169" s="2643"/>
      <c r="Z169" s="2643"/>
    </row>
    <row r="170" spans="1:26" s="1467" customFormat="1" ht="55.5" customHeight="1">
      <c r="A170" s="3683">
        <v>37</v>
      </c>
      <c r="B170" s="1900" t="str">
        <f t="shared" si="5"/>
        <v>2200002142</v>
      </c>
      <c r="C170" s="1902" t="s">
        <v>7369</v>
      </c>
      <c r="D170" s="2624">
        <v>3250</v>
      </c>
      <c r="E170" s="1921" t="s">
        <v>8634</v>
      </c>
      <c r="F170" s="1902" t="s">
        <v>89</v>
      </c>
      <c r="G170" s="1921" t="s">
        <v>8635</v>
      </c>
      <c r="H170" s="1921" t="s">
        <v>8636</v>
      </c>
      <c r="I170" s="1902" t="s">
        <v>19</v>
      </c>
      <c r="J170" s="1921" t="s">
        <v>1138</v>
      </c>
      <c r="K170" s="1845" t="s">
        <v>8637</v>
      </c>
      <c r="L170" s="2583">
        <v>1103</v>
      </c>
      <c r="M170" s="2196" t="s">
        <v>8638</v>
      </c>
      <c r="N170" s="1902"/>
      <c r="O170" s="1775"/>
      <c r="P170" s="1790">
        <v>3</v>
      </c>
      <c r="Q170" s="1790"/>
      <c r="R170" s="2643"/>
      <c r="S170" s="2643"/>
      <c r="T170" s="2643"/>
      <c r="U170" s="2643"/>
      <c r="V170" s="2643"/>
      <c r="W170" s="2643"/>
      <c r="X170" s="2643"/>
      <c r="Y170" s="2643"/>
      <c r="Z170" s="2643"/>
    </row>
    <row r="171" spans="1:26" s="1467" customFormat="1" ht="55.5" customHeight="1">
      <c r="A171" s="3684"/>
      <c r="B171" s="1900" t="str">
        <f t="shared" si="5"/>
        <v>2200002141</v>
      </c>
      <c r="C171" s="1493" t="s">
        <v>7369</v>
      </c>
      <c r="D171" s="1826"/>
      <c r="E171" s="1495"/>
      <c r="F171" s="1493" t="s">
        <v>89</v>
      </c>
      <c r="G171" s="1495"/>
      <c r="H171" s="1495"/>
      <c r="I171" s="1493" t="s">
        <v>19</v>
      </c>
      <c r="J171" s="1495" t="s">
        <v>1138</v>
      </c>
      <c r="K171" s="1600" t="s">
        <v>8639</v>
      </c>
      <c r="L171" s="2357">
        <v>1486</v>
      </c>
      <c r="M171" s="2916" t="s">
        <v>8640</v>
      </c>
      <c r="N171" s="1902"/>
      <c r="O171" s="1775"/>
      <c r="P171" s="1790">
        <v>3</v>
      </c>
      <c r="Q171" s="1790"/>
      <c r="R171" s="2643"/>
      <c r="S171" s="2643"/>
      <c r="T171" s="2643"/>
      <c r="U171" s="2643"/>
      <c r="V171" s="2643"/>
      <c r="W171" s="2643"/>
      <c r="X171" s="2643"/>
      <c r="Y171" s="2643"/>
      <c r="Z171" s="2643"/>
    </row>
    <row r="172" spans="1:26" s="1467" customFormat="1" ht="55.5" customHeight="1">
      <c r="A172" s="3684"/>
      <c r="B172" s="1900" t="str">
        <f t="shared" si="5"/>
        <v>2200002143</v>
      </c>
      <c r="C172" s="1545" t="s">
        <v>7369</v>
      </c>
      <c r="D172" s="1827"/>
      <c r="E172" s="1543"/>
      <c r="F172" s="1545" t="s">
        <v>89</v>
      </c>
      <c r="G172" s="1543"/>
      <c r="H172" s="1543"/>
      <c r="I172" s="1545" t="s">
        <v>19</v>
      </c>
      <c r="J172" s="1543" t="s">
        <v>1138</v>
      </c>
      <c r="K172" s="1605" t="s">
        <v>8641</v>
      </c>
      <c r="L172" s="2543">
        <v>819</v>
      </c>
      <c r="M172" s="2506" t="s">
        <v>8642</v>
      </c>
      <c r="N172" s="1902"/>
      <c r="O172" s="1775"/>
      <c r="P172" s="1790">
        <v>3</v>
      </c>
      <c r="Q172" s="1790"/>
      <c r="R172" s="2643"/>
      <c r="S172" s="2643"/>
      <c r="T172" s="2643"/>
      <c r="U172" s="2643"/>
      <c r="V172" s="2643"/>
      <c r="W172" s="2643"/>
      <c r="X172" s="2643"/>
      <c r="Y172" s="2643"/>
      <c r="Z172" s="2643"/>
    </row>
    <row r="173" spans="1:26" s="1467" customFormat="1" ht="66.75" customHeight="1">
      <c r="A173" s="3691">
        <v>46</v>
      </c>
      <c r="B173" s="1900" t="str">
        <f t="shared" si="5"/>
        <v>2000003162</v>
      </c>
      <c r="C173" s="1902" t="s">
        <v>4064</v>
      </c>
      <c r="D173" s="2624">
        <v>13300</v>
      </c>
      <c r="E173" s="1921" t="s">
        <v>8643</v>
      </c>
      <c r="F173" s="1902" t="s">
        <v>3416</v>
      </c>
      <c r="G173" s="1921" t="s">
        <v>8644</v>
      </c>
      <c r="H173" s="1921" t="s">
        <v>8625</v>
      </c>
      <c r="I173" s="1902" t="s">
        <v>19</v>
      </c>
      <c r="J173" s="1921" t="s">
        <v>123</v>
      </c>
      <c r="K173" s="1916" t="s">
        <v>8645</v>
      </c>
      <c r="L173" s="2583">
        <v>3000</v>
      </c>
      <c r="M173" s="2196" t="s">
        <v>5788</v>
      </c>
      <c r="N173" s="1626"/>
      <c r="O173" s="1859"/>
      <c r="P173" s="1790">
        <v>3</v>
      </c>
      <c r="Q173" s="1790"/>
    </row>
    <row r="174" spans="1:26" s="1467" customFormat="1" ht="92.25" customHeight="1">
      <c r="A174" s="3691"/>
      <c r="B174" s="1900" t="str">
        <f t="shared" si="5"/>
        <v>2000003210</v>
      </c>
      <c r="C174" s="1493" t="s">
        <v>4064</v>
      </c>
      <c r="D174" s="2624"/>
      <c r="E174" s="1921"/>
      <c r="F174" s="1493" t="s">
        <v>3416</v>
      </c>
      <c r="G174" s="1748" t="s">
        <v>8646</v>
      </c>
      <c r="H174" s="1921"/>
      <c r="I174" s="1495" t="s">
        <v>19</v>
      </c>
      <c r="J174" s="1495" t="s">
        <v>123</v>
      </c>
      <c r="K174" s="1600" t="s">
        <v>8647</v>
      </c>
      <c r="L174" s="2357">
        <v>5540</v>
      </c>
      <c r="M174" s="2916" t="s">
        <v>8648</v>
      </c>
      <c r="N174" s="1626"/>
      <c r="O174" s="1859"/>
      <c r="P174" s="1790">
        <v>3</v>
      </c>
      <c r="Q174" s="1790"/>
    </row>
    <row r="175" spans="1:26" s="1467" customFormat="1" ht="81" customHeight="1">
      <c r="A175" s="3691"/>
      <c r="B175" s="1900" t="str">
        <f t="shared" si="5"/>
        <v>2200002095</v>
      </c>
      <c r="C175" s="1493" t="s">
        <v>4064</v>
      </c>
      <c r="D175" s="1826"/>
      <c r="E175" s="1495"/>
      <c r="F175" s="1493" t="s">
        <v>3416</v>
      </c>
      <c r="G175" s="1748"/>
      <c r="H175" s="1495"/>
      <c r="I175" s="1493" t="s">
        <v>19</v>
      </c>
      <c r="J175" s="1495" t="s">
        <v>123</v>
      </c>
      <c r="K175" s="1600" t="s">
        <v>8649</v>
      </c>
      <c r="L175" s="2357">
        <v>1200</v>
      </c>
      <c r="M175" s="2196" t="s">
        <v>5481</v>
      </c>
      <c r="N175" s="1626"/>
      <c r="O175" s="1859"/>
      <c r="P175" s="1790">
        <v>3</v>
      </c>
      <c r="Q175" s="1790"/>
    </row>
    <row r="176" spans="1:26" s="1467" customFormat="1" ht="55.5" customHeight="1">
      <c r="A176" s="3691"/>
      <c r="B176" s="1900" t="str">
        <f t="shared" si="5"/>
        <v>2200002097</v>
      </c>
      <c r="C176" s="1493" t="s">
        <v>4064</v>
      </c>
      <c r="D176" s="1826"/>
      <c r="E176" s="1495"/>
      <c r="F176" s="1493" t="s">
        <v>3416</v>
      </c>
      <c r="G176" s="1748"/>
      <c r="H176" s="1495"/>
      <c r="I176" s="1493" t="s">
        <v>19</v>
      </c>
      <c r="J176" s="1495" t="s">
        <v>123</v>
      </c>
      <c r="K176" s="1547" t="s">
        <v>8650</v>
      </c>
      <c r="L176" s="2357">
        <v>3560</v>
      </c>
      <c r="M176" s="1748" t="s">
        <v>8651</v>
      </c>
      <c r="N176" s="1626"/>
      <c r="O176" s="1843" t="s">
        <v>8652</v>
      </c>
      <c r="P176" s="1790">
        <v>3</v>
      </c>
      <c r="Q176" s="1790"/>
    </row>
    <row r="177" spans="1:26" s="2643" customFormat="1" ht="55.5" customHeight="1">
      <c r="A177" s="3699">
        <v>43</v>
      </c>
      <c r="B177" s="1900" t="str">
        <f t="shared" si="5"/>
        <v>2000003202</v>
      </c>
      <c r="C177" s="2118" t="s">
        <v>3957</v>
      </c>
      <c r="D177" s="2931">
        <v>12900</v>
      </c>
      <c r="E177" s="2118" t="s">
        <v>8653</v>
      </c>
      <c r="F177" s="2391" t="s">
        <v>3401</v>
      </c>
      <c r="G177" s="2118" t="s">
        <v>8654</v>
      </c>
      <c r="H177" s="2118" t="s">
        <v>8625</v>
      </c>
      <c r="I177" s="2391" t="s">
        <v>19</v>
      </c>
      <c r="J177" s="2120" t="s">
        <v>1138</v>
      </c>
      <c r="K177" s="2932" t="s">
        <v>8611</v>
      </c>
      <c r="L177" s="2933">
        <v>5500</v>
      </c>
      <c r="M177" s="2196" t="s">
        <v>5788</v>
      </c>
      <c r="N177" s="1902"/>
      <c r="O177" s="1862"/>
      <c r="P177" s="1790">
        <v>3</v>
      </c>
      <c r="Q177" s="1790"/>
    </row>
    <row r="178" spans="1:26" s="2643" customFormat="1" ht="55.5" customHeight="1">
      <c r="A178" s="3699"/>
      <c r="B178" s="1900" t="str">
        <f t="shared" si="5"/>
        <v>2000003182</v>
      </c>
      <c r="C178" s="1493" t="s">
        <v>3957</v>
      </c>
      <c r="D178" s="2910"/>
      <c r="E178" s="1495"/>
      <c r="F178" s="1493" t="s">
        <v>3401</v>
      </c>
      <c r="G178" s="1851"/>
      <c r="H178" s="1495"/>
      <c r="I178" s="1493" t="s">
        <v>19</v>
      </c>
      <c r="J178" s="1495" t="s">
        <v>1138</v>
      </c>
      <c r="K178" s="1497" t="s">
        <v>8612</v>
      </c>
      <c r="L178" s="2357">
        <v>1440</v>
      </c>
      <c r="M178" s="2196" t="s">
        <v>5788</v>
      </c>
      <c r="N178" s="1493"/>
      <c r="O178" s="1859"/>
      <c r="P178" s="1790">
        <v>3</v>
      </c>
      <c r="Q178" s="1790"/>
    </row>
    <row r="179" spans="1:26" s="2643" customFormat="1" ht="55.5" customHeight="1">
      <c r="A179" s="3699"/>
      <c r="B179" s="1900" t="str">
        <f t="shared" si="5"/>
        <v>2200002133</v>
      </c>
      <c r="C179" s="1493" t="s">
        <v>3957</v>
      </c>
      <c r="D179" s="2910"/>
      <c r="E179" s="1495"/>
      <c r="F179" s="1493" t="s">
        <v>3401</v>
      </c>
      <c r="G179" s="1851"/>
      <c r="H179" s="1495"/>
      <c r="I179" s="1601" t="s">
        <v>19</v>
      </c>
      <c r="J179" s="1495" t="s">
        <v>1138</v>
      </c>
      <c r="K179" s="1600" t="s">
        <v>8655</v>
      </c>
      <c r="L179" s="2357">
        <v>1100</v>
      </c>
      <c r="M179" s="2196" t="s">
        <v>7844</v>
      </c>
      <c r="N179" s="1493"/>
      <c r="O179" s="1859"/>
      <c r="P179" s="1790">
        <v>3</v>
      </c>
      <c r="Q179" s="1790"/>
    </row>
    <row r="180" spans="1:26" s="2643" customFormat="1" ht="55.5" customHeight="1">
      <c r="A180" s="3700"/>
      <c r="B180" s="1900" t="str">
        <f t="shared" si="5"/>
        <v>2200002124</v>
      </c>
      <c r="C180" s="1493" t="s">
        <v>3957</v>
      </c>
      <c r="D180" s="2908"/>
      <c r="E180" s="1921"/>
      <c r="F180" s="1493" t="s">
        <v>3401</v>
      </c>
      <c r="G180" s="1921"/>
      <c r="H180" s="1921"/>
      <c r="I180" s="1493" t="s">
        <v>19</v>
      </c>
      <c r="J180" s="1495" t="s">
        <v>1138</v>
      </c>
      <c r="K180" s="1600" t="s">
        <v>8626</v>
      </c>
      <c r="L180" s="2357">
        <v>4900</v>
      </c>
      <c r="M180" s="2196" t="s">
        <v>5788</v>
      </c>
      <c r="N180" s="1902"/>
      <c r="O180" s="1775"/>
      <c r="P180" s="1790">
        <v>3</v>
      </c>
      <c r="Q180" s="1790"/>
    </row>
    <row r="181" spans="1:26" s="2643" customFormat="1" ht="65.25" customHeight="1">
      <c r="A181" s="3683">
        <v>45</v>
      </c>
      <c r="B181" s="1900" t="str">
        <f t="shared" si="5"/>
        <v>2000003161</v>
      </c>
      <c r="C181" s="1902" t="s">
        <v>3320</v>
      </c>
      <c r="D181" s="2624">
        <v>8800</v>
      </c>
      <c r="E181" s="2187" t="s">
        <v>8656</v>
      </c>
      <c r="F181" s="1902" t="s">
        <v>3416</v>
      </c>
      <c r="G181" s="1921" t="s">
        <v>8657</v>
      </c>
      <c r="H181" s="1921" t="s">
        <v>8625</v>
      </c>
      <c r="I181" s="1902" t="s">
        <v>19</v>
      </c>
      <c r="J181" s="1921" t="s">
        <v>123</v>
      </c>
      <c r="K181" s="1916" t="s">
        <v>8658</v>
      </c>
      <c r="L181" s="2583">
        <v>3700</v>
      </c>
      <c r="M181" s="2196" t="s">
        <v>5788</v>
      </c>
      <c r="N181" s="1902"/>
      <c r="O181" s="1775"/>
      <c r="P181" s="1790">
        <v>3</v>
      </c>
      <c r="Q181" s="1790"/>
    </row>
    <row r="182" spans="1:26" s="2643" customFormat="1" ht="50.25" customHeight="1">
      <c r="A182" s="3684"/>
      <c r="B182" s="1900" t="str">
        <f t="shared" si="5"/>
        <v>2000003168</v>
      </c>
      <c r="C182" s="1493" t="s">
        <v>3320</v>
      </c>
      <c r="D182" s="2930"/>
      <c r="E182" s="2150"/>
      <c r="F182" s="1626" t="s">
        <v>3416</v>
      </c>
      <c r="G182" s="1495"/>
      <c r="H182" s="1495"/>
      <c r="I182" s="1493" t="s">
        <v>19</v>
      </c>
      <c r="J182" s="1495" t="s">
        <v>123</v>
      </c>
      <c r="K182" s="1770" t="s">
        <v>8659</v>
      </c>
      <c r="L182" s="2357">
        <v>1000</v>
      </c>
      <c r="M182" s="2196" t="s">
        <v>5481</v>
      </c>
      <c r="N182" s="1493"/>
      <c r="O182" s="1859"/>
      <c r="P182" s="1790">
        <v>3</v>
      </c>
      <c r="Q182" s="1790"/>
      <c r="R182" s="1467"/>
      <c r="S182" s="1467"/>
      <c r="T182" s="1467"/>
      <c r="U182" s="1467"/>
      <c r="V182" s="1467"/>
      <c r="W182" s="1467"/>
      <c r="X182" s="1467"/>
      <c r="Y182" s="1467"/>
      <c r="Z182" s="1467"/>
    </row>
    <row r="183" spans="1:26" s="2643" customFormat="1" ht="50.25" customHeight="1">
      <c r="A183" s="3684"/>
      <c r="B183" s="1900" t="str">
        <f t="shared" si="5"/>
        <v>2000003249</v>
      </c>
      <c r="C183" s="1493" t="s">
        <v>3320</v>
      </c>
      <c r="D183" s="1826"/>
      <c r="E183" s="1851"/>
      <c r="F183" s="1493" t="s">
        <v>3416</v>
      </c>
      <c r="G183" s="1921"/>
      <c r="H183" s="1921"/>
      <c r="I183" s="1493" t="s">
        <v>19</v>
      </c>
      <c r="J183" s="1495" t="s">
        <v>123</v>
      </c>
      <c r="K183" s="1547" t="s">
        <v>8660</v>
      </c>
      <c r="L183" s="2357">
        <v>100</v>
      </c>
      <c r="M183" s="2196" t="s">
        <v>5788</v>
      </c>
      <c r="N183" s="1902"/>
      <c r="O183" s="1775"/>
      <c r="P183" s="1790">
        <v>3</v>
      </c>
      <c r="Q183" s="1790"/>
      <c r="R183" s="2150"/>
      <c r="S183" s="2150"/>
      <c r="T183" s="2150"/>
      <c r="U183" s="2150"/>
      <c r="V183" s="2150"/>
      <c r="W183" s="2150"/>
      <c r="X183" s="2150"/>
      <c r="Y183" s="2150"/>
      <c r="Z183" s="2150"/>
    </row>
    <row r="184" spans="1:26" s="2643" customFormat="1" ht="50.25" customHeight="1">
      <c r="A184" s="3684"/>
      <c r="B184" s="1900" t="str">
        <f t="shared" si="5"/>
        <v>2000003280</v>
      </c>
      <c r="C184" s="1493" t="s">
        <v>3320</v>
      </c>
      <c r="D184" s="1826"/>
      <c r="E184" s="1495"/>
      <c r="F184" s="1493" t="s">
        <v>3416</v>
      </c>
      <c r="G184" s="1921"/>
      <c r="H184" s="1921"/>
      <c r="I184" s="1493" t="s">
        <v>19</v>
      </c>
      <c r="J184" s="1495" t="s">
        <v>63</v>
      </c>
      <c r="K184" s="1547" t="s">
        <v>8661</v>
      </c>
      <c r="L184" s="2357">
        <v>1000</v>
      </c>
      <c r="M184" s="2385" t="s">
        <v>5481</v>
      </c>
      <c r="N184" s="1902"/>
      <c r="O184" s="1775"/>
      <c r="P184" s="1790">
        <v>3</v>
      </c>
      <c r="Q184" s="1790"/>
    </row>
    <row r="185" spans="1:26" s="2643" customFormat="1" ht="50.25" customHeight="1">
      <c r="A185" s="3684"/>
      <c r="B185" s="1900" t="str">
        <f t="shared" si="5"/>
        <v>2200002144</v>
      </c>
      <c r="C185" s="1493" t="s">
        <v>3320</v>
      </c>
      <c r="D185" s="1826"/>
      <c r="E185" s="1495"/>
      <c r="F185" s="1493" t="s">
        <v>3416</v>
      </c>
      <c r="G185" s="1495"/>
      <c r="H185" s="1495"/>
      <c r="I185" s="1493" t="s">
        <v>19</v>
      </c>
      <c r="J185" s="1495" t="s">
        <v>63</v>
      </c>
      <c r="K185" s="1770" t="s">
        <v>8662</v>
      </c>
      <c r="L185" s="2357">
        <v>1903</v>
      </c>
      <c r="M185" s="2196" t="s">
        <v>7844</v>
      </c>
      <c r="N185" s="1493"/>
      <c r="O185" s="1843" t="s">
        <v>8663</v>
      </c>
      <c r="P185" s="1790">
        <v>3</v>
      </c>
      <c r="Q185" s="1790"/>
      <c r="R185" s="1467"/>
      <c r="S185" s="1467"/>
      <c r="T185" s="1467"/>
      <c r="U185" s="1467"/>
      <c r="V185" s="1467"/>
      <c r="W185" s="1467"/>
      <c r="X185" s="1467"/>
      <c r="Y185" s="1467"/>
      <c r="Z185" s="1467"/>
    </row>
    <row r="186" spans="1:26" s="2643" customFormat="1" ht="50.25" customHeight="1">
      <c r="A186" s="3684"/>
      <c r="B186" s="1900" t="str">
        <f t="shared" si="5"/>
        <v>2200002140</v>
      </c>
      <c r="C186" s="1493" t="s">
        <v>3320</v>
      </c>
      <c r="D186" s="1826"/>
      <c r="E186" s="1495"/>
      <c r="F186" s="1493" t="s">
        <v>3416</v>
      </c>
      <c r="G186" s="1495"/>
      <c r="H186" s="1495"/>
      <c r="I186" s="1493" t="s">
        <v>19</v>
      </c>
      <c r="J186" s="1495" t="s">
        <v>63</v>
      </c>
      <c r="K186" s="1770" t="s">
        <v>8664</v>
      </c>
      <c r="L186" s="2357">
        <v>724</v>
      </c>
      <c r="M186" s="2196" t="s">
        <v>8404</v>
      </c>
      <c r="N186" s="1493"/>
      <c r="O186" s="1843"/>
      <c r="P186" s="1790">
        <v>3</v>
      </c>
      <c r="Q186" s="1790"/>
      <c r="R186" s="1467"/>
      <c r="S186" s="1467"/>
      <c r="T186" s="1467"/>
      <c r="U186" s="1467"/>
      <c r="V186" s="1467"/>
      <c r="W186" s="1467"/>
      <c r="X186" s="1467"/>
      <c r="Y186" s="1467"/>
      <c r="Z186" s="1467"/>
    </row>
    <row r="187" spans="1:26" s="2643" customFormat="1" ht="57" customHeight="1">
      <c r="A187" s="3685"/>
      <c r="B187" s="1900" t="str">
        <f t="shared" si="5"/>
        <v>2000003178</v>
      </c>
      <c r="C187" s="1493" t="s">
        <v>3320</v>
      </c>
      <c r="D187" s="1826"/>
      <c r="E187" s="1495"/>
      <c r="F187" s="1493" t="s">
        <v>3416</v>
      </c>
      <c r="G187" s="1495"/>
      <c r="H187" s="1495"/>
      <c r="I187" s="1493" t="s">
        <v>19</v>
      </c>
      <c r="J187" s="1495" t="s">
        <v>63</v>
      </c>
      <c r="K187" s="2880" t="s">
        <v>8665</v>
      </c>
      <c r="L187" s="2357">
        <v>500</v>
      </c>
      <c r="M187" s="2385" t="s">
        <v>5481</v>
      </c>
      <c r="N187" s="1493"/>
      <c r="O187" s="1843"/>
      <c r="P187" s="1790">
        <v>3</v>
      </c>
      <c r="Q187" s="1790"/>
      <c r="R187" s="1467"/>
      <c r="S187" s="1467"/>
      <c r="T187" s="1467"/>
      <c r="U187" s="1467"/>
      <c r="V187" s="1467"/>
      <c r="W187" s="1467"/>
      <c r="X187" s="1467"/>
      <c r="Y187" s="1467"/>
      <c r="Z187" s="1467"/>
    </row>
    <row r="188" spans="1:26" s="1467" customFormat="1" ht="58.5" customHeight="1">
      <c r="A188" s="3686">
        <v>35</v>
      </c>
      <c r="B188" s="1900" t="str">
        <f t="shared" si="5"/>
        <v>2000003254</v>
      </c>
      <c r="C188" s="2391" t="s">
        <v>3507</v>
      </c>
      <c r="D188" s="2656">
        <v>4400</v>
      </c>
      <c r="E188" s="2118" t="s">
        <v>8666</v>
      </c>
      <c r="F188" s="2391" t="s">
        <v>54</v>
      </c>
      <c r="G188" s="2118" t="s">
        <v>8667</v>
      </c>
      <c r="H188" s="1921" t="s">
        <v>8625</v>
      </c>
      <c r="I188" s="2433" t="s">
        <v>19</v>
      </c>
      <c r="J188" s="2118" t="s">
        <v>5260</v>
      </c>
      <c r="K188" s="2402" t="s">
        <v>8668</v>
      </c>
      <c r="L188" s="2508">
        <v>400</v>
      </c>
      <c r="M188" s="2196" t="s">
        <v>5481</v>
      </c>
      <c r="N188" s="1902"/>
      <c r="O188" s="1775"/>
      <c r="P188" s="1790">
        <v>3</v>
      </c>
      <c r="Q188" s="1790"/>
      <c r="R188" s="1548"/>
      <c r="S188" s="1548"/>
      <c r="T188" s="1548"/>
      <c r="U188" s="1548"/>
      <c r="V188" s="1548"/>
      <c r="W188" s="1548"/>
      <c r="X188" s="1548"/>
      <c r="Y188" s="1548"/>
      <c r="Z188" s="1548"/>
    </row>
    <row r="189" spans="1:26" s="1467" customFormat="1" ht="58.5" customHeight="1">
      <c r="A189" s="3688"/>
      <c r="B189" s="1900" t="str">
        <f t="shared" ref="B189:B212" si="6">TEXT(LEFT(K189,10),"0000000000")</f>
        <v>2000003281</v>
      </c>
      <c r="C189" s="1630" t="s">
        <v>3507</v>
      </c>
      <c r="D189" s="1826"/>
      <c r="E189" s="1748"/>
      <c r="F189" s="1630" t="s">
        <v>54</v>
      </c>
      <c r="G189" s="1495"/>
      <c r="H189" s="1495"/>
      <c r="I189" s="1493" t="s">
        <v>19</v>
      </c>
      <c r="J189" s="1495" t="s">
        <v>63</v>
      </c>
      <c r="K189" s="2880" t="s">
        <v>8669</v>
      </c>
      <c r="L189" s="2357">
        <v>4000</v>
      </c>
      <c r="M189" s="2584" t="s">
        <v>8670</v>
      </c>
      <c r="N189" s="1902"/>
      <c r="O189" s="1775"/>
      <c r="P189" s="1790">
        <v>3</v>
      </c>
      <c r="Q189" s="1790"/>
      <c r="R189" s="2643"/>
      <c r="S189" s="2643"/>
      <c r="T189" s="2643"/>
      <c r="U189" s="2643"/>
      <c r="V189" s="2643"/>
      <c r="W189" s="2643"/>
      <c r="X189" s="2643"/>
      <c r="Y189" s="2643"/>
      <c r="Z189" s="2643"/>
    </row>
    <row r="190" spans="1:26" s="1467" customFormat="1" ht="58.5" customHeight="1">
      <c r="A190" s="3691">
        <v>38</v>
      </c>
      <c r="B190" s="1900" t="str">
        <f t="shared" si="6"/>
        <v>2000003225</v>
      </c>
      <c r="C190" s="1902" t="s">
        <v>4831</v>
      </c>
      <c r="D190" s="2624">
        <v>4350</v>
      </c>
      <c r="E190" s="1921" t="s">
        <v>8671</v>
      </c>
      <c r="F190" s="1902" t="s">
        <v>16</v>
      </c>
      <c r="G190" s="1921" t="s">
        <v>8672</v>
      </c>
      <c r="H190" s="1921" t="s">
        <v>8625</v>
      </c>
      <c r="I190" s="1902" t="s">
        <v>19</v>
      </c>
      <c r="J190" s="1921" t="s">
        <v>1138</v>
      </c>
      <c r="K190" s="1911" t="s">
        <v>8673</v>
      </c>
      <c r="L190" s="2583">
        <v>200</v>
      </c>
      <c r="M190" s="2496" t="s">
        <v>5481</v>
      </c>
      <c r="N190" s="2563"/>
      <c r="O190" s="1775"/>
      <c r="P190" s="2429">
        <v>3</v>
      </c>
      <c r="Q190" s="2429"/>
      <c r="R190" s="2643"/>
      <c r="S190" s="2643"/>
      <c r="T190" s="2643"/>
      <c r="U190" s="2643"/>
      <c r="V190" s="2643"/>
      <c r="W190" s="2643"/>
      <c r="X190" s="2643"/>
      <c r="Y190" s="2643"/>
      <c r="Z190" s="2643"/>
    </row>
    <row r="191" spans="1:26" s="1467" customFormat="1" ht="58.5" customHeight="1">
      <c r="A191" s="3691"/>
      <c r="B191" s="1900" t="str">
        <f t="shared" si="6"/>
        <v>2000003259</v>
      </c>
      <c r="C191" s="1493" t="s">
        <v>4831</v>
      </c>
      <c r="D191" s="1826"/>
      <c r="E191" s="1495"/>
      <c r="F191" s="1493" t="s">
        <v>16</v>
      </c>
      <c r="G191" s="1495" t="s">
        <v>8674</v>
      </c>
      <c r="H191" s="1495"/>
      <c r="I191" s="1493" t="s">
        <v>19</v>
      </c>
      <c r="J191" s="1495" t="s">
        <v>1138</v>
      </c>
      <c r="K191" s="1600" t="s">
        <v>8675</v>
      </c>
      <c r="L191" s="2357">
        <v>485</v>
      </c>
      <c r="M191" s="2929" t="s">
        <v>8676</v>
      </c>
      <c r="N191" s="1626"/>
      <c r="O191" s="1859"/>
      <c r="P191" s="1790">
        <v>3</v>
      </c>
      <c r="Q191" s="1790"/>
    </row>
    <row r="192" spans="1:26" s="1467" customFormat="1" ht="58.5" customHeight="1">
      <c r="A192" s="3691"/>
      <c r="B192" s="1900" t="str">
        <f t="shared" si="6"/>
        <v>2000003260</v>
      </c>
      <c r="C192" s="1493" t="s">
        <v>4831</v>
      </c>
      <c r="D192" s="1826"/>
      <c r="E192" s="1495"/>
      <c r="F192" s="1493" t="s">
        <v>16</v>
      </c>
      <c r="G192" s="1495"/>
      <c r="H192" s="1495"/>
      <c r="I192" s="1493" t="s">
        <v>19</v>
      </c>
      <c r="J192" s="1495" t="s">
        <v>1138</v>
      </c>
      <c r="K192" s="1600" t="s">
        <v>8677</v>
      </c>
      <c r="L192" s="2357">
        <v>105</v>
      </c>
      <c r="M192" s="2196" t="s">
        <v>8678</v>
      </c>
      <c r="N192" s="1626"/>
      <c r="O192" s="1859"/>
      <c r="P192" s="1790">
        <v>3</v>
      </c>
      <c r="Q192" s="1790"/>
    </row>
    <row r="193" spans="1:26" s="1467" customFormat="1" ht="58.5" customHeight="1">
      <c r="A193" s="3691"/>
      <c r="B193" s="1900" t="str">
        <f t="shared" si="6"/>
        <v>2000003182</v>
      </c>
      <c r="C193" s="1493" t="s">
        <v>4831</v>
      </c>
      <c r="D193" s="1826"/>
      <c r="E193" s="1495"/>
      <c r="F193" s="1493" t="s">
        <v>16</v>
      </c>
      <c r="G193" s="1495"/>
      <c r="H193" s="1495"/>
      <c r="I193" s="1493" t="s">
        <v>19</v>
      </c>
      <c r="J193" s="1495" t="s">
        <v>1138</v>
      </c>
      <c r="K193" s="1600" t="s">
        <v>8679</v>
      </c>
      <c r="L193" s="2357">
        <v>3560</v>
      </c>
      <c r="M193" s="2196" t="s">
        <v>5788</v>
      </c>
      <c r="N193" s="1626"/>
      <c r="O193" s="1859"/>
      <c r="P193" s="1790">
        <v>3</v>
      </c>
      <c r="Q193" s="1790"/>
    </row>
    <row r="194" spans="1:26" s="1467" customFormat="1" ht="58.5" customHeight="1">
      <c r="A194" s="3788">
        <v>35</v>
      </c>
      <c r="B194" s="1900" t="str">
        <f t="shared" si="6"/>
        <v>2000003261</v>
      </c>
      <c r="C194" s="2563" t="s">
        <v>5367</v>
      </c>
      <c r="D194" s="2908">
        <v>4330</v>
      </c>
      <c r="E194" s="1921" t="s">
        <v>8680</v>
      </c>
      <c r="F194" s="2439" t="s">
        <v>16</v>
      </c>
      <c r="G194" s="1921" t="s">
        <v>8681</v>
      </c>
      <c r="H194" s="1921" t="s">
        <v>8625</v>
      </c>
      <c r="I194" s="2433" t="s">
        <v>19</v>
      </c>
      <c r="J194" s="2118" t="s">
        <v>74</v>
      </c>
      <c r="K194" s="2402" t="s">
        <v>8682</v>
      </c>
      <c r="L194" s="2508">
        <v>2330</v>
      </c>
      <c r="M194" s="2196" t="s">
        <v>5481</v>
      </c>
      <c r="N194" s="1902"/>
      <c r="O194" s="1775"/>
      <c r="P194" s="1790">
        <v>3</v>
      </c>
      <c r="Q194" s="1790"/>
      <c r="R194" s="1548"/>
      <c r="S194" s="1548"/>
      <c r="T194" s="1548"/>
      <c r="U194" s="1548"/>
      <c r="V194" s="1548"/>
      <c r="W194" s="1548"/>
      <c r="X194" s="1548"/>
      <c r="Y194" s="1548"/>
      <c r="Z194" s="1548"/>
    </row>
    <row r="195" spans="1:26" s="1467" customFormat="1" ht="58.5" customHeight="1">
      <c r="A195" s="3688"/>
      <c r="B195" s="1900" t="str">
        <f t="shared" si="6"/>
        <v>2000003287</v>
      </c>
      <c r="C195" s="1941" t="s">
        <v>5367</v>
      </c>
      <c r="D195" s="2910"/>
      <c r="E195" s="1495"/>
      <c r="F195" s="1941" t="s">
        <v>16</v>
      </c>
      <c r="G195" s="1851"/>
      <c r="H195" s="1495"/>
      <c r="I195" s="1493" t="s">
        <v>19</v>
      </c>
      <c r="J195" s="1495" t="s">
        <v>74</v>
      </c>
      <c r="K195" s="1600" t="s">
        <v>8683</v>
      </c>
      <c r="L195" s="2357">
        <v>2000</v>
      </c>
      <c r="M195" s="2196" t="s">
        <v>5481</v>
      </c>
      <c r="N195" s="1493"/>
      <c r="O195" s="1843"/>
      <c r="P195" s="1790">
        <v>3</v>
      </c>
      <c r="Q195" s="1790"/>
      <c r="R195" s="1548"/>
      <c r="S195" s="1548"/>
      <c r="T195" s="1548"/>
      <c r="U195" s="1548"/>
      <c r="V195" s="1548"/>
      <c r="W195" s="1548"/>
      <c r="X195" s="1548"/>
      <c r="Y195" s="1548"/>
      <c r="Z195" s="1548"/>
    </row>
    <row r="196" spans="1:26" s="2643" customFormat="1" ht="58.5" customHeight="1">
      <c r="A196" s="3683">
        <v>36</v>
      </c>
      <c r="B196" s="1900" t="str">
        <f t="shared" si="6"/>
        <v>2200002125</v>
      </c>
      <c r="C196" s="1902" t="s">
        <v>98</v>
      </c>
      <c r="D196" s="2624">
        <v>4400</v>
      </c>
      <c r="E196" s="1921" t="s">
        <v>8684</v>
      </c>
      <c r="F196" s="1902" t="s">
        <v>16</v>
      </c>
      <c r="G196" s="1921" t="s">
        <v>8685</v>
      </c>
      <c r="H196" s="1921" t="s">
        <v>8625</v>
      </c>
      <c r="I196" s="1902" t="s">
        <v>19</v>
      </c>
      <c r="J196" s="1921" t="s">
        <v>1138</v>
      </c>
      <c r="K196" s="1845" t="s">
        <v>8686</v>
      </c>
      <c r="L196" s="2583">
        <v>760</v>
      </c>
      <c r="M196" s="2496" t="s">
        <v>5481</v>
      </c>
      <c r="N196" s="1902" t="s">
        <v>5552</v>
      </c>
      <c r="O196" s="1775"/>
      <c r="P196" s="1790">
        <v>3</v>
      </c>
      <c r="Q196" s="1790"/>
      <c r="R196" s="2150"/>
      <c r="S196" s="2150"/>
      <c r="T196" s="2150"/>
      <c r="U196" s="2150"/>
      <c r="V196" s="2150"/>
      <c r="W196" s="2150"/>
      <c r="X196" s="2150"/>
      <c r="Y196" s="2150"/>
      <c r="Z196" s="2150"/>
    </row>
    <row r="197" spans="1:26" s="2643" customFormat="1" ht="58.5" customHeight="1">
      <c r="A197" s="3685"/>
      <c r="B197" s="1900" t="str">
        <f t="shared" si="6"/>
        <v>2000003202</v>
      </c>
      <c r="C197" s="1493" t="s">
        <v>98</v>
      </c>
      <c r="D197" s="1826"/>
      <c r="E197" s="1495"/>
      <c r="F197" s="1493" t="s">
        <v>16</v>
      </c>
      <c r="G197" s="1495"/>
      <c r="H197" s="1495"/>
      <c r="I197" s="1493" t="s">
        <v>19</v>
      </c>
      <c r="J197" s="1495" t="s">
        <v>1138</v>
      </c>
      <c r="K197" s="2880" t="s">
        <v>8687</v>
      </c>
      <c r="L197" s="2357">
        <v>3800</v>
      </c>
      <c r="M197" s="2196" t="s">
        <v>5788</v>
      </c>
      <c r="N197" s="1902"/>
      <c r="O197" s="1862"/>
      <c r="P197" s="1790">
        <v>3</v>
      </c>
      <c r="Q197" s="1790"/>
    </row>
    <row r="198" spans="1:26" s="2643" customFormat="1" ht="58.5" customHeight="1">
      <c r="A198" s="3683">
        <v>38</v>
      </c>
      <c r="B198" s="1900" t="str">
        <f t="shared" si="6"/>
        <v>2200002135</v>
      </c>
      <c r="C198" s="1921" t="s">
        <v>4898</v>
      </c>
      <c r="D198" s="2624">
        <v>3600</v>
      </c>
      <c r="E198" s="1921" t="s">
        <v>8688</v>
      </c>
      <c r="F198" s="1902" t="s">
        <v>84</v>
      </c>
      <c r="G198" s="1921" t="s">
        <v>8689</v>
      </c>
      <c r="H198" s="2187" t="s">
        <v>8625</v>
      </c>
      <c r="I198" s="2563" t="s">
        <v>19</v>
      </c>
      <c r="J198" s="1921" t="s">
        <v>1138</v>
      </c>
      <c r="K198" s="1845" t="s">
        <v>7913</v>
      </c>
      <c r="L198" s="2583">
        <v>800</v>
      </c>
      <c r="M198" s="2496" t="s">
        <v>5481</v>
      </c>
      <c r="N198" s="2127"/>
      <c r="O198" s="1775"/>
      <c r="P198" s="2429">
        <v>3</v>
      </c>
      <c r="Q198" s="2429"/>
    </row>
    <row r="199" spans="1:26" s="2643" customFormat="1" ht="58.5" customHeight="1">
      <c r="A199" s="3685"/>
      <c r="B199" s="1900" t="str">
        <f t="shared" si="6"/>
        <v>2200002136</v>
      </c>
      <c r="C199" s="1495" t="s">
        <v>4898</v>
      </c>
      <c r="D199" s="1826"/>
      <c r="E199" s="1495"/>
      <c r="F199" s="1493" t="s">
        <v>84</v>
      </c>
      <c r="G199" s="1899"/>
      <c r="H199" s="1495"/>
      <c r="I199" s="1626" t="s">
        <v>19</v>
      </c>
      <c r="J199" s="1921" t="s">
        <v>1138</v>
      </c>
      <c r="K199" s="1600" t="s">
        <v>8690</v>
      </c>
      <c r="L199" s="2357">
        <v>2800</v>
      </c>
      <c r="M199" s="2496" t="s">
        <v>5788</v>
      </c>
      <c r="N199" s="2150"/>
      <c r="O199" s="2675"/>
      <c r="P199" s="1790">
        <v>3</v>
      </c>
      <c r="Q199" s="2429"/>
    </row>
    <row r="200" spans="1:26" s="2643" customFormat="1" ht="58.5" customHeight="1">
      <c r="A200" s="3683">
        <v>40</v>
      </c>
      <c r="B200" s="1900" t="str">
        <f t="shared" si="6"/>
        <v>2000003254</v>
      </c>
      <c r="C200" s="1902" t="s">
        <v>71</v>
      </c>
      <c r="D200" s="2624">
        <v>3700</v>
      </c>
      <c r="E200" s="1921" t="s">
        <v>8691</v>
      </c>
      <c r="F200" s="2824" t="s">
        <v>84</v>
      </c>
      <c r="G200" s="1921" t="s">
        <v>8692</v>
      </c>
      <c r="H200" s="2159" t="s">
        <v>8693</v>
      </c>
      <c r="I200" s="1902" t="s">
        <v>19</v>
      </c>
      <c r="J200" s="2118" t="s">
        <v>5260</v>
      </c>
      <c r="K200" s="2194" t="s">
        <v>8694</v>
      </c>
      <c r="L200" s="2583">
        <v>700</v>
      </c>
      <c r="M200" s="2496" t="s">
        <v>5481</v>
      </c>
      <c r="N200" s="2150"/>
      <c r="O200" s="2675"/>
      <c r="P200" s="1790">
        <v>3</v>
      </c>
      <c r="Q200" s="2429"/>
    </row>
    <row r="201" spans="1:26" s="2643" customFormat="1" ht="58.5" customHeight="1">
      <c r="A201" s="3685"/>
      <c r="B201" s="1900" t="str">
        <f t="shared" si="6"/>
        <v>2000003294</v>
      </c>
      <c r="C201" s="1493" t="s">
        <v>71</v>
      </c>
      <c r="D201" s="1826"/>
      <c r="E201" s="1495"/>
      <c r="F201" s="1769" t="s">
        <v>84</v>
      </c>
      <c r="G201" s="1495"/>
      <c r="H201" s="1947"/>
      <c r="I201" s="1493" t="s">
        <v>19</v>
      </c>
      <c r="J201" s="1495" t="s">
        <v>63</v>
      </c>
      <c r="K201" s="1496" t="s">
        <v>8695</v>
      </c>
      <c r="L201" s="2357">
        <v>3000</v>
      </c>
      <c r="M201" s="2496" t="s">
        <v>5481</v>
      </c>
      <c r="N201" s="2150"/>
      <c r="O201" s="2675"/>
      <c r="P201" s="1790">
        <v>3</v>
      </c>
      <c r="Q201" s="2429"/>
    </row>
    <row r="202" spans="1:26" s="2643" customFormat="1" ht="67.5" customHeight="1">
      <c r="A202" s="3712">
        <v>41</v>
      </c>
      <c r="B202" s="1900" t="str">
        <f t="shared" si="6"/>
        <v>2000003209</v>
      </c>
      <c r="C202" s="1902" t="s">
        <v>6979</v>
      </c>
      <c r="D202" s="2624">
        <v>4150</v>
      </c>
      <c r="E202" s="1921" t="s">
        <v>8696</v>
      </c>
      <c r="F202" s="1902" t="s">
        <v>89</v>
      </c>
      <c r="G202" s="1921"/>
      <c r="H202" s="1921"/>
      <c r="I202" s="1902" t="s">
        <v>19</v>
      </c>
      <c r="J202" s="1921" t="s">
        <v>74</v>
      </c>
      <c r="K202" s="2934" t="s">
        <v>8697</v>
      </c>
      <c r="L202" s="2583">
        <v>766</v>
      </c>
      <c r="M202" s="2496" t="s">
        <v>5481</v>
      </c>
      <c r="N202" s="2391"/>
      <c r="O202" s="1775" t="s">
        <v>8698</v>
      </c>
      <c r="P202" s="1790">
        <v>3</v>
      </c>
      <c r="Q202" s="1790"/>
    </row>
    <row r="203" spans="1:26" s="2643" customFormat="1" ht="58.5" customHeight="1">
      <c r="A203" s="3712"/>
      <c r="B203" s="1900" t="str">
        <f t="shared" si="6"/>
        <v>2200002113</v>
      </c>
      <c r="C203" s="1493" t="s">
        <v>6979</v>
      </c>
      <c r="D203" s="1826"/>
      <c r="E203" s="1495"/>
      <c r="F203" s="1493" t="s">
        <v>89</v>
      </c>
      <c r="G203" s="1495"/>
      <c r="H203" s="1495"/>
      <c r="I203" s="1493" t="s">
        <v>19</v>
      </c>
      <c r="J203" s="1493" t="s">
        <v>101</v>
      </c>
      <c r="K203" s="1600" t="s">
        <v>8699</v>
      </c>
      <c r="L203" s="2357">
        <v>3800</v>
      </c>
      <c r="M203" s="2749" t="s">
        <v>8700</v>
      </c>
      <c r="N203" s="1493"/>
      <c r="O203" s="1843"/>
      <c r="P203" s="1790">
        <v>3</v>
      </c>
      <c r="Q203" s="1790"/>
      <c r="R203" s="1467"/>
      <c r="S203" s="1467"/>
      <c r="T203" s="1467"/>
      <c r="U203" s="1467"/>
      <c r="V203" s="1467"/>
      <c r="W203" s="1467"/>
      <c r="X203" s="1467"/>
      <c r="Y203" s="1467"/>
      <c r="Z203" s="1467"/>
    </row>
    <row r="204" spans="1:26" s="2922" customFormat="1" ht="58.5" customHeight="1">
      <c r="A204" s="2919"/>
      <c r="B204" s="2920" t="str">
        <f t="shared" si="6"/>
        <v>2000003171</v>
      </c>
      <c r="C204" s="2733" t="s">
        <v>2468</v>
      </c>
      <c r="D204" s="2921">
        <v>100</v>
      </c>
      <c r="E204" s="2735" t="s">
        <v>8701</v>
      </c>
      <c r="F204" s="2733" t="s">
        <v>89</v>
      </c>
      <c r="G204" s="2735"/>
      <c r="H204" s="2735" t="s">
        <v>251</v>
      </c>
      <c r="I204" s="2735" t="s">
        <v>19</v>
      </c>
      <c r="J204" s="2733" t="s">
        <v>1612</v>
      </c>
      <c r="K204" s="2736" t="s">
        <v>8702</v>
      </c>
      <c r="L204" s="2737">
        <v>100</v>
      </c>
      <c r="M204" s="2818" t="s">
        <v>5481</v>
      </c>
      <c r="N204" s="2733"/>
      <c r="O204" s="2738"/>
      <c r="P204" s="2739">
        <v>3</v>
      </c>
      <c r="Q204" s="2739"/>
    </row>
    <row r="205" spans="1:26" s="2922" customFormat="1" ht="58.5" customHeight="1">
      <c r="A205" s="2923"/>
      <c r="B205" s="2920" t="str">
        <f t="shared" si="6"/>
        <v>2000003170</v>
      </c>
      <c r="C205" s="2733" t="s">
        <v>2468</v>
      </c>
      <c r="D205" s="2921">
        <v>550</v>
      </c>
      <c r="E205" s="2735" t="s">
        <v>8701</v>
      </c>
      <c r="F205" s="2733" t="s">
        <v>89</v>
      </c>
      <c r="G205" s="2735"/>
      <c r="H205" s="2735" t="s">
        <v>251</v>
      </c>
      <c r="I205" s="2735" t="s">
        <v>19</v>
      </c>
      <c r="J205" s="2733" t="s">
        <v>1612</v>
      </c>
      <c r="K205" s="2740" t="s">
        <v>8703</v>
      </c>
      <c r="L205" s="2740">
        <v>550</v>
      </c>
      <c r="M205" s="2818" t="s">
        <v>5481</v>
      </c>
      <c r="N205" s="2733"/>
      <c r="O205" s="2738"/>
      <c r="P205" s="2739">
        <v>3</v>
      </c>
      <c r="Q205" s="2739"/>
    </row>
    <row r="206" spans="1:26" s="2926" customFormat="1" ht="58.5" customHeight="1">
      <c r="A206" s="2924"/>
      <c r="B206" s="2920" t="str">
        <f t="shared" si="6"/>
        <v>2000003022</v>
      </c>
      <c r="C206" s="2733" t="s">
        <v>2468</v>
      </c>
      <c r="D206" s="2921">
        <v>300</v>
      </c>
      <c r="E206" s="2735" t="s">
        <v>8704</v>
      </c>
      <c r="F206" s="2733" t="s">
        <v>89</v>
      </c>
      <c r="G206" s="2735"/>
      <c r="H206" s="2735" t="s">
        <v>251</v>
      </c>
      <c r="I206" s="2735" t="s">
        <v>19</v>
      </c>
      <c r="J206" s="2733" t="s">
        <v>1612</v>
      </c>
      <c r="K206" s="2736" t="s">
        <v>8705</v>
      </c>
      <c r="L206" s="2737">
        <v>300</v>
      </c>
      <c r="M206" s="2818" t="s">
        <v>5481</v>
      </c>
      <c r="N206" s="2733"/>
      <c r="O206" s="2925"/>
      <c r="P206" s="2739">
        <v>1</v>
      </c>
      <c r="Q206" s="2739"/>
    </row>
    <row r="207" spans="1:26" s="2926" customFormat="1" ht="58.5" customHeight="1">
      <c r="A207" s="2924"/>
      <c r="B207" s="2920" t="str">
        <f t="shared" si="6"/>
        <v>2200002102</v>
      </c>
      <c r="C207" s="2733" t="s">
        <v>2468</v>
      </c>
      <c r="D207" s="2737">
        <v>1038</v>
      </c>
      <c r="E207" s="2735" t="s">
        <v>8706</v>
      </c>
      <c r="F207" s="2733" t="s">
        <v>89</v>
      </c>
      <c r="G207" s="2735"/>
      <c r="H207" s="2735" t="s">
        <v>251</v>
      </c>
      <c r="I207" s="2735" t="s">
        <v>19</v>
      </c>
      <c r="J207" s="2733" t="s">
        <v>234</v>
      </c>
      <c r="K207" s="2736" t="s">
        <v>8707</v>
      </c>
      <c r="L207" s="2737">
        <v>1038</v>
      </c>
      <c r="M207" s="2818" t="s">
        <v>8404</v>
      </c>
      <c r="N207" s="2733"/>
      <c r="O207" s="2925"/>
      <c r="P207" s="2739">
        <v>1</v>
      </c>
      <c r="Q207" s="2739"/>
    </row>
    <row r="208" spans="1:26" s="2926" customFormat="1" ht="58.5" customHeight="1">
      <c r="A208" s="2924"/>
      <c r="B208" s="2920" t="str">
        <f t="shared" si="6"/>
        <v>2200002103</v>
      </c>
      <c r="C208" s="2733" t="s">
        <v>2468</v>
      </c>
      <c r="D208" s="2737">
        <v>1093</v>
      </c>
      <c r="E208" s="2735" t="s">
        <v>8708</v>
      </c>
      <c r="F208" s="2733" t="s">
        <v>89</v>
      </c>
      <c r="G208" s="2735"/>
      <c r="H208" s="2735" t="s">
        <v>251</v>
      </c>
      <c r="I208" s="2735" t="s">
        <v>19</v>
      </c>
      <c r="J208" s="2733" t="s">
        <v>234</v>
      </c>
      <c r="K208" s="2736" t="s">
        <v>8709</v>
      </c>
      <c r="L208" s="2737">
        <v>1093</v>
      </c>
      <c r="M208" s="2818" t="s">
        <v>5481</v>
      </c>
      <c r="N208" s="2733"/>
      <c r="O208" s="2925"/>
      <c r="P208" s="2739">
        <v>1</v>
      </c>
      <c r="Q208" s="2739"/>
    </row>
    <row r="209" spans="1:26" s="2926" customFormat="1" ht="58.5" customHeight="1">
      <c r="A209" s="2924"/>
      <c r="B209" s="2920" t="str">
        <f t="shared" si="6"/>
        <v>2000003236</v>
      </c>
      <c r="C209" s="2733" t="s">
        <v>2468</v>
      </c>
      <c r="D209" s="2737">
        <v>400</v>
      </c>
      <c r="E209" s="2735" t="s">
        <v>8710</v>
      </c>
      <c r="F209" s="2733" t="s">
        <v>89</v>
      </c>
      <c r="G209" s="2735"/>
      <c r="H209" s="2735"/>
      <c r="I209" s="2735" t="s">
        <v>19</v>
      </c>
      <c r="J209" s="2733" t="s">
        <v>234</v>
      </c>
      <c r="K209" s="2736" t="s">
        <v>8027</v>
      </c>
      <c r="L209" s="2737">
        <v>400</v>
      </c>
      <c r="M209" s="2818" t="s">
        <v>5481</v>
      </c>
      <c r="N209" s="2733"/>
      <c r="O209" s="2925"/>
      <c r="P209" s="2739">
        <v>3</v>
      </c>
      <c r="Q209" s="2739"/>
    </row>
    <row r="210" spans="1:26" s="2926" customFormat="1" ht="58.5" customHeight="1">
      <c r="A210" s="2924"/>
      <c r="B210" s="2920" t="str">
        <f t="shared" si="6"/>
        <v>2200002128</v>
      </c>
      <c r="C210" s="2733" t="s">
        <v>2468</v>
      </c>
      <c r="D210" s="2737">
        <v>1400</v>
      </c>
      <c r="E210" s="2735" t="s">
        <v>8711</v>
      </c>
      <c r="F210" s="2733" t="s">
        <v>89</v>
      </c>
      <c r="G210" s="2735"/>
      <c r="H210" s="2735" t="s">
        <v>251</v>
      </c>
      <c r="I210" s="2735" t="s">
        <v>19</v>
      </c>
      <c r="J210" s="2733" t="s">
        <v>234</v>
      </c>
      <c r="K210" s="2736" t="s">
        <v>8712</v>
      </c>
      <c r="L210" s="2737">
        <v>1400</v>
      </c>
      <c r="M210" s="2818" t="s">
        <v>8404</v>
      </c>
      <c r="N210" s="2733"/>
      <c r="O210" s="2925"/>
      <c r="P210" s="2739">
        <v>3</v>
      </c>
      <c r="Q210" s="2739"/>
    </row>
    <row r="211" spans="1:26" s="2926" customFormat="1" ht="58.5" customHeight="1">
      <c r="A211" s="2924"/>
      <c r="B211" s="2920" t="str">
        <f t="shared" si="6"/>
        <v>2200002129</v>
      </c>
      <c r="C211" s="2733" t="s">
        <v>2468</v>
      </c>
      <c r="D211" s="2737">
        <v>815</v>
      </c>
      <c r="E211" s="2735" t="s">
        <v>8711</v>
      </c>
      <c r="F211" s="2733" t="s">
        <v>89</v>
      </c>
      <c r="G211" s="2735"/>
      <c r="H211" s="2735" t="s">
        <v>251</v>
      </c>
      <c r="I211" s="2735" t="s">
        <v>19</v>
      </c>
      <c r="J211" s="2733" t="s">
        <v>234</v>
      </c>
      <c r="K211" s="2736" t="s">
        <v>8713</v>
      </c>
      <c r="L211" s="2737">
        <v>815</v>
      </c>
      <c r="M211" s="2818" t="s">
        <v>8404</v>
      </c>
      <c r="N211" s="2733"/>
      <c r="O211" s="2925"/>
      <c r="P211" s="2739">
        <v>3</v>
      </c>
      <c r="Q211" s="2739"/>
    </row>
    <row r="212" spans="1:26" s="2926" customFormat="1" ht="58.5" customHeight="1">
      <c r="A212" s="2924"/>
      <c r="B212" s="2920" t="str">
        <f t="shared" si="6"/>
        <v>2000003248</v>
      </c>
      <c r="C212" s="2733" t="s">
        <v>2468</v>
      </c>
      <c r="D212" s="2737">
        <v>100</v>
      </c>
      <c r="E212" s="2735" t="s">
        <v>8714</v>
      </c>
      <c r="F212" s="2733" t="s">
        <v>89</v>
      </c>
      <c r="G212" s="2735"/>
      <c r="H212" s="2735" t="s">
        <v>251</v>
      </c>
      <c r="I212" s="2735" t="s">
        <v>19</v>
      </c>
      <c r="J212" s="2733" t="s">
        <v>234</v>
      </c>
      <c r="K212" s="2736" t="s">
        <v>8025</v>
      </c>
      <c r="L212" s="2737">
        <v>100</v>
      </c>
      <c r="M212" s="2818" t="s">
        <v>5481</v>
      </c>
      <c r="N212" s="2733"/>
      <c r="O212" s="2925"/>
      <c r="P212" s="2739">
        <v>3</v>
      </c>
      <c r="Q212" s="2739"/>
    </row>
    <row r="213" spans="1:26" s="1777" customFormat="1" ht="58.5" customHeight="1">
      <c r="A213" s="2878"/>
      <c r="B213" s="2013"/>
      <c r="C213" s="102"/>
      <c r="D213" s="2820"/>
      <c r="E213" s="109"/>
      <c r="F213" s="103"/>
      <c r="G213" s="109"/>
      <c r="H213" s="2001"/>
      <c r="I213" s="1147"/>
      <c r="Q213" s="1853"/>
      <c r="R213" s="8"/>
      <c r="S213" s="8"/>
      <c r="T213" s="8"/>
      <c r="U213" s="8"/>
      <c r="V213" s="8"/>
      <c r="W213" s="8"/>
      <c r="X213" s="8"/>
      <c r="Y213" s="8"/>
      <c r="Z213" s="8"/>
    </row>
    <row r="214" spans="1:26" s="1777" customFormat="1" ht="58.5" customHeight="1">
      <c r="A214" s="2878"/>
      <c r="B214" s="2013"/>
      <c r="C214" s="102"/>
      <c r="D214" s="2820"/>
      <c r="E214" s="109"/>
      <c r="F214" s="103"/>
      <c r="G214" s="109"/>
      <c r="H214" s="2001"/>
      <c r="I214" s="1147"/>
      <c r="Q214" s="1853"/>
      <c r="R214" s="8"/>
      <c r="S214" s="8"/>
      <c r="T214" s="8"/>
      <c r="U214" s="8"/>
      <c r="V214" s="8"/>
      <c r="W214" s="8"/>
      <c r="X214" s="8"/>
      <c r="Y214" s="8"/>
      <c r="Z214" s="8"/>
    </row>
    <row r="215" spans="1:26" s="1777" customFormat="1" ht="58.5" customHeight="1">
      <c r="A215" s="2878"/>
      <c r="B215" s="2013"/>
      <c r="C215" s="102"/>
      <c r="D215" s="2820"/>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4"/>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4"/>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4"/>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4"/>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4"/>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4"/>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4"/>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4"/>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4"/>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4"/>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4"/>
      <c r="B236" s="2013"/>
      <c r="D236" s="1167"/>
      <c r="E236" s="1030"/>
      <c r="F236" s="102"/>
      <c r="G236" s="109"/>
      <c r="H236" s="109"/>
      <c r="I236" s="102"/>
      <c r="J236" s="109"/>
      <c r="K236" s="143"/>
      <c r="L236" s="2216"/>
      <c r="M236" s="1853"/>
      <c r="N236" s="102"/>
      <c r="O236" s="2389"/>
      <c r="P236" s="1853"/>
      <c r="Q236" s="1853"/>
    </row>
    <row r="237" spans="1:17" s="2167" customFormat="1" ht="58.5" customHeight="1">
      <c r="A237" s="2832"/>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2"/>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4"/>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2"/>
      <c r="B240" s="2013"/>
      <c r="C240" s="2783"/>
      <c r="D240" s="2784"/>
      <c r="E240" s="2823"/>
      <c r="F240" s="2542"/>
      <c r="G240" s="1216"/>
      <c r="H240" s="1216"/>
      <c r="I240" s="1216"/>
      <c r="J240" s="2542"/>
      <c r="K240" s="2501"/>
      <c r="L240" s="2785"/>
      <c r="M240" s="1772"/>
      <c r="N240" s="2542"/>
      <c r="O240" s="1216"/>
      <c r="P240" s="1853"/>
      <c r="Q240" s="1853"/>
    </row>
    <row r="241" spans="1:17" s="2167" customFormat="1" ht="58.5" customHeight="1">
      <c r="A241" s="2832"/>
      <c r="B241" s="2013"/>
      <c r="C241" s="2783"/>
      <c r="D241" s="2784"/>
      <c r="E241" s="2823"/>
      <c r="F241" s="2542"/>
      <c r="G241" s="1216"/>
      <c r="H241" s="1216"/>
      <c r="I241" s="1216"/>
      <c r="J241" s="2542"/>
      <c r="K241" s="2501"/>
      <c r="L241" s="2785"/>
      <c r="M241" s="1772"/>
      <c r="N241" s="2542"/>
      <c r="O241" s="1216"/>
      <c r="P241" s="1853"/>
      <c r="Q241" s="1853"/>
    </row>
    <row r="242" spans="1:17" s="2167" customFormat="1" ht="58.5" customHeight="1">
      <c r="A242" s="2832"/>
      <c r="B242" s="2013"/>
      <c r="C242" s="2783"/>
      <c r="D242" s="2784"/>
      <c r="E242" s="2823"/>
      <c r="F242" s="2542"/>
      <c r="G242" s="1216"/>
      <c r="H242" s="1216"/>
      <c r="I242" s="1216"/>
      <c r="J242" s="2542"/>
      <c r="K242" s="2501"/>
      <c r="L242" s="2785"/>
      <c r="M242" s="1772"/>
      <c r="N242" s="2542"/>
      <c r="O242" s="1216"/>
      <c r="P242" s="1853"/>
      <c r="Q242" s="102"/>
    </row>
    <row r="243" spans="1:17" s="1777" customFormat="1" ht="58.5" customHeight="1">
      <c r="A243" s="2832"/>
      <c r="B243" s="2013"/>
      <c r="C243" s="1623"/>
      <c r="D243" s="2070"/>
      <c r="E243" s="2822"/>
      <c r="F243" s="144"/>
      <c r="G243" s="111"/>
      <c r="H243" s="111"/>
      <c r="I243" s="111"/>
      <c r="J243" s="111"/>
      <c r="K243" s="1622"/>
      <c r="L243" s="2799"/>
      <c r="M243" s="2172"/>
      <c r="N243" s="144"/>
      <c r="O243" s="2650"/>
      <c r="P243" s="1924"/>
      <c r="Q243" s="2225"/>
    </row>
    <row r="244" spans="1:17" s="1777" customFormat="1" ht="58.5" customHeight="1">
      <c r="A244" s="2832"/>
      <c r="B244" s="2013"/>
      <c r="C244" s="1623"/>
      <c r="D244" s="2070"/>
      <c r="E244" s="2822"/>
      <c r="F244" s="144"/>
      <c r="G244" s="111"/>
      <c r="H244" s="111"/>
      <c r="I244" s="111"/>
      <c r="J244" s="111"/>
      <c r="K244" s="1622"/>
      <c r="L244" s="2799"/>
      <c r="M244" s="2172"/>
      <c r="N244" s="144"/>
      <c r="O244" s="2650"/>
      <c r="P244" s="1924"/>
      <c r="Q244" s="2225"/>
    </row>
    <row r="245" spans="1:17" s="1777" customFormat="1" ht="58.5" customHeight="1">
      <c r="A245" s="2832"/>
      <c r="B245" s="2013"/>
      <c r="C245" s="1623"/>
      <c r="D245" s="2070"/>
      <c r="E245" s="2822"/>
      <c r="F245" s="144"/>
      <c r="G245" s="111"/>
      <c r="H245" s="111"/>
      <c r="I245" s="111"/>
      <c r="J245" s="111"/>
      <c r="K245" s="1622"/>
      <c r="L245" s="2799"/>
      <c r="M245" s="2172"/>
      <c r="N245" s="144"/>
      <c r="O245" s="2650"/>
      <c r="P245" s="1924"/>
      <c r="Q245" s="2884"/>
    </row>
    <row r="246" spans="1:17" s="1777" customFormat="1" ht="58.5" customHeight="1">
      <c r="A246" s="2832"/>
      <c r="B246" s="2013"/>
      <c r="C246" s="1623"/>
      <c r="D246" s="2070"/>
      <c r="E246" s="2822"/>
      <c r="F246" s="144"/>
      <c r="G246" s="111"/>
      <c r="H246" s="111"/>
      <c r="I246" s="111"/>
      <c r="J246" s="111"/>
      <c r="K246" s="1622"/>
      <c r="L246" s="2799"/>
      <c r="M246" s="2172"/>
      <c r="N246" s="144"/>
      <c r="O246" s="2650"/>
      <c r="P246" s="1924"/>
      <c r="Q246" s="2786"/>
    </row>
    <row r="247" spans="1:17" s="1777" customFormat="1" ht="58.5" customHeight="1">
      <c r="A247" s="2832"/>
      <c r="B247" s="2013"/>
      <c r="D247" s="1148"/>
      <c r="E247" s="1030"/>
      <c r="F247" s="144"/>
      <c r="G247" s="109"/>
      <c r="H247" s="109"/>
      <c r="I247" s="102"/>
      <c r="J247" s="109"/>
      <c r="K247" s="143"/>
      <c r="L247" s="2644"/>
      <c r="M247" s="109"/>
      <c r="N247" s="102"/>
      <c r="O247" s="2389"/>
      <c r="P247" s="1853"/>
      <c r="Q247" s="2794"/>
    </row>
    <row r="248" spans="1:17" s="1777" customFormat="1" ht="58.5" customHeight="1">
      <c r="A248" s="2832"/>
      <c r="B248" s="2013"/>
      <c r="D248" s="1148"/>
      <c r="E248" s="1030"/>
      <c r="F248" s="144"/>
      <c r="G248" s="109"/>
      <c r="H248" s="109"/>
      <c r="I248" s="102"/>
      <c r="J248" s="109"/>
      <c r="K248" s="143"/>
      <c r="L248" s="2644"/>
      <c r="M248" s="102"/>
      <c r="N248" s="102"/>
      <c r="O248" s="2389"/>
      <c r="P248" s="1853"/>
      <c r="Q248" s="1790"/>
    </row>
    <row r="249" spans="1:17" s="1777" customFormat="1" ht="58.5" customHeight="1">
      <c r="A249" s="2832"/>
      <c r="B249" s="2013"/>
      <c r="D249" s="1148"/>
      <c r="E249" s="1030"/>
      <c r="F249" s="144"/>
      <c r="G249" s="109"/>
      <c r="H249" s="109"/>
      <c r="I249" s="109"/>
      <c r="J249" s="109"/>
      <c r="K249" s="143"/>
      <c r="L249" s="2644"/>
      <c r="M249" s="1853"/>
      <c r="N249" s="102"/>
      <c r="O249" s="2389"/>
      <c r="P249" s="1853"/>
      <c r="Q249" s="1790"/>
    </row>
    <row r="250" spans="1:17" s="1777" customFormat="1" ht="58.5" customHeight="1">
      <c r="A250" s="2832"/>
      <c r="B250" s="2013"/>
      <c r="D250" s="1148"/>
      <c r="E250" s="1030"/>
      <c r="F250" s="144"/>
      <c r="G250" s="109"/>
      <c r="H250" s="109"/>
      <c r="I250" s="109"/>
      <c r="J250" s="109"/>
      <c r="K250" s="143"/>
      <c r="L250" s="2644"/>
      <c r="M250" s="1853"/>
      <c r="N250" s="102"/>
      <c r="O250" s="2389"/>
      <c r="P250" s="1853"/>
      <c r="Q250" s="1790"/>
    </row>
    <row r="251" spans="1:17" s="1777" customFormat="1" ht="58.5" customHeight="1">
      <c r="A251" s="2832"/>
      <c r="B251" s="2013"/>
      <c r="D251" s="1148"/>
      <c r="E251" s="1030"/>
      <c r="F251" s="144"/>
      <c r="G251" s="109"/>
      <c r="H251" s="109"/>
      <c r="I251" s="109"/>
      <c r="J251" s="109"/>
      <c r="K251" s="143"/>
      <c r="L251" s="2644"/>
      <c r="M251" s="1853"/>
      <c r="N251" s="102"/>
      <c r="O251" s="2389"/>
      <c r="P251" s="1853"/>
      <c r="Q251" s="1790"/>
    </row>
    <row r="252" spans="1:17" s="1777" customFormat="1" ht="58.5" customHeight="1">
      <c r="A252" s="2832"/>
      <c r="B252" s="2013"/>
      <c r="D252" s="1148"/>
      <c r="E252" s="1030"/>
      <c r="F252" s="102"/>
      <c r="G252" s="109"/>
      <c r="H252" s="109"/>
      <c r="I252" s="102"/>
      <c r="J252" s="109"/>
      <c r="K252" s="143"/>
      <c r="L252" s="2644"/>
      <c r="M252" s="102"/>
      <c r="N252" s="102"/>
      <c r="O252" s="2389"/>
      <c r="P252" s="1853"/>
      <c r="Q252" s="1790"/>
    </row>
    <row r="253" spans="1:17" s="1777" customFormat="1" ht="58.5" customHeight="1">
      <c r="A253" s="2832"/>
      <c r="B253" s="2013"/>
      <c r="D253" s="1148"/>
      <c r="E253" s="1030"/>
      <c r="F253" s="102"/>
      <c r="G253" s="109"/>
      <c r="H253" s="109"/>
      <c r="I253" s="102"/>
      <c r="J253" s="109"/>
      <c r="K253" s="143"/>
      <c r="L253" s="2644"/>
      <c r="M253" s="1853"/>
      <c r="N253" s="102"/>
      <c r="O253" s="2389"/>
      <c r="P253" s="1853"/>
      <c r="Q253" s="1790"/>
    </row>
    <row r="254" spans="1:17" s="1777" customFormat="1" ht="58.5" customHeight="1">
      <c r="A254" s="2832"/>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2"/>
      <c r="F256" s="144"/>
      <c r="G256" s="111"/>
      <c r="H256" s="111"/>
      <c r="I256" s="111"/>
      <c r="J256" s="111"/>
      <c r="K256" s="1622"/>
      <c r="L256" s="2799"/>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9"/>
    </row>
    <row r="444" spans="17:17" ht="58.5" customHeight="1">
      <c r="Q444" s="2869"/>
    </row>
    <row r="445" spans="17:17" ht="58.5" customHeight="1">
      <c r="Q445" s="2869"/>
    </row>
    <row r="446" spans="17:17" ht="58.5" customHeight="1">
      <c r="Q446" s="2869"/>
    </row>
    <row r="447" spans="17:17" ht="58.5" customHeight="1">
      <c r="Q447" s="2869"/>
    </row>
    <row r="448" spans="17:17" ht="58.5" customHeight="1">
      <c r="Q448" s="2869"/>
    </row>
    <row r="449" spans="17:17" ht="58.5" customHeight="1">
      <c r="Q449" s="2869"/>
    </row>
    <row r="450" spans="17:17" ht="58.5" customHeight="1">
      <c r="Q450" s="2869"/>
    </row>
    <row r="451" spans="17:17" ht="58.5" customHeight="1">
      <c r="Q451" s="2869"/>
    </row>
    <row r="452" spans="17:17" ht="58.5" customHeight="1">
      <c r="Q452" s="2869"/>
    </row>
    <row r="453" spans="17:17" ht="58.5" customHeight="1">
      <c r="Q453" s="2869"/>
    </row>
    <row r="454" spans="17:17" ht="58.5" customHeight="1">
      <c r="Q454" s="2869"/>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63:A64"/>
    <mergeCell ref="A69:A78"/>
    <mergeCell ref="A79:A86"/>
    <mergeCell ref="A105:A108"/>
    <mergeCell ref="A100:A103"/>
  </mergeCells>
  <conditionalFormatting sqref="B4:B16 B21:B215">
    <cfRule type="duplicateValues" dxfId="20" priority="3545"/>
    <cfRule type="duplicateValues" dxfId="19" priority="3546"/>
    <cfRule type="duplicateValues" dxfId="18" priority="3547"/>
    <cfRule type="duplicateValues" dxfId="17" priority="3548"/>
  </conditionalFormatting>
  <conditionalFormatting sqref="B17">
    <cfRule type="duplicateValues" dxfId="16" priority="1536"/>
    <cfRule type="duplicateValues" dxfId="15" priority="1537"/>
    <cfRule type="duplicateValues" dxfId="14" priority="1538"/>
    <cfRule type="duplicateValues" dxfId="13" priority="1539"/>
  </conditionalFormatting>
  <conditionalFormatting sqref="B18:B20">
    <cfRule type="duplicateValues" dxfId="12" priority="41"/>
    <cfRule type="duplicateValues" dxfId="11" priority="42"/>
    <cfRule type="duplicateValues" dxfId="10" priority="43"/>
    <cfRule type="duplicateValues" dxfId="9" priority="44"/>
  </conditionalFormatting>
  <conditionalFormatting sqref="B226:B1048576 B2:B3">
    <cfRule type="duplicateValues" dxfId="8" priority="3046"/>
  </conditionalFormatting>
  <conditionalFormatting sqref="B226:B1048576 B3">
    <cfRule type="duplicateValues" dxfId="7" priority="3053"/>
  </conditionalFormatting>
  <conditionalFormatting sqref="B226:B1048576">
    <cfRule type="duplicateValues" dxfId="6" priority="3060"/>
    <cfRule type="duplicateValues" dxfId="5" priority="3061"/>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70" bestFit="1" customWidth="1"/>
    <col min="2" max="2" width="9.42578125" style="3070" bestFit="1" customWidth="1"/>
    <col min="3" max="3" width="9.28515625" style="3070"/>
    <col min="4" max="4" width="11.42578125" style="3070" bestFit="1" customWidth="1"/>
    <col min="5" max="16384" width="9.28515625" style="3070"/>
  </cols>
  <sheetData>
    <row r="1" spans="1:4">
      <c r="A1" s="3071" t="s">
        <v>5202</v>
      </c>
      <c r="B1" s="3071" t="s">
        <v>8715</v>
      </c>
      <c r="C1" s="3071" t="s">
        <v>8716</v>
      </c>
      <c r="D1" s="3071" t="s">
        <v>8717</v>
      </c>
    </row>
    <row r="2" spans="1:4">
      <c r="A2" s="3070">
        <v>2000003185</v>
      </c>
      <c r="B2" s="3070">
        <v>578</v>
      </c>
      <c r="C2" s="3070">
        <v>535</v>
      </c>
      <c r="D2" s="3070">
        <v>43</v>
      </c>
    </row>
    <row r="3" spans="1:4">
      <c r="A3" s="3070">
        <v>2000003186</v>
      </c>
      <c r="B3" s="3070">
        <v>1658</v>
      </c>
      <c r="C3" s="3070">
        <v>1006</v>
      </c>
      <c r="D3" s="3070">
        <v>652</v>
      </c>
    </row>
    <row r="4" spans="1:4">
      <c r="A4" s="3070">
        <v>2000003187</v>
      </c>
      <c r="B4" s="3070">
        <v>4349</v>
      </c>
      <c r="C4" s="3070">
        <v>1890</v>
      </c>
      <c r="D4" s="3070">
        <v>2459</v>
      </c>
    </row>
    <row r="5" spans="1:4">
      <c r="A5" s="3070">
        <v>2000003188</v>
      </c>
      <c r="B5" s="3070">
        <v>4465</v>
      </c>
      <c r="C5" s="3070">
        <v>0</v>
      </c>
      <c r="D5" s="3070">
        <v>4465</v>
      </c>
    </row>
    <row r="6" spans="1:4">
      <c r="A6" s="3070">
        <v>2000003189</v>
      </c>
      <c r="B6" s="3070">
        <v>3862</v>
      </c>
      <c r="C6" s="3070">
        <v>1263</v>
      </c>
      <c r="D6" s="3070">
        <v>2599</v>
      </c>
    </row>
    <row r="7" spans="1:4">
      <c r="A7" s="3070">
        <v>2000003218</v>
      </c>
      <c r="B7" s="3070">
        <v>43</v>
      </c>
      <c r="C7" s="3070">
        <v>0</v>
      </c>
      <c r="D7" s="3070">
        <v>43</v>
      </c>
    </row>
    <row r="8" spans="1:4">
      <c r="A8" s="3070">
        <v>2000003220</v>
      </c>
      <c r="B8" s="3070">
        <v>3935</v>
      </c>
      <c r="C8" s="3070">
        <v>0</v>
      </c>
      <c r="D8" s="3070">
        <v>3935</v>
      </c>
    </row>
    <row r="9" spans="1:4">
      <c r="A9" s="3070">
        <v>2000003232</v>
      </c>
      <c r="B9" s="3070">
        <v>885</v>
      </c>
      <c r="C9" s="3070">
        <v>0</v>
      </c>
      <c r="D9" s="3070">
        <v>885</v>
      </c>
    </row>
    <row r="10" spans="1:4">
      <c r="A10" s="3070">
        <v>2000003233</v>
      </c>
      <c r="B10" s="3070">
        <v>700</v>
      </c>
      <c r="C10" s="3070">
        <v>0</v>
      </c>
      <c r="D10" s="3070">
        <v>700</v>
      </c>
    </row>
    <row r="11" spans="1:4">
      <c r="A11" s="3070">
        <v>2000003234</v>
      </c>
      <c r="B11" s="3070">
        <v>908</v>
      </c>
      <c r="C11" s="3070">
        <v>0</v>
      </c>
      <c r="D11" s="3070">
        <v>908</v>
      </c>
    </row>
    <row r="12" spans="1:4">
      <c r="A12" s="3070">
        <v>2000003235</v>
      </c>
      <c r="B12" s="3070">
        <v>1293</v>
      </c>
      <c r="C12" s="3070">
        <v>0</v>
      </c>
      <c r="D12" s="3070">
        <v>1293</v>
      </c>
    </row>
    <row r="13" spans="1:4">
      <c r="A13" s="3070">
        <v>2000003237</v>
      </c>
      <c r="B13" s="3070">
        <v>574</v>
      </c>
      <c r="C13" s="3070">
        <v>186</v>
      </c>
      <c r="D13" s="3070">
        <v>388</v>
      </c>
    </row>
    <row r="14" spans="1:4">
      <c r="A14" s="3070">
        <v>2000003239</v>
      </c>
      <c r="B14" s="3070">
        <v>990</v>
      </c>
      <c r="C14" s="3070">
        <v>776</v>
      </c>
      <c r="D14" s="3070">
        <v>214</v>
      </c>
    </row>
    <row r="15" spans="1:4">
      <c r="A15" s="3070">
        <v>2000003240</v>
      </c>
      <c r="B15" s="3070">
        <v>1380</v>
      </c>
      <c r="C15" s="3070">
        <v>0</v>
      </c>
      <c r="D15" s="3070">
        <v>1380</v>
      </c>
    </row>
    <row r="16" spans="1:4">
      <c r="A16" s="3070">
        <v>2000003242</v>
      </c>
      <c r="B16" s="3070">
        <v>559</v>
      </c>
      <c r="C16" s="3070">
        <v>0</v>
      </c>
      <c r="D16" s="3070">
        <v>559</v>
      </c>
    </row>
    <row r="17" spans="1:4">
      <c r="A17" s="3070">
        <v>2000003244</v>
      </c>
      <c r="B17" s="3070">
        <v>22</v>
      </c>
      <c r="C17" s="3070">
        <v>0</v>
      </c>
      <c r="D17" s="3070">
        <v>22</v>
      </c>
    </row>
    <row r="18" spans="1:4">
      <c r="A18" s="3070">
        <v>2000003245</v>
      </c>
      <c r="B18" s="3070">
        <v>93</v>
      </c>
      <c r="C18" s="3070">
        <v>0</v>
      </c>
      <c r="D18" s="3070">
        <v>93</v>
      </c>
    </row>
    <row r="19" spans="1:4">
      <c r="A19" s="3070">
        <v>2000003254</v>
      </c>
      <c r="B19" s="3070">
        <v>2679</v>
      </c>
      <c r="C19" s="3070">
        <v>2595</v>
      </c>
      <c r="D19" s="3070">
        <v>84</v>
      </c>
    </row>
    <row r="20" spans="1:4">
      <c r="A20" s="3070">
        <v>2000003256</v>
      </c>
      <c r="B20" s="3070">
        <v>326</v>
      </c>
      <c r="C20" s="3070">
        <v>0</v>
      </c>
      <c r="D20" s="3070">
        <v>326</v>
      </c>
    </row>
    <row r="21" spans="1:4">
      <c r="A21" s="3070">
        <v>2000003262</v>
      </c>
      <c r="B21" s="3070">
        <v>643</v>
      </c>
      <c r="C21" s="3070">
        <v>0</v>
      </c>
      <c r="D21" s="3070">
        <v>643</v>
      </c>
    </row>
    <row r="22" spans="1:4">
      <c r="A22" s="3070">
        <v>2000003263</v>
      </c>
      <c r="B22" s="3070">
        <v>69</v>
      </c>
      <c r="C22" s="3070">
        <v>0</v>
      </c>
      <c r="D22" s="3070">
        <v>69</v>
      </c>
    </row>
    <row r="23" spans="1:4">
      <c r="A23" s="3070">
        <v>2000003265</v>
      </c>
      <c r="B23" s="3070">
        <v>109</v>
      </c>
      <c r="C23" s="3070">
        <v>0</v>
      </c>
      <c r="D23" s="3070">
        <v>109</v>
      </c>
    </row>
    <row r="24" spans="1:4">
      <c r="A24" s="3070">
        <v>2000003270</v>
      </c>
      <c r="B24" s="3070">
        <v>855</v>
      </c>
      <c r="C24" s="3070">
        <v>0</v>
      </c>
      <c r="D24" s="3070">
        <v>855</v>
      </c>
    </row>
    <row r="25" spans="1:4">
      <c r="A25" s="3070">
        <v>2000003274</v>
      </c>
      <c r="B25" s="3070">
        <v>979</v>
      </c>
      <c r="C25" s="3070">
        <v>0</v>
      </c>
      <c r="D25" s="3070">
        <v>979</v>
      </c>
    </row>
    <row r="26" spans="1:4">
      <c r="A26" s="3070">
        <v>2000003276</v>
      </c>
      <c r="B26" s="3070">
        <v>21</v>
      </c>
      <c r="C26" s="3070">
        <v>0</v>
      </c>
      <c r="D26" s="3070">
        <v>21</v>
      </c>
    </row>
    <row r="27" spans="1:4">
      <c r="A27" s="3070">
        <v>2000003281</v>
      </c>
      <c r="B27" s="3070">
        <v>3794</v>
      </c>
      <c r="C27" s="3070">
        <v>3774</v>
      </c>
      <c r="D27" s="3070">
        <v>21</v>
      </c>
    </row>
    <row r="28" spans="1:4">
      <c r="A28" s="3070">
        <v>2000003284</v>
      </c>
      <c r="B28" s="3070">
        <v>186</v>
      </c>
      <c r="C28" s="3070">
        <v>0</v>
      </c>
      <c r="D28" s="3070">
        <v>186</v>
      </c>
    </row>
    <row r="29" spans="1:4">
      <c r="A29" s="3070">
        <v>2000003290</v>
      </c>
      <c r="B29" s="3070">
        <v>703</v>
      </c>
      <c r="C29" s="3070">
        <v>0</v>
      </c>
      <c r="D29" s="3070">
        <v>703</v>
      </c>
    </row>
    <row r="30" spans="1:4">
      <c r="A30" s="3070">
        <v>2000003292</v>
      </c>
      <c r="B30" s="3070">
        <v>7645</v>
      </c>
      <c r="C30" s="3070">
        <v>0</v>
      </c>
      <c r="D30" s="3070">
        <v>7645</v>
      </c>
    </row>
    <row r="31" spans="1:4">
      <c r="A31" s="3070">
        <v>2000003293</v>
      </c>
      <c r="B31" s="3070">
        <v>3036</v>
      </c>
      <c r="C31" s="3070">
        <v>0</v>
      </c>
      <c r="D31" s="3070">
        <v>3036</v>
      </c>
    </row>
    <row r="32" spans="1:4">
      <c r="A32" s="3070">
        <v>2000003295</v>
      </c>
      <c r="B32" s="3070">
        <v>6888</v>
      </c>
      <c r="C32" s="3070">
        <v>5818</v>
      </c>
      <c r="D32" s="3070">
        <v>1070</v>
      </c>
    </row>
    <row r="33" spans="1:4">
      <c r="A33" s="3070">
        <v>2000003297</v>
      </c>
      <c r="B33" s="3070">
        <v>564</v>
      </c>
      <c r="C33" s="3070">
        <v>0</v>
      </c>
      <c r="D33" s="3070">
        <v>564</v>
      </c>
    </row>
    <row r="34" spans="1:4">
      <c r="A34" s="3070">
        <v>2000003302</v>
      </c>
      <c r="B34" s="3070">
        <v>162</v>
      </c>
      <c r="C34" s="3070">
        <v>0</v>
      </c>
      <c r="D34" s="3070">
        <v>162</v>
      </c>
    </row>
    <row r="35" spans="1:4">
      <c r="A35" s="3070">
        <v>2000003303</v>
      </c>
      <c r="B35" s="3070">
        <v>3784</v>
      </c>
      <c r="C35" s="3070">
        <v>0</v>
      </c>
      <c r="D35" s="3070">
        <v>3784</v>
      </c>
    </row>
    <row r="36" spans="1:4">
      <c r="A36" s="3070">
        <v>2000003305</v>
      </c>
      <c r="B36" s="3070">
        <v>3681</v>
      </c>
      <c r="C36" s="3070">
        <v>0</v>
      </c>
      <c r="D36" s="3070">
        <v>3681</v>
      </c>
    </row>
    <row r="37" spans="1:4">
      <c r="A37" s="3070">
        <v>2000003306</v>
      </c>
      <c r="B37" s="3070">
        <v>4651</v>
      </c>
      <c r="C37" s="3070">
        <v>2880</v>
      </c>
      <c r="D37" s="3070">
        <v>1771</v>
      </c>
    </row>
    <row r="38" spans="1:4">
      <c r="A38" s="3070">
        <v>2000003310</v>
      </c>
      <c r="B38" s="3070">
        <v>605</v>
      </c>
      <c r="C38" s="3070">
        <v>0</v>
      </c>
      <c r="D38" s="3070">
        <v>605</v>
      </c>
    </row>
    <row r="39" spans="1:4">
      <c r="A39" s="3070">
        <v>2000003314</v>
      </c>
      <c r="B39" s="3070">
        <v>1503</v>
      </c>
      <c r="C39" s="3070">
        <v>0</v>
      </c>
      <c r="D39" s="3070">
        <v>1503</v>
      </c>
    </row>
    <row r="40" spans="1:4">
      <c r="A40" s="3070">
        <v>2000003315</v>
      </c>
      <c r="B40" s="3070">
        <v>1131</v>
      </c>
      <c r="C40" s="3070">
        <v>0</v>
      </c>
      <c r="D40" s="3070">
        <v>1131</v>
      </c>
    </row>
    <row r="41" spans="1:4">
      <c r="A41" s="3070">
        <v>2000003316</v>
      </c>
      <c r="B41" s="3070">
        <v>140</v>
      </c>
      <c r="C41" s="3070">
        <v>0</v>
      </c>
      <c r="D41" s="3070">
        <v>140</v>
      </c>
    </row>
    <row r="42" spans="1:4">
      <c r="A42" s="3070">
        <v>2000003319</v>
      </c>
      <c r="B42" s="3070">
        <v>188</v>
      </c>
      <c r="C42" s="3070">
        <v>0</v>
      </c>
      <c r="D42" s="3070">
        <v>188</v>
      </c>
    </row>
    <row r="43" spans="1:4">
      <c r="A43" s="3070">
        <v>2200002097</v>
      </c>
      <c r="B43" s="3070">
        <v>6537</v>
      </c>
      <c r="C43" s="3070">
        <v>4089</v>
      </c>
      <c r="D43" s="3070">
        <v>2448</v>
      </c>
    </row>
    <row r="44" spans="1:4">
      <c r="A44" s="3070">
        <v>2200002125</v>
      </c>
      <c r="B44" s="3070">
        <v>4269</v>
      </c>
      <c r="C44" s="3070">
        <v>4247</v>
      </c>
      <c r="D44" s="3070">
        <v>23</v>
      </c>
    </row>
    <row r="45" spans="1:4">
      <c r="A45" s="3070">
        <v>2200002135</v>
      </c>
      <c r="B45" s="3070">
        <v>2111</v>
      </c>
      <c r="C45" s="3070">
        <v>2068</v>
      </c>
      <c r="D45" s="3070">
        <v>44</v>
      </c>
    </row>
    <row r="46" spans="1:4">
      <c r="A46" s="3070">
        <v>2200002146</v>
      </c>
      <c r="B46" s="3070">
        <v>1541</v>
      </c>
      <c r="C46" s="3070">
        <v>1518</v>
      </c>
      <c r="D46" s="3070">
        <v>23</v>
      </c>
    </row>
    <row r="47" spans="1:4">
      <c r="A47" s="3070">
        <v>2200002165</v>
      </c>
      <c r="B47" s="3070">
        <v>870</v>
      </c>
      <c r="C47" s="3070">
        <v>425</v>
      </c>
      <c r="D47" s="3070">
        <v>445</v>
      </c>
    </row>
    <row r="48" spans="1:4">
      <c r="A48" s="3070">
        <v>2200002174</v>
      </c>
      <c r="B48" s="3070">
        <v>104</v>
      </c>
      <c r="C48" s="3070">
        <v>0</v>
      </c>
      <c r="D48" s="3070">
        <v>104</v>
      </c>
    </row>
    <row r="49" spans="1:4">
      <c r="A49" s="3070">
        <v>2200002177</v>
      </c>
      <c r="B49" s="3070">
        <v>1072</v>
      </c>
      <c r="C49" s="3070">
        <v>0</v>
      </c>
      <c r="D49" s="3070">
        <v>1072</v>
      </c>
    </row>
    <row r="50" spans="1:4">
      <c r="A50" s="3070">
        <v>2200002179</v>
      </c>
      <c r="B50" s="3070">
        <v>2097</v>
      </c>
      <c r="C50" s="3070">
        <v>138</v>
      </c>
      <c r="D50" s="3070">
        <v>1959</v>
      </c>
    </row>
    <row r="51" spans="1:4">
      <c r="A51" s="3070">
        <v>2200002180</v>
      </c>
      <c r="B51" s="3070">
        <v>1164</v>
      </c>
      <c r="C51" s="3070">
        <v>21</v>
      </c>
      <c r="D51" s="3070">
        <v>1143</v>
      </c>
    </row>
    <row r="52" spans="1:4">
      <c r="A52" s="3070">
        <v>2200002181</v>
      </c>
      <c r="B52" s="3070">
        <v>3603</v>
      </c>
      <c r="C52" s="3070">
        <v>0</v>
      </c>
      <c r="D52" s="3070">
        <v>3603</v>
      </c>
    </row>
    <row r="53" spans="1:4">
      <c r="A53" s="3070">
        <v>2200002182</v>
      </c>
      <c r="B53" s="3070">
        <v>372</v>
      </c>
      <c r="C53" s="3070">
        <v>0</v>
      </c>
      <c r="D53" s="3070">
        <v>372</v>
      </c>
    </row>
    <row r="54" spans="1:4">
      <c r="A54" s="3070">
        <v>2200002183</v>
      </c>
      <c r="B54" s="3070">
        <v>1950</v>
      </c>
      <c r="C54" s="3070">
        <v>0</v>
      </c>
      <c r="D54" s="3070">
        <v>1950</v>
      </c>
    </row>
    <row r="55" spans="1:4">
      <c r="A55" s="3070">
        <v>2400001241</v>
      </c>
      <c r="B55" s="3070">
        <v>2433</v>
      </c>
      <c r="C55" s="3070">
        <v>2410</v>
      </c>
      <c r="D55" s="3070">
        <v>22</v>
      </c>
    </row>
    <row r="56" spans="1:4">
      <c r="A56" s="3070">
        <v>2400001272</v>
      </c>
      <c r="B56" s="3070">
        <v>46</v>
      </c>
      <c r="C56" s="3070">
        <v>0</v>
      </c>
      <c r="D56" s="3070">
        <v>46</v>
      </c>
    </row>
    <row r="57" spans="1:4">
      <c r="A57" s="3070">
        <v>2400001273</v>
      </c>
      <c r="B57" s="3070">
        <v>25</v>
      </c>
      <c r="C57" s="3070">
        <v>0</v>
      </c>
      <c r="D57" s="3070">
        <v>25</v>
      </c>
    </row>
    <row r="58" spans="1:4">
      <c r="A58" s="3070">
        <v>2400001276</v>
      </c>
      <c r="B58" s="3070">
        <v>4541</v>
      </c>
      <c r="C58" s="3070">
        <v>3789</v>
      </c>
      <c r="D58" s="3070">
        <v>752</v>
      </c>
    </row>
    <row r="59" spans="1:4">
      <c r="A59" s="3070">
        <v>2400001280</v>
      </c>
      <c r="B59" s="3070">
        <v>7603</v>
      </c>
      <c r="C59" s="3070">
        <v>0</v>
      </c>
      <c r="D59" s="3070">
        <v>7603</v>
      </c>
    </row>
    <row r="60" spans="1:4">
      <c r="A60" s="3070">
        <v>2400001281</v>
      </c>
      <c r="B60" s="3070">
        <v>754</v>
      </c>
      <c r="C60" s="3070">
        <v>0</v>
      </c>
      <c r="D60" s="3070">
        <v>754</v>
      </c>
    </row>
    <row r="61" spans="1:4">
      <c r="A61" s="3070">
        <v>2400001282</v>
      </c>
      <c r="B61" s="3070">
        <v>425</v>
      </c>
      <c r="C61" s="3070">
        <v>0</v>
      </c>
      <c r="D61" s="3070">
        <v>425</v>
      </c>
    </row>
    <row r="62" spans="1:4">
      <c r="A62" s="3070">
        <v>2400001284</v>
      </c>
      <c r="B62" s="3070">
        <v>326</v>
      </c>
      <c r="C62" s="3070">
        <v>187</v>
      </c>
      <c r="D62" s="3070">
        <v>139</v>
      </c>
    </row>
    <row r="63" spans="1:4">
      <c r="A63" s="3070">
        <v>2400001285</v>
      </c>
      <c r="B63" s="3070">
        <v>747</v>
      </c>
      <c r="C63" s="3070">
        <v>0</v>
      </c>
      <c r="D63" s="3070">
        <v>747</v>
      </c>
    </row>
    <row r="64" spans="1:4">
      <c r="A64" s="3070">
        <v>2400001286</v>
      </c>
      <c r="B64" s="3070">
        <v>473</v>
      </c>
      <c r="C64" s="3070">
        <v>0</v>
      </c>
      <c r="D64" s="3070">
        <v>473</v>
      </c>
    </row>
    <row r="65" spans="1:4">
      <c r="A65" s="3070">
        <v>2400001287</v>
      </c>
      <c r="B65" s="3070">
        <v>943</v>
      </c>
      <c r="C65" s="3070">
        <v>0</v>
      </c>
      <c r="D65" s="3070">
        <v>943</v>
      </c>
    </row>
    <row r="66" spans="1:4">
      <c r="A66" s="3070">
        <v>2400001289</v>
      </c>
      <c r="B66" s="3070">
        <v>2363</v>
      </c>
      <c r="C66" s="3070">
        <v>0</v>
      </c>
      <c r="D66" s="3070">
        <v>2363</v>
      </c>
    </row>
    <row r="67" spans="1:4">
      <c r="A67" s="3070">
        <v>2400001291</v>
      </c>
      <c r="B67" s="3070">
        <v>385</v>
      </c>
      <c r="C67" s="3070">
        <v>0</v>
      </c>
      <c r="D67" s="3070">
        <v>385</v>
      </c>
    </row>
    <row r="68" spans="1:4">
      <c r="A68" s="3070">
        <v>2400001292</v>
      </c>
      <c r="B68" s="3070">
        <v>401</v>
      </c>
      <c r="C68" s="3070">
        <v>0</v>
      </c>
      <c r="D68" s="3070">
        <v>401</v>
      </c>
    </row>
    <row r="69" spans="1:4">
      <c r="A69" s="3070">
        <v>2400001293</v>
      </c>
      <c r="B69" s="3070">
        <v>914</v>
      </c>
      <c r="C69" s="3070">
        <v>0</v>
      </c>
      <c r="D69" s="3070">
        <v>914</v>
      </c>
    </row>
    <row r="70" spans="1:4">
      <c r="A70" s="3070">
        <v>2400001294</v>
      </c>
      <c r="B70" s="3070">
        <v>283</v>
      </c>
      <c r="C70" s="3070">
        <v>0</v>
      </c>
      <c r="D70" s="3070">
        <v>283</v>
      </c>
    </row>
    <row r="71" spans="1:4">
      <c r="A71" s="3070">
        <v>2400001295</v>
      </c>
      <c r="B71" s="3070">
        <v>400</v>
      </c>
      <c r="C71" s="3070">
        <v>0</v>
      </c>
      <c r="D71" s="3070">
        <v>400</v>
      </c>
    </row>
    <row r="72" spans="1:4">
      <c r="A72" s="3070">
        <v>2400001298</v>
      </c>
      <c r="B72" s="3070">
        <v>230</v>
      </c>
      <c r="C72" s="3070">
        <v>0</v>
      </c>
      <c r="D72" s="3070">
        <v>230</v>
      </c>
    </row>
    <row r="73" spans="1:4">
      <c r="A73" s="3070">
        <v>2400001299</v>
      </c>
      <c r="B73" s="3070">
        <v>1337</v>
      </c>
      <c r="C73" s="3070">
        <v>0</v>
      </c>
      <c r="D73" s="3070">
        <v>1337</v>
      </c>
    </row>
    <row r="74" spans="1:4">
      <c r="A74" s="3070">
        <v>2400001301</v>
      </c>
      <c r="B74" s="3070">
        <v>1016</v>
      </c>
      <c r="C74" s="3070">
        <v>0</v>
      </c>
      <c r="D74" s="3070">
        <v>1016</v>
      </c>
    </row>
    <row r="75" spans="1:4">
      <c r="A75" s="3070">
        <v>2400001302</v>
      </c>
      <c r="B75" s="3070">
        <v>326</v>
      </c>
      <c r="C75" s="3070">
        <v>0</v>
      </c>
      <c r="D75" s="3070">
        <v>326</v>
      </c>
    </row>
    <row r="76" spans="1:4">
      <c r="A76" s="3070">
        <v>2400001303</v>
      </c>
      <c r="B76" s="3070">
        <v>258</v>
      </c>
      <c r="C76" s="3070">
        <v>0</v>
      </c>
      <c r="D76" s="3070">
        <v>258</v>
      </c>
    </row>
    <row r="77" spans="1:4">
      <c r="A77" s="3070">
        <v>2400001304</v>
      </c>
      <c r="B77" s="3070">
        <v>888</v>
      </c>
      <c r="C77" s="3070">
        <v>0</v>
      </c>
      <c r="D77" s="3070">
        <v>888</v>
      </c>
    </row>
    <row r="78" spans="1:4">
      <c r="A78" s="3070">
        <v>2400001305</v>
      </c>
      <c r="B78" s="3070">
        <v>109</v>
      </c>
      <c r="C78" s="3070">
        <v>0</v>
      </c>
      <c r="D78" s="3070">
        <v>109</v>
      </c>
    </row>
    <row r="79" spans="1:4">
      <c r="A79" s="3070">
        <v>2400001306</v>
      </c>
      <c r="B79" s="3070">
        <v>61</v>
      </c>
      <c r="C79" s="3070">
        <v>0</v>
      </c>
      <c r="D79" s="3070">
        <v>61</v>
      </c>
    </row>
    <row r="80" spans="1:4">
      <c r="A80" s="3070">
        <v>2400001307</v>
      </c>
      <c r="B80" s="3070">
        <v>137</v>
      </c>
      <c r="C80" s="3070">
        <v>0</v>
      </c>
      <c r="D80" s="3070">
        <v>137</v>
      </c>
    </row>
    <row r="81" spans="1:4">
      <c r="A81" s="3070">
        <v>2400001308</v>
      </c>
      <c r="B81" s="3070">
        <v>400</v>
      </c>
      <c r="C81" s="3070">
        <v>0</v>
      </c>
      <c r="D81" s="3070">
        <v>400</v>
      </c>
    </row>
    <row r="161" spans="2:2">
      <c r="B161" s="3070">
        <v>0</v>
      </c>
    </row>
    <row r="162" spans="2:2">
      <c r="B162" s="3070">
        <v>0</v>
      </c>
    </row>
    <row r="163" spans="2:2">
      <c r="B163" s="3070">
        <v>0</v>
      </c>
    </row>
    <row r="164" spans="2:2">
      <c r="B164" s="3070">
        <v>0</v>
      </c>
    </row>
    <row r="165" spans="2:2">
      <c r="B165" s="3070">
        <v>0</v>
      </c>
    </row>
    <row r="166" spans="2:2">
      <c r="B166" s="3070">
        <v>0</v>
      </c>
    </row>
    <row r="167" spans="2:2">
      <c r="B167" s="3070">
        <v>0</v>
      </c>
    </row>
    <row r="168" spans="2:2">
      <c r="B168" s="3070">
        <v>0</v>
      </c>
    </row>
    <row r="169" spans="2:2">
      <c r="B169" s="3070">
        <v>0</v>
      </c>
    </row>
    <row r="170" spans="2:2">
      <c r="B170" s="3070">
        <v>0</v>
      </c>
    </row>
    <row r="171" spans="2:2">
      <c r="B171" s="3070">
        <v>0</v>
      </c>
    </row>
    <row r="172" spans="2:2">
      <c r="B172" s="3070">
        <v>0</v>
      </c>
    </row>
    <row r="173" spans="2:2">
      <c r="B173" s="3070">
        <v>0</v>
      </c>
    </row>
    <row r="174" spans="2:2">
      <c r="B174" s="3070">
        <v>0</v>
      </c>
    </row>
    <row r="175" spans="2:2">
      <c r="B175" s="3070">
        <v>0</v>
      </c>
    </row>
    <row r="176" spans="2:2">
      <c r="B176" s="3070">
        <v>0</v>
      </c>
    </row>
    <row r="177" spans="2:2">
      <c r="B177" s="3070">
        <v>0</v>
      </c>
    </row>
    <row r="178" spans="2:2">
      <c r="B178" s="3070">
        <v>0</v>
      </c>
    </row>
    <row r="179" spans="2:2">
      <c r="B179" s="3070">
        <v>0</v>
      </c>
    </row>
    <row r="180" spans="2:2">
      <c r="B180" s="3070">
        <v>0</v>
      </c>
    </row>
    <row r="181" spans="2:2">
      <c r="B181" s="3070">
        <v>0</v>
      </c>
    </row>
    <row r="182" spans="2:2">
      <c r="B182" s="3070">
        <v>0</v>
      </c>
    </row>
    <row r="183" spans="2:2">
      <c r="B183" s="3070">
        <v>0</v>
      </c>
    </row>
    <row r="184" spans="2:2">
      <c r="B184" s="3070">
        <v>0</v>
      </c>
    </row>
    <row r="185" spans="2:2">
      <c r="B185" s="3070">
        <v>0</v>
      </c>
    </row>
    <row r="186" spans="2:2">
      <c r="B186" s="3070">
        <v>0</v>
      </c>
    </row>
    <row r="187" spans="2:2">
      <c r="B187" s="3070">
        <v>0</v>
      </c>
    </row>
    <row r="188" spans="2:2">
      <c r="B188" s="3070">
        <v>0</v>
      </c>
    </row>
    <row r="189" spans="2:2">
      <c r="B189" s="3070">
        <v>0</v>
      </c>
    </row>
    <row r="190" spans="2:2">
      <c r="B190" s="3070">
        <v>0</v>
      </c>
    </row>
    <row r="191" spans="2:2">
      <c r="B191" s="3070">
        <v>0</v>
      </c>
    </row>
    <row r="192" spans="2:2">
      <c r="B192" s="3070">
        <v>0</v>
      </c>
    </row>
    <row r="193" spans="2:2">
      <c r="B193" s="3070">
        <v>0</v>
      </c>
    </row>
    <row r="194" spans="2:2">
      <c r="B194" s="3070">
        <v>0</v>
      </c>
    </row>
    <row r="195" spans="2:2">
      <c r="B195" s="3070">
        <v>0</v>
      </c>
    </row>
    <row r="196" spans="2:2">
      <c r="B196" s="3070">
        <v>0</v>
      </c>
    </row>
    <row r="197" spans="2:2">
      <c r="B197" s="3070">
        <v>0</v>
      </c>
    </row>
    <row r="198" spans="2:2">
      <c r="B198" s="3070">
        <v>0</v>
      </c>
    </row>
    <row r="199" spans="2:2">
      <c r="B199" s="3070">
        <v>0</v>
      </c>
    </row>
    <row r="200" spans="2:2">
      <c r="B200" s="3070">
        <v>0</v>
      </c>
    </row>
    <row r="201" spans="2:2">
      <c r="B201" s="3070">
        <v>0</v>
      </c>
    </row>
    <row r="202" spans="2:2">
      <c r="B202" s="3070">
        <v>0</v>
      </c>
    </row>
    <row r="203" spans="2:2">
      <c r="B203" s="3070">
        <v>0</v>
      </c>
    </row>
    <row r="204" spans="2:2">
      <c r="B204" s="3070">
        <v>0</v>
      </c>
    </row>
    <row r="205" spans="2:2">
      <c r="B205" s="3070">
        <v>0</v>
      </c>
    </row>
    <row r="206" spans="2:2">
      <c r="B206" s="3070">
        <v>0</v>
      </c>
    </row>
    <row r="207" spans="2:2">
      <c r="B207" s="3070">
        <v>0</v>
      </c>
    </row>
    <row r="208" spans="2:2">
      <c r="B208" s="3070">
        <v>0</v>
      </c>
    </row>
    <row r="209" spans="2:2">
      <c r="B209" s="3070">
        <v>0</v>
      </c>
    </row>
    <row r="210" spans="2:2">
      <c r="B210" s="3070">
        <v>0</v>
      </c>
    </row>
    <row r="211" spans="2:2">
      <c r="B211" s="3070">
        <v>0</v>
      </c>
    </row>
    <row r="212" spans="2:2">
      <c r="B212" s="3070">
        <v>0</v>
      </c>
    </row>
    <row r="213" spans="2:2">
      <c r="B213" s="3070">
        <v>0</v>
      </c>
    </row>
    <row r="214" spans="2:2">
      <c r="B214" s="3070">
        <v>0</v>
      </c>
    </row>
    <row r="215" spans="2:2">
      <c r="B215" s="3070">
        <v>0</v>
      </c>
    </row>
    <row r="216" spans="2:2">
      <c r="B216" s="3070">
        <v>0</v>
      </c>
    </row>
    <row r="217" spans="2:2">
      <c r="B217" s="3070">
        <v>0</v>
      </c>
    </row>
    <row r="218" spans="2:2">
      <c r="B218" s="3070">
        <v>0</v>
      </c>
    </row>
    <row r="219" spans="2:2">
      <c r="B219" s="3070">
        <v>0</v>
      </c>
    </row>
    <row r="220" spans="2:2">
      <c r="B220" s="3070">
        <v>0</v>
      </c>
    </row>
    <row r="221" spans="2:2">
      <c r="B221" s="3070">
        <v>0</v>
      </c>
    </row>
    <row r="222" spans="2:2">
      <c r="B222" s="3070">
        <v>0</v>
      </c>
    </row>
    <row r="223" spans="2:2">
      <c r="B223" s="3070">
        <v>0</v>
      </c>
    </row>
    <row r="224" spans="2:2">
      <c r="B224" s="3070">
        <v>0</v>
      </c>
    </row>
    <row r="225" spans="2:2">
      <c r="B225" s="3070">
        <v>0</v>
      </c>
    </row>
    <row r="226" spans="2:2">
      <c r="B226" s="3070">
        <v>0</v>
      </c>
    </row>
    <row r="227" spans="2:2">
      <c r="B227" s="3070">
        <v>0</v>
      </c>
    </row>
    <row r="228" spans="2:2">
      <c r="B228" s="3070">
        <v>0</v>
      </c>
    </row>
    <row r="229" spans="2:2">
      <c r="B229" s="3070">
        <v>0</v>
      </c>
    </row>
    <row r="230" spans="2:2">
      <c r="B230" s="3070">
        <v>0</v>
      </c>
    </row>
    <row r="231" spans="2:2">
      <c r="B231" s="3070">
        <v>0</v>
      </c>
    </row>
    <row r="232" spans="2:2">
      <c r="B232" s="3070">
        <v>0</v>
      </c>
    </row>
    <row r="233" spans="2:2">
      <c r="B233" s="3070">
        <v>0</v>
      </c>
    </row>
    <row r="234" spans="2:2">
      <c r="B234" s="3070">
        <v>0</v>
      </c>
    </row>
    <row r="235" spans="2:2">
      <c r="B235" s="3070">
        <v>0</v>
      </c>
    </row>
    <row r="236" spans="2:2">
      <c r="B236" s="3070">
        <v>0</v>
      </c>
    </row>
    <row r="237" spans="2:2">
      <c r="B237" s="3070">
        <v>0</v>
      </c>
    </row>
    <row r="238" spans="2:2">
      <c r="B238" s="3070">
        <v>0</v>
      </c>
    </row>
    <row r="239" spans="2:2">
      <c r="B239" s="3070">
        <v>0</v>
      </c>
    </row>
    <row r="240" spans="2:2">
      <c r="B240" s="3070">
        <v>0</v>
      </c>
    </row>
    <row r="241" spans="2:2">
      <c r="B241" s="3070">
        <v>0</v>
      </c>
    </row>
    <row r="242" spans="2:2">
      <c r="B242" s="3070">
        <v>0</v>
      </c>
    </row>
    <row r="243" spans="2:2">
      <c r="B243" s="3070">
        <v>0</v>
      </c>
    </row>
    <row r="244" spans="2:2">
      <c r="B244" s="3070">
        <v>0</v>
      </c>
    </row>
    <row r="245" spans="2:2">
      <c r="B245" s="3070">
        <v>0</v>
      </c>
    </row>
    <row r="246" spans="2:2">
      <c r="B246" s="3070">
        <v>0</v>
      </c>
    </row>
    <row r="247" spans="2:2">
      <c r="B247" s="3070">
        <v>0</v>
      </c>
    </row>
    <row r="248" spans="2:2">
      <c r="B248" s="3070">
        <v>0</v>
      </c>
    </row>
    <row r="249" spans="2:2">
      <c r="B249" s="3070">
        <v>0</v>
      </c>
    </row>
    <row r="250" spans="2:2">
      <c r="B250" s="3070">
        <v>0</v>
      </c>
    </row>
    <row r="251" spans="2:2">
      <c r="B251" s="3070">
        <v>0</v>
      </c>
    </row>
    <row r="252" spans="2:2">
      <c r="B252" s="3070">
        <v>0</v>
      </c>
    </row>
    <row r="253" spans="2:2">
      <c r="B253" s="3070">
        <v>0</v>
      </c>
    </row>
    <row r="254" spans="2:2">
      <c r="B254" s="3070">
        <v>0</v>
      </c>
    </row>
    <row r="255" spans="2:2">
      <c r="B255" s="3070">
        <v>0</v>
      </c>
    </row>
    <row r="256" spans="2:2">
      <c r="B256" s="3070">
        <v>0</v>
      </c>
    </row>
    <row r="257" spans="2:2">
      <c r="B257" s="3070">
        <v>0</v>
      </c>
    </row>
    <row r="258" spans="2:2">
      <c r="B258" s="3070">
        <v>0</v>
      </c>
    </row>
    <row r="259" spans="2:2">
      <c r="B259" s="3070">
        <v>0</v>
      </c>
    </row>
    <row r="260" spans="2:2">
      <c r="B260" s="3070">
        <v>0</v>
      </c>
    </row>
    <row r="261" spans="2:2">
      <c r="B261" s="3070">
        <v>0</v>
      </c>
    </row>
    <row r="262" spans="2:2">
      <c r="B262" s="3070">
        <v>0</v>
      </c>
    </row>
    <row r="263" spans="2:2">
      <c r="B263" s="3070">
        <v>0</v>
      </c>
    </row>
    <row r="264" spans="2:2">
      <c r="B264" s="3070">
        <v>0</v>
      </c>
    </row>
    <row r="265" spans="2:2">
      <c r="B265" s="3070">
        <v>0</v>
      </c>
    </row>
    <row r="266" spans="2:2">
      <c r="B266" s="3070">
        <v>0</v>
      </c>
    </row>
    <row r="267" spans="2:2">
      <c r="B267" s="3070">
        <v>0</v>
      </c>
    </row>
    <row r="268" spans="2:2">
      <c r="B268" s="3070">
        <v>0</v>
      </c>
    </row>
    <row r="269" spans="2:2">
      <c r="B269" s="3070">
        <v>0</v>
      </c>
    </row>
    <row r="270" spans="2:2">
      <c r="B270" s="3070">
        <v>0</v>
      </c>
    </row>
    <row r="271" spans="2:2">
      <c r="B271" s="3070">
        <v>0</v>
      </c>
    </row>
    <row r="272" spans="2:2">
      <c r="B272" s="3070">
        <v>0</v>
      </c>
    </row>
    <row r="273" spans="2:2">
      <c r="B273" s="3070">
        <v>0</v>
      </c>
    </row>
    <row r="274" spans="2:2">
      <c r="B274" s="3070">
        <v>0</v>
      </c>
    </row>
    <row r="275" spans="2:2">
      <c r="B275" s="3070">
        <v>0</v>
      </c>
    </row>
    <row r="276" spans="2:2">
      <c r="B276" s="3070">
        <v>0</v>
      </c>
    </row>
    <row r="277" spans="2:2">
      <c r="B277" s="3070">
        <v>0</v>
      </c>
    </row>
    <row r="278" spans="2:2">
      <c r="B278" s="3070">
        <v>0</v>
      </c>
    </row>
    <row r="279" spans="2:2">
      <c r="B279" s="3070">
        <v>0</v>
      </c>
    </row>
    <row r="280" spans="2:2">
      <c r="B280" s="3070">
        <v>0</v>
      </c>
    </row>
    <row r="281" spans="2:2">
      <c r="B281" s="3070">
        <v>0</v>
      </c>
    </row>
    <row r="282" spans="2:2">
      <c r="B282" s="3070">
        <v>0</v>
      </c>
    </row>
    <row r="283" spans="2:2">
      <c r="B283" s="3070">
        <v>0</v>
      </c>
    </row>
    <row r="284" spans="2:2">
      <c r="B284" s="3070">
        <v>0</v>
      </c>
    </row>
    <row r="285" spans="2:2">
      <c r="B285" s="3070">
        <v>0</v>
      </c>
    </row>
    <row r="286" spans="2:2">
      <c r="B286" s="3070">
        <v>0</v>
      </c>
    </row>
    <row r="287" spans="2:2">
      <c r="B287" s="3070">
        <v>0</v>
      </c>
    </row>
    <row r="288" spans="2:2">
      <c r="B288" s="3070">
        <v>0</v>
      </c>
    </row>
    <row r="289" spans="2:2">
      <c r="B289" s="3070">
        <v>0</v>
      </c>
    </row>
    <row r="290" spans="2:2">
      <c r="B290" s="3070">
        <v>0</v>
      </c>
    </row>
    <row r="291" spans="2:2">
      <c r="B291" s="3070">
        <v>0</v>
      </c>
    </row>
    <row r="292" spans="2:2">
      <c r="B292" s="3070">
        <v>0</v>
      </c>
    </row>
    <row r="293" spans="2:2">
      <c r="B293" s="3070">
        <v>0</v>
      </c>
    </row>
    <row r="294" spans="2:2">
      <c r="B294" s="3070">
        <v>0</v>
      </c>
    </row>
    <row r="295" spans="2:2">
      <c r="B295" s="3070">
        <v>0</v>
      </c>
    </row>
    <row r="296" spans="2:2">
      <c r="B296" s="3070">
        <v>0</v>
      </c>
    </row>
    <row r="297" spans="2:2">
      <c r="B297" s="3070">
        <v>0</v>
      </c>
    </row>
    <row r="298" spans="2:2">
      <c r="B298" s="3070">
        <v>0</v>
      </c>
    </row>
    <row r="299" spans="2:2">
      <c r="B299" s="3070">
        <v>0</v>
      </c>
    </row>
    <row r="300" spans="2:2">
      <c r="B300" s="3070">
        <v>0</v>
      </c>
    </row>
    <row r="301" spans="2:2">
      <c r="B301" s="3070">
        <v>0</v>
      </c>
    </row>
    <row r="302" spans="2:2">
      <c r="B302" s="3070">
        <v>0</v>
      </c>
    </row>
    <row r="303" spans="2:2">
      <c r="B303" s="3070">
        <v>0</v>
      </c>
    </row>
    <row r="304" spans="2:2">
      <c r="B304" s="3070">
        <v>0</v>
      </c>
    </row>
    <row r="305" spans="2:2">
      <c r="B305" s="3070">
        <v>0</v>
      </c>
    </row>
    <row r="306" spans="2:2">
      <c r="B306" s="3070">
        <v>0</v>
      </c>
    </row>
    <row r="307" spans="2:2">
      <c r="B307" s="3070">
        <v>0</v>
      </c>
    </row>
    <row r="308" spans="2:2">
      <c r="B308" s="3070">
        <v>0</v>
      </c>
    </row>
    <row r="309" spans="2:2">
      <c r="B309" s="3070">
        <v>0</v>
      </c>
    </row>
    <row r="310" spans="2:2">
      <c r="B310" s="3070">
        <v>0</v>
      </c>
    </row>
    <row r="311" spans="2:2">
      <c r="B311" s="3070">
        <v>0</v>
      </c>
    </row>
    <row r="312" spans="2:2">
      <c r="B312" s="3070">
        <v>0</v>
      </c>
    </row>
    <row r="313" spans="2:2">
      <c r="B313" s="3070">
        <v>0</v>
      </c>
    </row>
    <row r="314" spans="2:2">
      <c r="B314" s="3070">
        <v>0</v>
      </c>
    </row>
    <row r="315" spans="2:2">
      <c r="B315" s="3070">
        <v>0</v>
      </c>
    </row>
    <row r="316" spans="2:2">
      <c r="B316" s="3070">
        <v>0</v>
      </c>
    </row>
    <row r="317" spans="2:2">
      <c r="B317" s="3070">
        <v>0</v>
      </c>
    </row>
    <row r="318" spans="2:2">
      <c r="B318" s="3070">
        <v>0</v>
      </c>
    </row>
    <row r="319" spans="2:2">
      <c r="B319" s="3070">
        <v>0</v>
      </c>
    </row>
    <row r="320" spans="2:2">
      <c r="B320" s="3070">
        <v>0</v>
      </c>
    </row>
    <row r="321" spans="2:2">
      <c r="B321" s="3070">
        <v>0</v>
      </c>
    </row>
    <row r="322" spans="2:2">
      <c r="B322" s="3070">
        <v>0</v>
      </c>
    </row>
    <row r="323" spans="2:2">
      <c r="B323" s="3070">
        <v>0</v>
      </c>
    </row>
    <row r="324" spans="2:2">
      <c r="B324" s="3070">
        <v>0</v>
      </c>
    </row>
    <row r="325" spans="2:2">
      <c r="B325" s="3070">
        <v>0</v>
      </c>
    </row>
    <row r="326" spans="2:2">
      <c r="B326" s="3070">
        <v>0</v>
      </c>
    </row>
    <row r="327" spans="2:2">
      <c r="B327" s="3070">
        <v>0</v>
      </c>
    </row>
    <row r="328" spans="2:2">
      <c r="B328" s="3070">
        <v>0</v>
      </c>
    </row>
    <row r="329" spans="2:2">
      <c r="B329" s="3070">
        <v>0</v>
      </c>
    </row>
    <row r="330" spans="2:2">
      <c r="B330" s="3070">
        <v>0</v>
      </c>
    </row>
    <row r="331" spans="2:2">
      <c r="B331" s="3070">
        <v>0</v>
      </c>
    </row>
    <row r="332" spans="2:2">
      <c r="B332" s="3070">
        <v>0</v>
      </c>
    </row>
    <row r="333" spans="2:2">
      <c r="B333" s="3070">
        <v>0</v>
      </c>
    </row>
    <row r="334" spans="2:2">
      <c r="B334" s="3070">
        <v>0</v>
      </c>
    </row>
    <row r="335" spans="2:2">
      <c r="B335" s="3070">
        <v>0</v>
      </c>
    </row>
    <row r="336" spans="2:2">
      <c r="B336" s="3070">
        <v>0</v>
      </c>
    </row>
    <row r="337" spans="2:2">
      <c r="B337" s="3070">
        <v>0</v>
      </c>
    </row>
    <row r="338" spans="2:2">
      <c r="B338" s="3070">
        <v>0</v>
      </c>
    </row>
    <row r="339" spans="2:2">
      <c r="B339" s="3070">
        <v>0</v>
      </c>
    </row>
    <row r="340" spans="2:2">
      <c r="B340" s="3070">
        <v>0</v>
      </c>
    </row>
    <row r="341" spans="2:2">
      <c r="B341" s="3070">
        <v>0</v>
      </c>
    </row>
    <row r="342" spans="2:2">
      <c r="B342" s="3070">
        <v>0</v>
      </c>
    </row>
    <row r="343" spans="2:2">
      <c r="B343" s="3070">
        <v>0</v>
      </c>
    </row>
    <row r="344" spans="2:2">
      <c r="B344" s="3070">
        <v>0</v>
      </c>
    </row>
    <row r="345" spans="2:2">
      <c r="B345" s="3070">
        <v>0</v>
      </c>
    </row>
    <row r="346" spans="2:2">
      <c r="B346" s="3070">
        <v>0</v>
      </c>
    </row>
    <row r="347" spans="2:2">
      <c r="B347" s="3070">
        <v>0</v>
      </c>
    </row>
    <row r="348" spans="2:2">
      <c r="B348" s="3070">
        <v>0</v>
      </c>
    </row>
    <row r="349" spans="2:2">
      <c r="B349" s="3070">
        <v>0</v>
      </c>
    </row>
    <row r="350" spans="2:2">
      <c r="B350" s="3070">
        <v>0</v>
      </c>
    </row>
    <row r="351" spans="2:2">
      <c r="B351" s="3070">
        <v>0</v>
      </c>
    </row>
    <row r="352" spans="2:2">
      <c r="B352" s="3070">
        <v>0</v>
      </c>
    </row>
    <row r="353" spans="2:2">
      <c r="B353" s="3070">
        <v>0</v>
      </c>
    </row>
    <row r="354" spans="2:2">
      <c r="B354" s="3070">
        <v>0</v>
      </c>
    </row>
    <row r="355" spans="2:2">
      <c r="B355" s="3070">
        <v>0</v>
      </c>
    </row>
    <row r="356" spans="2:2">
      <c r="B356" s="3070">
        <v>0</v>
      </c>
    </row>
    <row r="357" spans="2:2">
      <c r="B357" s="3070">
        <v>0</v>
      </c>
    </row>
    <row r="358" spans="2:2">
      <c r="B358" s="3070">
        <v>0</v>
      </c>
    </row>
    <row r="359" spans="2:2">
      <c r="B359" s="3070">
        <v>0</v>
      </c>
    </row>
    <row r="360" spans="2:2">
      <c r="B360" s="3070">
        <v>0</v>
      </c>
    </row>
    <row r="361" spans="2:2">
      <c r="B361" s="3070">
        <v>0</v>
      </c>
    </row>
    <row r="362" spans="2:2">
      <c r="B362" s="3070">
        <v>0</v>
      </c>
    </row>
    <row r="363" spans="2:2">
      <c r="B363" s="3070">
        <v>0</v>
      </c>
    </row>
    <row r="364" spans="2:2">
      <c r="B364" s="3070">
        <v>0</v>
      </c>
    </row>
    <row r="365" spans="2:2">
      <c r="B365" s="3070">
        <v>0</v>
      </c>
    </row>
    <row r="366" spans="2:2">
      <c r="B366" s="3070">
        <v>0</v>
      </c>
    </row>
    <row r="367" spans="2:2">
      <c r="B367" s="3070">
        <v>0</v>
      </c>
    </row>
    <row r="368" spans="2:2">
      <c r="B368" s="3070">
        <v>0</v>
      </c>
    </row>
    <row r="369" spans="2:2">
      <c r="B369" s="3070">
        <v>0</v>
      </c>
    </row>
    <row r="370" spans="2:2">
      <c r="B370" s="3070">
        <v>0</v>
      </c>
    </row>
    <row r="371" spans="2:2">
      <c r="B371" s="3070">
        <v>0</v>
      </c>
    </row>
    <row r="372" spans="2:2">
      <c r="B372" s="3070">
        <v>0</v>
      </c>
    </row>
    <row r="373" spans="2:2">
      <c r="B373" s="3070">
        <v>0</v>
      </c>
    </row>
    <row r="374" spans="2:2">
      <c r="B374" s="3070">
        <v>0</v>
      </c>
    </row>
    <row r="375" spans="2:2">
      <c r="B375" s="3070">
        <v>0</v>
      </c>
    </row>
    <row r="376" spans="2:2">
      <c r="B376" s="3070">
        <v>0</v>
      </c>
    </row>
    <row r="377" spans="2:2">
      <c r="B377" s="3070">
        <v>0</v>
      </c>
    </row>
    <row r="378" spans="2:2">
      <c r="B378" s="3070">
        <v>0</v>
      </c>
    </row>
    <row r="379" spans="2:2">
      <c r="B379" s="3070">
        <v>0</v>
      </c>
    </row>
    <row r="380" spans="2:2">
      <c r="B380" s="3070">
        <v>0</v>
      </c>
    </row>
    <row r="381" spans="2:2">
      <c r="B381" s="3070">
        <v>0</v>
      </c>
    </row>
    <row r="382" spans="2:2">
      <c r="B382" s="3070">
        <v>0</v>
      </c>
    </row>
    <row r="383" spans="2:2">
      <c r="B383" s="3070">
        <v>0</v>
      </c>
    </row>
    <row r="384" spans="2:2">
      <c r="B384" s="3070">
        <v>0</v>
      </c>
    </row>
    <row r="385" spans="2:2">
      <c r="B385" s="3070">
        <v>0</v>
      </c>
    </row>
    <row r="386" spans="2:2">
      <c r="B386" s="3070">
        <v>0</v>
      </c>
    </row>
    <row r="387" spans="2:2">
      <c r="B387" s="3070">
        <v>0</v>
      </c>
    </row>
    <row r="388" spans="2:2">
      <c r="B388" s="3070">
        <v>0</v>
      </c>
    </row>
    <row r="389" spans="2:2">
      <c r="B389" s="3070">
        <v>0</v>
      </c>
    </row>
    <row r="390" spans="2:2">
      <c r="B390" s="3070">
        <v>0</v>
      </c>
    </row>
    <row r="391" spans="2:2">
      <c r="B391" s="3070">
        <v>0</v>
      </c>
    </row>
    <row r="392" spans="2:2">
      <c r="B392" s="3070">
        <v>0</v>
      </c>
    </row>
    <row r="393" spans="2:2">
      <c r="B393" s="3070">
        <v>0</v>
      </c>
    </row>
    <row r="394" spans="2:2">
      <c r="B394" s="3070">
        <v>0</v>
      </c>
    </row>
    <row r="395" spans="2:2">
      <c r="B395" s="3070">
        <v>0</v>
      </c>
    </row>
    <row r="396" spans="2:2">
      <c r="B396" s="3070">
        <v>0</v>
      </c>
    </row>
    <row r="397" spans="2:2">
      <c r="B397" s="3070">
        <v>0</v>
      </c>
    </row>
    <row r="398" spans="2:2">
      <c r="B398" s="3070">
        <v>0</v>
      </c>
    </row>
    <row r="399" spans="2:2">
      <c r="B399" s="3070">
        <v>0</v>
      </c>
    </row>
    <row r="400" spans="2:2">
      <c r="B400" s="3070">
        <v>0</v>
      </c>
    </row>
    <row r="401" spans="2:2">
      <c r="B401" s="3070">
        <v>0</v>
      </c>
    </row>
    <row r="402" spans="2:2">
      <c r="B402" s="3070">
        <v>0</v>
      </c>
    </row>
    <row r="403" spans="2:2">
      <c r="B403" s="3070">
        <v>0</v>
      </c>
    </row>
    <row r="404" spans="2:2">
      <c r="B404" s="3070">
        <v>0</v>
      </c>
    </row>
    <row r="405" spans="2:2">
      <c r="B405" s="3070">
        <v>0</v>
      </c>
    </row>
    <row r="406" spans="2:2">
      <c r="B406" s="3070">
        <v>0</v>
      </c>
    </row>
    <row r="407" spans="2:2">
      <c r="B407" s="3070">
        <v>0</v>
      </c>
    </row>
    <row r="408" spans="2:2">
      <c r="B408" s="3070">
        <v>0</v>
      </c>
    </row>
    <row r="409" spans="2:2">
      <c r="B409" s="3070">
        <v>0</v>
      </c>
    </row>
    <row r="410" spans="2:2">
      <c r="B410" s="3070">
        <v>0</v>
      </c>
    </row>
    <row r="411" spans="2:2">
      <c r="B411" s="3070">
        <v>0</v>
      </c>
    </row>
    <row r="412" spans="2:2">
      <c r="B412" s="3070">
        <v>0</v>
      </c>
    </row>
    <row r="413" spans="2:2">
      <c r="B413" s="3070">
        <v>0</v>
      </c>
    </row>
    <row r="414" spans="2:2">
      <c r="B414" s="3070">
        <v>0</v>
      </c>
    </row>
    <row r="415" spans="2:2">
      <c r="B415" s="3070">
        <v>0</v>
      </c>
    </row>
    <row r="416" spans="2:2">
      <c r="B416" s="3070">
        <v>0</v>
      </c>
    </row>
    <row r="417" spans="2:2">
      <c r="B417" s="3070">
        <v>0</v>
      </c>
    </row>
    <row r="418" spans="2:2">
      <c r="B418" s="3070">
        <v>0</v>
      </c>
    </row>
    <row r="419" spans="2:2">
      <c r="B419" s="3070">
        <v>0</v>
      </c>
    </row>
    <row r="420" spans="2:2">
      <c r="B420" s="3070">
        <v>0</v>
      </c>
    </row>
    <row r="421" spans="2:2">
      <c r="B421" s="3070">
        <v>0</v>
      </c>
    </row>
    <row r="422" spans="2:2">
      <c r="B422" s="3070">
        <v>0</v>
      </c>
    </row>
    <row r="423" spans="2:2">
      <c r="B423" s="3070">
        <v>0</v>
      </c>
    </row>
    <row r="424" spans="2:2">
      <c r="B424" s="3070">
        <v>0</v>
      </c>
    </row>
    <row r="425" spans="2:2">
      <c r="B425" s="3070">
        <v>0</v>
      </c>
    </row>
    <row r="426" spans="2:2">
      <c r="B426" s="3070">
        <v>0</v>
      </c>
    </row>
    <row r="427" spans="2:2">
      <c r="B427" s="3070">
        <v>0</v>
      </c>
    </row>
    <row r="428" spans="2:2">
      <c r="B428" s="3070">
        <v>0</v>
      </c>
    </row>
    <row r="429" spans="2:2">
      <c r="B429" s="3070">
        <v>0</v>
      </c>
    </row>
    <row r="430" spans="2:2">
      <c r="B430" s="3070">
        <v>0</v>
      </c>
    </row>
    <row r="431" spans="2:2">
      <c r="B431" s="3070">
        <v>0</v>
      </c>
    </row>
    <row r="432" spans="2:2">
      <c r="B432" s="3070">
        <v>0</v>
      </c>
    </row>
    <row r="433" spans="2:2">
      <c r="B433" s="3070">
        <v>0</v>
      </c>
    </row>
    <row r="434" spans="2:2">
      <c r="B434" s="3070">
        <v>0</v>
      </c>
    </row>
    <row r="435" spans="2:2">
      <c r="B435" s="3070">
        <v>0</v>
      </c>
    </row>
    <row r="436" spans="2:2">
      <c r="B436" s="3070">
        <v>0</v>
      </c>
    </row>
    <row r="437" spans="2:2">
      <c r="B437" s="3070">
        <v>0</v>
      </c>
    </row>
    <row r="438" spans="2:2">
      <c r="B438" s="3070">
        <v>0</v>
      </c>
    </row>
    <row r="439" spans="2:2">
      <c r="B439" s="3070">
        <v>0</v>
      </c>
    </row>
    <row r="440" spans="2:2">
      <c r="B440" s="3070">
        <v>0</v>
      </c>
    </row>
    <row r="441" spans="2:2">
      <c r="B441" s="3070">
        <v>0</v>
      </c>
    </row>
    <row r="442" spans="2:2">
      <c r="B442" s="3070">
        <v>0</v>
      </c>
    </row>
    <row r="443" spans="2:2">
      <c r="B443" s="3070">
        <v>0</v>
      </c>
    </row>
    <row r="444" spans="2:2">
      <c r="B444" s="3070">
        <v>0</v>
      </c>
    </row>
    <row r="445" spans="2:2">
      <c r="B445" s="3070">
        <v>0</v>
      </c>
    </row>
    <row r="446" spans="2:2">
      <c r="B446" s="3070">
        <v>0</v>
      </c>
    </row>
    <row r="447" spans="2:2">
      <c r="B447" s="3070">
        <v>0</v>
      </c>
    </row>
    <row r="448" spans="2:2">
      <c r="B448" s="3070">
        <v>0</v>
      </c>
    </row>
    <row r="449" spans="2:2">
      <c r="B449" s="3070">
        <v>0</v>
      </c>
    </row>
    <row r="450" spans="2:2">
      <c r="B450" s="3070">
        <v>0</v>
      </c>
    </row>
    <row r="451" spans="2:2">
      <c r="B451" s="3070">
        <v>0</v>
      </c>
    </row>
    <row r="452" spans="2:2">
      <c r="B452" s="3070">
        <v>0</v>
      </c>
    </row>
    <row r="453" spans="2:2">
      <c r="B453" s="3070">
        <v>0</v>
      </c>
    </row>
    <row r="454" spans="2:2">
      <c r="B454" s="3070">
        <v>0</v>
      </c>
    </row>
    <row r="455" spans="2:2">
      <c r="B455" s="3070">
        <v>0</v>
      </c>
    </row>
    <row r="456" spans="2:2">
      <c r="B456" s="3070">
        <v>0</v>
      </c>
    </row>
    <row r="457" spans="2:2">
      <c r="B457" s="3070">
        <v>0</v>
      </c>
    </row>
    <row r="458" spans="2:2">
      <c r="B458" s="3070">
        <v>0</v>
      </c>
    </row>
    <row r="459" spans="2:2">
      <c r="B459" s="3070">
        <v>0</v>
      </c>
    </row>
    <row r="460" spans="2:2">
      <c r="B460" s="3070">
        <v>0</v>
      </c>
    </row>
    <row r="461" spans="2:2">
      <c r="B461" s="3070">
        <v>0</v>
      </c>
    </row>
    <row r="462" spans="2:2">
      <c r="B462" s="3070">
        <v>0</v>
      </c>
    </row>
    <row r="463" spans="2:2">
      <c r="B463" s="3070">
        <v>0</v>
      </c>
    </row>
    <row r="464" spans="2:2">
      <c r="B464" s="3070">
        <v>0</v>
      </c>
    </row>
    <row r="465" spans="2:2">
      <c r="B465" s="3070">
        <v>0</v>
      </c>
    </row>
    <row r="466" spans="2:2">
      <c r="B466" s="3070">
        <v>0</v>
      </c>
    </row>
    <row r="467" spans="2:2">
      <c r="B467" s="3070">
        <v>0</v>
      </c>
    </row>
    <row r="468" spans="2:2">
      <c r="B468" s="3070">
        <v>0</v>
      </c>
    </row>
    <row r="469" spans="2:2">
      <c r="B469" s="3070">
        <v>0</v>
      </c>
    </row>
    <row r="470" spans="2:2">
      <c r="B470" s="3070">
        <v>0</v>
      </c>
    </row>
    <row r="471" spans="2:2">
      <c r="B471" s="3070">
        <v>0</v>
      </c>
    </row>
    <row r="472" spans="2:2">
      <c r="B472" s="3070">
        <v>0</v>
      </c>
    </row>
    <row r="473" spans="2:2">
      <c r="B473" s="3070">
        <v>0</v>
      </c>
    </row>
    <row r="474" spans="2:2">
      <c r="B474" s="3070">
        <v>0</v>
      </c>
    </row>
    <row r="475" spans="2:2">
      <c r="B475" s="3070">
        <v>0</v>
      </c>
    </row>
    <row r="476" spans="2:2">
      <c r="B476" s="3070">
        <v>0</v>
      </c>
    </row>
    <row r="477" spans="2:2">
      <c r="B477" s="3070">
        <v>0</v>
      </c>
    </row>
    <row r="478" spans="2:2">
      <c r="B478" s="3070">
        <v>0</v>
      </c>
    </row>
    <row r="479" spans="2:2">
      <c r="B479" s="3070">
        <v>0</v>
      </c>
    </row>
    <row r="480" spans="2:2">
      <c r="B480" s="3070">
        <v>0</v>
      </c>
    </row>
    <row r="481" spans="2:2">
      <c r="B481" s="3070">
        <v>0</v>
      </c>
    </row>
    <row r="482" spans="2:2">
      <c r="B482" s="3070">
        <v>0</v>
      </c>
    </row>
    <row r="483" spans="2:2">
      <c r="B483" s="3070">
        <v>0</v>
      </c>
    </row>
    <row r="484" spans="2:2">
      <c r="B484" s="3070">
        <v>0</v>
      </c>
    </row>
    <row r="485" spans="2:2">
      <c r="B485" s="3070">
        <v>0</v>
      </c>
    </row>
    <row r="486" spans="2:2">
      <c r="B486" s="3070">
        <v>0</v>
      </c>
    </row>
    <row r="487" spans="2:2">
      <c r="B487" s="3070">
        <v>0</v>
      </c>
    </row>
    <row r="488" spans="2:2">
      <c r="B488" s="3070">
        <v>0</v>
      </c>
    </row>
    <row r="489" spans="2:2">
      <c r="B489" s="3070">
        <v>0</v>
      </c>
    </row>
    <row r="490" spans="2:2">
      <c r="B490" s="3070">
        <v>0</v>
      </c>
    </row>
    <row r="491" spans="2:2">
      <c r="B491" s="3070">
        <v>0</v>
      </c>
    </row>
    <row r="492" spans="2:2">
      <c r="B492" s="3070">
        <v>0</v>
      </c>
    </row>
    <row r="493" spans="2:2">
      <c r="B493" s="3070">
        <v>0</v>
      </c>
    </row>
    <row r="494" spans="2:2">
      <c r="B494" s="3070">
        <v>0</v>
      </c>
    </row>
    <row r="495" spans="2:2">
      <c r="B495" s="3070">
        <v>0</v>
      </c>
    </row>
    <row r="496" spans="2:2">
      <c r="B496" s="3070">
        <v>0</v>
      </c>
    </row>
    <row r="497" spans="2:2">
      <c r="B497" s="3070">
        <v>0</v>
      </c>
    </row>
    <row r="498" spans="2:2">
      <c r="B498" s="3070">
        <v>0</v>
      </c>
    </row>
    <row r="499" spans="2:2">
      <c r="B499" s="3070">
        <v>0</v>
      </c>
    </row>
    <row r="500" spans="2:2">
      <c r="B500" s="3070">
        <v>0</v>
      </c>
    </row>
    <row r="501" spans="2:2">
      <c r="B501" s="3070">
        <v>0</v>
      </c>
    </row>
    <row r="502" spans="2:2">
      <c r="B502" s="3070">
        <v>0</v>
      </c>
    </row>
    <row r="503" spans="2:2">
      <c r="B503" s="3070">
        <v>0</v>
      </c>
    </row>
    <row r="504" spans="2:2">
      <c r="B504" s="3070">
        <v>0</v>
      </c>
    </row>
    <row r="505" spans="2:2">
      <c r="B505" s="3070">
        <v>0</v>
      </c>
    </row>
    <row r="506" spans="2:2">
      <c r="B506" s="3070">
        <v>0</v>
      </c>
    </row>
    <row r="507" spans="2:2">
      <c r="B507" s="3070">
        <v>0</v>
      </c>
    </row>
    <row r="508" spans="2:2">
      <c r="B508" s="3070">
        <v>0</v>
      </c>
    </row>
    <row r="509" spans="2:2">
      <c r="B509" s="3070">
        <v>0</v>
      </c>
    </row>
    <row r="510" spans="2:2">
      <c r="B510" s="3070">
        <v>0</v>
      </c>
    </row>
    <row r="511" spans="2:2">
      <c r="B511" s="3070">
        <v>0</v>
      </c>
    </row>
    <row r="512" spans="2:2">
      <c r="B512" s="3070">
        <v>0</v>
      </c>
    </row>
    <row r="513" spans="2:2">
      <c r="B513" s="3070">
        <v>0</v>
      </c>
    </row>
    <row r="514" spans="2:2">
      <c r="B514" s="3070">
        <v>0</v>
      </c>
    </row>
    <row r="515" spans="2:2">
      <c r="B515" s="3070">
        <v>0</v>
      </c>
    </row>
    <row r="516" spans="2:2">
      <c r="B516" s="3070">
        <v>0</v>
      </c>
    </row>
    <row r="517" spans="2:2">
      <c r="B517" s="3070">
        <v>0</v>
      </c>
    </row>
    <row r="518" spans="2:2">
      <c r="B518" s="3070">
        <v>0</v>
      </c>
    </row>
    <row r="519" spans="2:2">
      <c r="B519" s="3070">
        <v>0</v>
      </c>
    </row>
    <row r="520" spans="2:2">
      <c r="B520" s="3070">
        <v>0</v>
      </c>
    </row>
    <row r="521" spans="2:2">
      <c r="B521" s="3070">
        <v>0</v>
      </c>
    </row>
    <row r="522" spans="2:2">
      <c r="B522" s="3070">
        <v>0</v>
      </c>
    </row>
    <row r="523" spans="2:2">
      <c r="B523" s="3070">
        <v>0</v>
      </c>
    </row>
    <row r="524" spans="2:2">
      <c r="B524" s="3070">
        <v>0</v>
      </c>
    </row>
    <row r="525" spans="2:2">
      <c r="B525" s="3070">
        <v>0</v>
      </c>
    </row>
    <row r="526" spans="2:2">
      <c r="B526" s="3070">
        <v>0</v>
      </c>
    </row>
    <row r="527" spans="2:2">
      <c r="B527" s="3070">
        <v>0</v>
      </c>
    </row>
    <row r="528" spans="2:2">
      <c r="B528" s="3070">
        <v>0</v>
      </c>
    </row>
    <row r="529" spans="2:2">
      <c r="B529" s="3070">
        <v>0</v>
      </c>
    </row>
    <row r="530" spans="2:2">
      <c r="B530" s="3070">
        <v>0</v>
      </c>
    </row>
    <row r="531" spans="2:2">
      <c r="B531" s="3070">
        <v>0</v>
      </c>
    </row>
    <row r="532" spans="2:2">
      <c r="B532" s="3070">
        <v>0</v>
      </c>
    </row>
    <row r="533" spans="2:2">
      <c r="B533" s="3070">
        <v>0</v>
      </c>
    </row>
    <row r="534" spans="2:2">
      <c r="B534" s="3070">
        <v>0</v>
      </c>
    </row>
    <row r="535" spans="2:2">
      <c r="B535" s="3070">
        <v>0</v>
      </c>
    </row>
    <row r="536" spans="2:2">
      <c r="B536" s="3070">
        <v>0</v>
      </c>
    </row>
    <row r="537" spans="2:2">
      <c r="B537" s="3070">
        <v>0</v>
      </c>
    </row>
    <row r="538" spans="2:2">
      <c r="B538" s="3070">
        <v>0</v>
      </c>
    </row>
    <row r="539" spans="2:2">
      <c r="B539" s="3070">
        <v>0</v>
      </c>
    </row>
    <row r="540" spans="2:2">
      <c r="B540" s="3070">
        <v>0</v>
      </c>
    </row>
    <row r="541" spans="2:2">
      <c r="B541" s="3070">
        <v>0</v>
      </c>
    </row>
    <row r="542" spans="2:2">
      <c r="B542" s="3070">
        <v>0</v>
      </c>
    </row>
    <row r="543" spans="2:2">
      <c r="B543" s="3070">
        <v>0</v>
      </c>
    </row>
    <row r="544" spans="2:2">
      <c r="B544" s="3070">
        <v>0</v>
      </c>
    </row>
    <row r="545" spans="2:2">
      <c r="B545" s="3070">
        <v>0</v>
      </c>
    </row>
    <row r="546" spans="2:2">
      <c r="B546" s="3070">
        <v>0</v>
      </c>
    </row>
    <row r="547" spans="2:2">
      <c r="B547" s="3070">
        <v>0</v>
      </c>
    </row>
    <row r="548" spans="2:2">
      <c r="B548" s="3070">
        <v>0</v>
      </c>
    </row>
    <row r="549" spans="2:2">
      <c r="B549" s="3070">
        <v>0</v>
      </c>
    </row>
    <row r="550" spans="2:2">
      <c r="B550" s="3070">
        <v>0</v>
      </c>
    </row>
    <row r="551" spans="2:2">
      <c r="B551" s="3070">
        <v>0</v>
      </c>
    </row>
    <row r="552" spans="2:2">
      <c r="B552" s="3070">
        <v>0</v>
      </c>
    </row>
    <row r="553" spans="2:2">
      <c r="B553" s="3070">
        <v>0</v>
      </c>
    </row>
    <row r="554" spans="2:2">
      <c r="B554" s="3070">
        <v>0</v>
      </c>
    </row>
    <row r="555" spans="2:2">
      <c r="B555" s="3070">
        <v>0</v>
      </c>
    </row>
    <row r="556" spans="2:2">
      <c r="B556" s="3070">
        <v>0</v>
      </c>
    </row>
    <row r="557" spans="2:2">
      <c r="B557" s="3070">
        <v>0</v>
      </c>
    </row>
    <row r="558" spans="2:2">
      <c r="B558" s="3070">
        <v>0</v>
      </c>
    </row>
    <row r="559" spans="2:2">
      <c r="B559" s="3070">
        <v>0</v>
      </c>
    </row>
    <row r="560" spans="2:2">
      <c r="B560" s="3070">
        <v>0</v>
      </c>
    </row>
    <row r="561" spans="2:2">
      <c r="B561" s="3070">
        <v>0</v>
      </c>
    </row>
    <row r="562" spans="2:2">
      <c r="B562" s="3070">
        <v>0</v>
      </c>
    </row>
    <row r="563" spans="2:2">
      <c r="B563" s="3070">
        <v>0</v>
      </c>
    </row>
    <row r="564" spans="2:2">
      <c r="B564" s="3070">
        <v>0</v>
      </c>
    </row>
    <row r="565" spans="2:2">
      <c r="B565" s="3070">
        <v>0</v>
      </c>
    </row>
    <row r="566" spans="2:2">
      <c r="B566" s="3070">
        <v>0</v>
      </c>
    </row>
    <row r="567" spans="2:2">
      <c r="B567" s="3070">
        <v>0</v>
      </c>
    </row>
    <row r="568" spans="2:2">
      <c r="B568" s="3070">
        <v>0</v>
      </c>
    </row>
    <row r="569" spans="2:2">
      <c r="B569" s="3070">
        <v>0</v>
      </c>
    </row>
    <row r="570" spans="2:2">
      <c r="B570" s="3070">
        <v>0</v>
      </c>
    </row>
    <row r="571" spans="2:2">
      <c r="B571" s="3070">
        <v>0</v>
      </c>
    </row>
    <row r="572" spans="2:2">
      <c r="B572" s="3070">
        <v>0</v>
      </c>
    </row>
    <row r="573" spans="2:2">
      <c r="B573" s="3070">
        <v>0</v>
      </c>
    </row>
    <row r="574" spans="2:2">
      <c r="B574" s="3070">
        <v>0</v>
      </c>
    </row>
    <row r="575" spans="2:2">
      <c r="B575" s="3070">
        <v>0</v>
      </c>
    </row>
    <row r="576" spans="2:2">
      <c r="B576" s="3070">
        <v>0</v>
      </c>
    </row>
    <row r="577" spans="2:2">
      <c r="B577" s="3070">
        <v>0</v>
      </c>
    </row>
    <row r="578" spans="2:2">
      <c r="B578" s="3070">
        <v>0</v>
      </c>
    </row>
    <row r="579" spans="2:2">
      <c r="B579" s="3070">
        <v>0</v>
      </c>
    </row>
    <row r="580" spans="2:2">
      <c r="B580" s="3070">
        <v>0</v>
      </c>
    </row>
    <row r="581" spans="2:2">
      <c r="B581" s="3070">
        <v>0</v>
      </c>
    </row>
    <row r="582" spans="2:2">
      <c r="B582" s="3070">
        <v>0</v>
      </c>
    </row>
    <row r="583" spans="2:2">
      <c r="B583" s="3070">
        <v>0</v>
      </c>
    </row>
    <row r="584" spans="2:2">
      <c r="B584" s="3070">
        <v>0</v>
      </c>
    </row>
    <row r="585" spans="2:2">
      <c r="B585" s="3070">
        <v>0</v>
      </c>
    </row>
    <row r="586" spans="2:2">
      <c r="B586" s="3070">
        <v>0</v>
      </c>
    </row>
    <row r="587" spans="2:2">
      <c r="B587" s="3070">
        <v>0</v>
      </c>
    </row>
    <row r="588" spans="2:2">
      <c r="B588" s="3070">
        <v>0</v>
      </c>
    </row>
    <row r="589" spans="2:2">
      <c r="B589" s="3070">
        <v>0</v>
      </c>
    </row>
    <row r="590" spans="2:2">
      <c r="B590" s="3070">
        <v>0</v>
      </c>
    </row>
    <row r="591" spans="2:2">
      <c r="B591" s="3070">
        <v>0</v>
      </c>
    </row>
    <row r="592" spans="2:2">
      <c r="B592" s="3070">
        <v>0</v>
      </c>
    </row>
    <row r="593" spans="2:2">
      <c r="B593" s="3070">
        <v>0</v>
      </c>
    </row>
    <row r="594" spans="2:2">
      <c r="B594" s="3070">
        <v>0</v>
      </c>
    </row>
    <row r="595" spans="2:2">
      <c r="B595" s="3070">
        <v>0</v>
      </c>
    </row>
    <row r="596" spans="2:2">
      <c r="B596" s="3070">
        <v>0</v>
      </c>
    </row>
    <row r="597" spans="2:2">
      <c r="B597" s="3070">
        <v>0</v>
      </c>
    </row>
    <row r="598" spans="2:2">
      <c r="B598" s="3070">
        <v>0</v>
      </c>
    </row>
    <row r="599" spans="2:2">
      <c r="B599" s="3070">
        <v>0</v>
      </c>
    </row>
    <row r="600" spans="2:2">
      <c r="B600" s="3070">
        <v>0</v>
      </c>
    </row>
    <row r="601" spans="2:2">
      <c r="B601" s="3070">
        <v>0</v>
      </c>
    </row>
    <row r="602" spans="2:2">
      <c r="B602" s="3070">
        <v>0</v>
      </c>
    </row>
    <row r="603" spans="2:2">
      <c r="B603" s="3070">
        <v>0</v>
      </c>
    </row>
    <row r="604" spans="2:2">
      <c r="B604" s="3070">
        <v>0</v>
      </c>
    </row>
    <row r="605" spans="2:2">
      <c r="B605" s="3070">
        <v>0</v>
      </c>
    </row>
    <row r="606" spans="2:2">
      <c r="B606" s="3070">
        <v>0</v>
      </c>
    </row>
    <row r="607" spans="2:2">
      <c r="B607" s="3070">
        <v>0</v>
      </c>
    </row>
    <row r="608" spans="2:2">
      <c r="B608" s="3070">
        <v>0</v>
      </c>
    </row>
    <row r="609" spans="2:2">
      <c r="B609" s="3070">
        <v>0</v>
      </c>
    </row>
    <row r="610" spans="2:2">
      <c r="B610" s="3070">
        <v>0</v>
      </c>
    </row>
    <row r="611" spans="2:2">
      <c r="B611" s="3070">
        <v>0</v>
      </c>
    </row>
    <row r="612" spans="2:2">
      <c r="B612" s="3070">
        <v>0</v>
      </c>
    </row>
    <row r="613" spans="2:2">
      <c r="B613" s="3070">
        <v>0</v>
      </c>
    </row>
    <row r="614" spans="2:2">
      <c r="B614" s="3070">
        <v>0</v>
      </c>
    </row>
    <row r="615" spans="2:2">
      <c r="B615" s="3070">
        <v>0</v>
      </c>
    </row>
    <row r="616" spans="2:2">
      <c r="B616" s="3070">
        <v>0</v>
      </c>
    </row>
    <row r="617" spans="2:2">
      <c r="B617" s="3070">
        <v>0</v>
      </c>
    </row>
    <row r="618" spans="2:2">
      <c r="B618" s="3070">
        <v>0</v>
      </c>
    </row>
    <row r="619" spans="2:2">
      <c r="B619" s="3070">
        <v>0</v>
      </c>
    </row>
    <row r="620" spans="2:2">
      <c r="B620" s="3070">
        <v>0</v>
      </c>
    </row>
    <row r="621" spans="2:2">
      <c r="B621" s="3070">
        <v>0</v>
      </c>
    </row>
    <row r="622" spans="2:2">
      <c r="B622" s="3070">
        <v>0</v>
      </c>
    </row>
    <row r="623" spans="2:2">
      <c r="B623" s="3070">
        <v>0</v>
      </c>
    </row>
    <row r="624" spans="2:2">
      <c r="B624" s="3070">
        <v>0</v>
      </c>
    </row>
    <row r="625" spans="2:2">
      <c r="B625" s="3070">
        <v>0</v>
      </c>
    </row>
    <row r="626" spans="2:2">
      <c r="B626" s="3070">
        <v>0</v>
      </c>
    </row>
    <row r="627" spans="2:2">
      <c r="B627" s="3070">
        <v>0</v>
      </c>
    </row>
    <row r="628" spans="2:2">
      <c r="B628" s="3070">
        <v>0</v>
      </c>
    </row>
    <row r="629" spans="2:2">
      <c r="B629" s="3070">
        <v>0</v>
      </c>
    </row>
    <row r="630" spans="2:2">
      <c r="B630" s="3070">
        <v>0</v>
      </c>
    </row>
    <row r="631" spans="2:2">
      <c r="B631" s="3070">
        <v>0</v>
      </c>
    </row>
    <row r="632" spans="2:2">
      <c r="B632" s="3070">
        <v>0</v>
      </c>
    </row>
    <row r="633" spans="2:2">
      <c r="B633" s="3070">
        <v>0</v>
      </c>
    </row>
    <row r="634" spans="2:2">
      <c r="B634" s="3070">
        <v>0</v>
      </c>
    </row>
    <row r="635" spans="2:2">
      <c r="B635" s="3070">
        <v>0</v>
      </c>
    </row>
    <row r="636" spans="2:2">
      <c r="B636" s="3070">
        <v>0</v>
      </c>
    </row>
    <row r="637" spans="2:2">
      <c r="B637" s="3070">
        <v>0</v>
      </c>
    </row>
    <row r="638" spans="2:2">
      <c r="B638" s="3070">
        <v>0</v>
      </c>
    </row>
    <row r="639" spans="2:2">
      <c r="B639" s="3070">
        <v>0</v>
      </c>
    </row>
    <row r="640" spans="2:2">
      <c r="B640" s="3070">
        <v>0</v>
      </c>
    </row>
    <row r="641" spans="2:2">
      <c r="B641" s="3070">
        <v>0</v>
      </c>
    </row>
    <row r="642" spans="2:2">
      <c r="B642" s="3070">
        <v>0</v>
      </c>
    </row>
    <row r="643" spans="2:2">
      <c r="B643" s="3070">
        <v>0</v>
      </c>
    </row>
    <row r="644" spans="2:2">
      <c r="B644" s="3070">
        <v>0</v>
      </c>
    </row>
    <row r="645" spans="2:2">
      <c r="B645" s="3070">
        <v>0</v>
      </c>
    </row>
    <row r="646" spans="2:2">
      <c r="B646" s="3070">
        <v>0</v>
      </c>
    </row>
    <row r="647" spans="2:2">
      <c r="B647" s="3070">
        <v>0</v>
      </c>
    </row>
    <row r="648" spans="2:2">
      <c r="B648" s="3070">
        <v>0</v>
      </c>
    </row>
    <row r="649" spans="2:2">
      <c r="B649" s="3070">
        <v>0</v>
      </c>
    </row>
    <row r="650" spans="2:2">
      <c r="B650" s="3070">
        <v>0</v>
      </c>
    </row>
    <row r="651" spans="2:2">
      <c r="B651" s="3070">
        <v>0</v>
      </c>
    </row>
    <row r="652" spans="2:2">
      <c r="B652" s="3070">
        <v>0</v>
      </c>
    </row>
    <row r="653" spans="2:2">
      <c r="B653" s="3070">
        <v>0</v>
      </c>
    </row>
    <row r="654" spans="2:2">
      <c r="B654" s="3070">
        <v>0</v>
      </c>
    </row>
    <row r="655" spans="2:2">
      <c r="B655" s="3070">
        <v>0</v>
      </c>
    </row>
    <row r="656" spans="2:2">
      <c r="B656" s="3070">
        <v>0</v>
      </c>
    </row>
    <row r="657" spans="2:2">
      <c r="B657" s="3070">
        <v>0</v>
      </c>
    </row>
    <row r="658" spans="2:2">
      <c r="B658" s="3070">
        <v>0</v>
      </c>
    </row>
    <row r="659" spans="2:2">
      <c r="B659" s="3070">
        <v>0</v>
      </c>
    </row>
    <row r="660" spans="2:2">
      <c r="B660" s="3070">
        <v>0</v>
      </c>
    </row>
    <row r="661" spans="2:2">
      <c r="B661" s="3070">
        <v>0</v>
      </c>
    </row>
    <row r="662" spans="2:2">
      <c r="B662" s="3070">
        <v>0</v>
      </c>
    </row>
    <row r="663" spans="2:2">
      <c r="B663" s="3070">
        <v>0</v>
      </c>
    </row>
    <row r="664" spans="2:2">
      <c r="B664" s="3070">
        <v>0</v>
      </c>
    </row>
    <row r="665" spans="2:2">
      <c r="B665" s="3070">
        <v>0</v>
      </c>
    </row>
    <row r="666" spans="2:2">
      <c r="B666" s="3070">
        <v>0</v>
      </c>
    </row>
    <row r="667" spans="2:2">
      <c r="B667" s="3070">
        <v>0</v>
      </c>
    </row>
    <row r="668" spans="2:2">
      <c r="B668" s="3070">
        <v>0</v>
      </c>
    </row>
    <row r="669" spans="2:2">
      <c r="B669" s="3070">
        <v>0</v>
      </c>
    </row>
    <row r="670" spans="2:2">
      <c r="B670" s="3070">
        <v>0</v>
      </c>
    </row>
    <row r="671" spans="2:2">
      <c r="B671" s="3070">
        <v>0</v>
      </c>
    </row>
    <row r="672" spans="2:2">
      <c r="B672" s="3070">
        <v>0</v>
      </c>
    </row>
    <row r="673" spans="2:2">
      <c r="B673" s="3070">
        <v>0</v>
      </c>
    </row>
    <row r="674" spans="2:2">
      <c r="B674" s="3070">
        <v>0</v>
      </c>
    </row>
    <row r="675" spans="2:2">
      <c r="B675" s="3070">
        <v>0</v>
      </c>
    </row>
    <row r="676" spans="2:2">
      <c r="B676" s="3070">
        <v>0</v>
      </c>
    </row>
    <row r="677" spans="2:2">
      <c r="B677" s="3070">
        <v>0</v>
      </c>
    </row>
    <row r="678" spans="2:2">
      <c r="B678" s="3070">
        <v>0</v>
      </c>
    </row>
    <row r="679" spans="2:2">
      <c r="B679" s="3070">
        <v>0</v>
      </c>
    </row>
    <row r="680" spans="2:2">
      <c r="B680" s="3070">
        <v>0</v>
      </c>
    </row>
    <row r="681" spans="2:2">
      <c r="B681" s="3070">
        <v>0</v>
      </c>
    </row>
    <row r="682" spans="2:2">
      <c r="B682" s="3070">
        <v>0</v>
      </c>
    </row>
    <row r="683" spans="2:2">
      <c r="B683" s="3070">
        <v>0</v>
      </c>
    </row>
    <row r="684" spans="2:2">
      <c r="B684" s="3070">
        <v>0</v>
      </c>
    </row>
    <row r="685" spans="2:2">
      <c r="B685" s="3070">
        <v>0</v>
      </c>
    </row>
    <row r="686" spans="2:2">
      <c r="B686" s="3070">
        <v>0</v>
      </c>
    </row>
    <row r="687" spans="2:2">
      <c r="B687" s="3070">
        <v>0</v>
      </c>
    </row>
    <row r="688" spans="2:2">
      <c r="B688" s="3070">
        <v>0</v>
      </c>
    </row>
    <row r="689" spans="2:2">
      <c r="B689" s="3070">
        <v>0</v>
      </c>
    </row>
    <row r="690" spans="2:2">
      <c r="B690" s="3070">
        <v>0</v>
      </c>
    </row>
    <row r="691" spans="2:2">
      <c r="B691" s="3070">
        <v>0</v>
      </c>
    </row>
    <row r="692" spans="2:2">
      <c r="B692" s="3070">
        <v>0</v>
      </c>
    </row>
    <row r="693" spans="2:2">
      <c r="B693" s="3070">
        <v>0</v>
      </c>
    </row>
    <row r="694" spans="2:2">
      <c r="B694" s="3070">
        <v>0</v>
      </c>
    </row>
    <row r="695" spans="2:2">
      <c r="B695" s="3070">
        <v>0</v>
      </c>
    </row>
    <row r="696" spans="2:2">
      <c r="B696" s="3070">
        <v>0</v>
      </c>
    </row>
    <row r="697" spans="2:2">
      <c r="B697" s="3070">
        <v>0</v>
      </c>
    </row>
    <row r="698" spans="2:2">
      <c r="B698" s="3070">
        <v>0</v>
      </c>
    </row>
    <row r="699" spans="2:2">
      <c r="B699" s="3070">
        <v>0</v>
      </c>
    </row>
    <row r="700" spans="2:2">
      <c r="B700" s="3070">
        <v>0</v>
      </c>
    </row>
    <row r="701" spans="2:2">
      <c r="B701" s="3070">
        <v>0</v>
      </c>
    </row>
    <row r="702" spans="2:2">
      <c r="B702" s="3070">
        <v>0</v>
      </c>
    </row>
    <row r="703" spans="2:2">
      <c r="B703" s="3070">
        <v>0</v>
      </c>
    </row>
    <row r="704" spans="2:2">
      <c r="B704" s="3070">
        <v>0</v>
      </c>
    </row>
    <row r="705" spans="2:2">
      <c r="B705" s="3070">
        <v>0</v>
      </c>
    </row>
    <row r="706" spans="2:2">
      <c r="B706" s="3070">
        <v>0</v>
      </c>
    </row>
    <row r="707" spans="2:2">
      <c r="B707" s="3070">
        <v>0</v>
      </c>
    </row>
    <row r="708" spans="2:2">
      <c r="B708" s="3070">
        <v>0</v>
      </c>
    </row>
    <row r="709" spans="2:2">
      <c r="B709" s="3070">
        <v>0</v>
      </c>
    </row>
    <row r="710" spans="2:2">
      <c r="B710" s="3070">
        <v>0</v>
      </c>
    </row>
    <row r="711" spans="2:2">
      <c r="B711" s="3070">
        <v>0</v>
      </c>
    </row>
    <row r="712" spans="2:2">
      <c r="B712" s="3070">
        <v>0</v>
      </c>
    </row>
    <row r="713" spans="2:2">
      <c r="B713" s="3070">
        <v>0</v>
      </c>
    </row>
    <row r="714" spans="2:2">
      <c r="B714" s="3070">
        <v>0</v>
      </c>
    </row>
    <row r="715" spans="2:2">
      <c r="B715" s="3070">
        <v>0</v>
      </c>
    </row>
    <row r="716" spans="2:2">
      <c r="B716" s="3070">
        <v>0</v>
      </c>
    </row>
    <row r="717" spans="2:2">
      <c r="B717" s="3070">
        <v>0</v>
      </c>
    </row>
    <row r="718" spans="2:2">
      <c r="B718" s="3070">
        <v>0</v>
      </c>
    </row>
    <row r="719" spans="2:2">
      <c r="B719" s="3070">
        <v>0</v>
      </c>
    </row>
    <row r="720" spans="2:2">
      <c r="B720" s="3070">
        <v>0</v>
      </c>
    </row>
    <row r="721" spans="2:2">
      <c r="B721" s="3070">
        <v>0</v>
      </c>
    </row>
    <row r="722" spans="2:2">
      <c r="B722" s="3070">
        <v>0</v>
      </c>
    </row>
    <row r="723" spans="2:2">
      <c r="B723" s="3070">
        <v>0</v>
      </c>
    </row>
    <row r="724" spans="2:2">
      <c r="B724" s="3070">
        <v>0</v>
      </c>
    </row>
    <row r="725" spans="2:2">
      <c r="B725" s="3070">
        <v>0</v>
      </c>
    </row>
    <row r="726" spans="2:2">
      <c r="B726" s="3070">
        <v>0</v>
      </c>
    </row>
    <row r="727" spans="2:2">
      <c r="B727" s="3070">
        <v>0</v>
      </c>
    </row>
    <row r="728" spans="2:2">
      <c r="B728" s="3070">
        <v>0</v>
      </c>
    </row>
    <row r="729" spans="2:2">
      <c r="B729" s="3070">
        <v>0</v>
      </c>
    </row>
    <row r="730" spans="2:2">
      <c r="B730" s="3070">
        <v>0</v>
      </c>
    </row>
    <row r="731" spans="2:2">
      <c r="B731" s="3070">
        <v>0</v>
      </c>
    </row>
    <row r="732" spans="2:2">
      <c r="B732" s="3070">
        <v>0</v>
      </c>
    </row>
    <row r="733" spans="2:2">
      <c r="B733" s="3070">
        <v>0</v>
      </c>
    </row>
    <row r="734" spans="2:2">
      <c r="B734" s="3070">
        <v>0</v>
      </c>
    </row>
    <row r="735" spans="2:2">
      <c r="B735" s="3070">
        <v>0</v>
      </c>
    </row>
    <row r="736" spans="2:2">
      <c r="B736" s="3070">
        <v>0</v>
      </c>
    </row>
    <row r="737" spans="2:2">
      <c r="B737" s="3070">
        <v>0</v>
      </c>
    </row>
    <row r="738" spans="2:2">
      <c r="B738" s="3070">
        <v>0</v>
      </c>
    </row>
    <row r="739" spans="2:2">
      <c r="B739" s="3070">
        <v>0</v>
      </c>
    </row>
    <row r="740" spans="2:2">
      <c r="B740" s="3070">
        <v>0</v>
      </c>
    </row>
    <row r="741" spans="2:2">
      <c r="B741" s="3070">
        <v>0</v>
      </c>
    </row>
    <row r="742" spans="2:2">
      <c r="B742" s="3070">
        <v>0</v>
      </c>
    </row>
    <row r="743" spans="2:2">
      <c r="B743" s="3070">
        <v>0</v>
      </c>
    </row>
    <row r="744" spans="2:2">
      <c r="B744" s="3070">
        <v>0</v>
      </c>
    </row>
    <row r="745" spans="2:2">
      <c r="B745" s="3070">
        <v>0</v>
      </c>
    </row>
    <row r="746" spans="2:2">
      <c r="B746" s="3070">
        <v>0</v>
      </c>
    </row>
    <row r="747" spans="2:2">
      <c r="B747" s="3070">
        <v>0</v>
      </c>
    </row>
    <row r="748" spans="2:2">
      <c r="B748" s="3070">
        <v>0</v>
      </c>
    </row>
    <row r="749" spans="2:2">
      <c r="B749" s="3070">
        <v>0</v>
      </c>
    </row>
    <row r="750" spans="2:2">
      <c r="B750" s="3070">
        <v>0</v>
      </c>
    </row>
    <row r="751" spans="2:2">
      <c r="B751" s="3070">
        <v>0</v>
      </c>
    </row>
    <row r="752" spans="2:2">
      <c r="B752" s="3070">
        <v>0</v>
      </c>
    </row>
    <row r="753" spans="2:2">
      <c r="B753" s="3070">
        <v>0</v>
      </c>
    </row>
    <row r="754" spans="2:2">
      <c r="B754" s="3070">
        <v>0</v>
      </c>
    </row>
    <row r="755" spans="2:2">
      <c r="B755" s="3070">
        <v>0</v>
      </c>
    </row>
    <row r="756" spans="2:2">
      <c r="B756" s="3070">
        <v>0</v>
      </c>
    </row>
    <row r="757" spans="2:2">
      <c r="B757" s="3070">
        <v>0</v>
      </c>
    </row>
    <row r="758" spans="2:2">
      <c r="B758" s="3070">
        <v>0</v>
      </c>
    </row>
    <row r="759" spans="2:2">
      <c r="B759" s="3070">
        <v>0</v>
      </c>
    </row>
    <row r="760" spans="2:2">
      <c r="B760" s="3070">
        <v>0</v>
      </c>
    </row>
    <row r="761" spans="2:2">
      <c r="B761" s="3070">
        <v>0</v>
      </c>
    </row>
    <row r="762" spans="2:2">
      <c r="B762" s="3070">
        <v>0</v>
      </c>
    </row>
    <row r="763" spans="2:2">
      <c r="B763" s="3070">
        <v>0</v>
      </c>
    </row>
    <row r="764" spans="2:2">
      <c r="B764" s="3070">
        <v>0</v>
      </c>
    </row>
    <row r="765" spans="2:2">
      <c r="B765" s="3070">
        <v>0</v>
      </c>
    </row>
    <row r="766" spans="2:2">
      <c r="B766" s="3070">
        <v>0</v>
      </c>
    </row>
    <row r="767" spans="2:2">
      <c r="B767" s="3070">
        <v>0</v>
      </c>
    </row>
    <row r="768" spans="2:2">
      <c r="B768" s="3070">
        <v>0</v>
      </c>
    </row>
    <row r="769" spans="2:2">
      <c r="B769" s="3070">
        <v>0</v>
      </c>
    </row>
    <row r="770" spans="2:2">
      <c r="B770" s="3070">
        <v>0</v>
      </c>
    </row>
    <row r="771" spans="2:2">
      <c r="B771" s="3070">
        <v>0</v>
      </c>
    </row>
    <row r="772" spans="2:2">
      <c r="B772" s="3070">
        <v>0</v>
      </c>
    </row>
    <row r="773" spans="2:2">
      <c r="B773" s="3070">
        <v>0</v>
      </c>
    </row>
    <row r="774" spans="2:2">
      <c r="B774" s="3070">
        <v>0</v>
      </c>
    </row>
    <row r="775" spans="2:2">
      <c r="B775" s="3070">
        <v>0</v>
      </c>
    </row>
    <row r="776" spans="2:2">
      <c r="B776" s="3070">
        <v>0</v>
      </c>
    </row>
    <row r="777" spans="2:2">
      <c r="B777" s="3070">
        <v>0</v>
      </c>
    </row>
    <row r="778" spans="2:2">
      <c r="B778" s="3070">
        <v>0</v>
      </c>
    </row>
    <row r="779" spans="2:2">
      <c r="B779" s="3070">
        <v>0</v>
      </c>
    </row>
    <row r="780" spans="2:2">
      <c r="B780" s="3070">
        <v>0</v>
      </c>
    </row>
    <row r="781" spans="2:2">
      <c r="B781" s="3070">
        <v>0</v>
      </c>
    </row>
    <row r="782" spans="2:2">
      <c r="B782" s="3070">
        <v>0</v>
      </c>
    </row>
    <row r="783" spans="2:2">
      <c r="B783" s="3070">
        <v>0</v>
      </c>
    </row>
    <row r="784" spans="2:2">
      <c r="B784" s="3070">
        <v>0</v>
      </c>
    </row>
    <row r="785" spans="2:2">
      <c r="B785" s="3070">
        <v>0</v>
      </c>
    </row>
    <row r="786" spans="2:2">
      <c r="B786" s="3070">
        <v>0</v>
      </c>
    </row>
    <row r="787" spans="2:2">
      <c r="B787" s="3070">
        <v>0</v>
      </c>
    </row>
    <row r="788" spans="2:2">
      <c r="B788" s="3070">
        <v>0</v>
      </c>
    </row>
    <row r="789" spans="2:2">
      <c r="B789" s="3070">
        <v>0</v>
      </c>
    </row>
    <row r="790" spans="2:2">
      <c r="B790" s="3070">
        <v>0</v>
      </c>
    </row>
    <row r="791" spans="2:2">
      <c r="B791" s="3070">
        <v>0</v>
      </c>
    </row>
    <row r="792" spans="2:2">
      <c r="B792" s="3070">
        <v>0</v>
      </c>
    </row>
    <row r="793" spans="2:2">
      <c r="B793" s="3070">
        <v>0</v>
      </c>
    </row>
    <row r="794" spans="2:2">
      <c r="B794" s="3070">
        <v>0</v>
      </c>
    </row>
    <row r="795" spans="2:2">
      <c r="B795" s="3070">
        <v>0</v>
      </c>
    </row>
    <row r="796" spans="2:2">
      <c r="B796" s="3070">
        <v>0</v>
      </c>
    </row>
    <row r="797" spans="2:2">
      <c r="B797" s="3070">
        <v>0</v>
      </c>
    </row>
    <row r="798" spans="2:2">
      <c r="B798" s="3070">
        <v>0</v>
      </c>
    </row>
    <row r="799" spans="2:2">
      <c r="B799" s="3070">
        <v>0</v>
      </c>
    </row>
    <row r="800" spans="2:2">
      <c r="B800" s="3070">
        <v>0</v>
      </c>
    </row>
    <row r="801" spans="2:2">
      <c r="B801" s="3070">
        <v>0</v>
      </c>
    </row>
    <row r="802" spans="2:2">
      <c r="B802" s="3070">
        <v>0</v>
      </c>
    </row>
    <row r="803" spans="2:2">
      <c r="B803" s="3070">
        <v>0</v>
      </c>
    </row>
    <row r="804" spans="2:2">
      <c r="B804" s="3070">
        <v>0</v>
      </c>
    </row>
    <row r="805" spans="2:2">
      <c r="B805" s="3070">
        <v>0</v>
      </c>
    </row>
    <row r="806" spans="2:2">
      <c r="B806" s="3070">
        <v>0</v>
      </c>
    </row>
    <row r="807" spans="2:2">
      <c r="B807" s="3070">
        <v>0</v>
      </c>
    </row>
    <row r="808" spans="2:2">
      <c r="B808" s="3070">
        <v>0</v>
      </c>
    </row>
    <row r="809" spans="2:2">
      <c r="B809" s="3070">
        <v>0</v>
      </c>
    </row>
    <row r="810" spans="2:2">
      <c r="B810" s="3070">
        <v>0</v>
      </c>
    </row>
    <row r="811" spans="2:2">
      <c r="B811" s="3070">
        <v>0</v>
      </c>
    </row>
    <row r="812" spans="2:2">
      <c r="B812" s="3070">
        <v>0</v>
      </c>
    </row>
    <row r="813" spans="2:2">
      <c r="B813" s="3070">
        <v>0</v>
      </c>
    </row>
    <row r="814" spans="2:2">
      <c r="B814" s="3070">
        <v>0</v>
      </c>
    </row>
    <row r="815" spans="2:2">
      <c r="B815" s="3070">
        <v>0</v>
      </c>
    </row>
    <row r="816" spans="2:2">
      <c r="B816" s="3070">
        <v>0</v>
      </c>
    </row>
    <row r="817" spans="2:2">
      <c r="B817" s="3070">
        <v>0</v>
      </c>
    </row>
    <row r="818" spans="2:2">
      <c r="B818" s="3070">
        <v>0</v>
      </c>
    </row>
    <row r="819" spans="2:2">
      <c r="B819" s="3070">
        <v>0</v>
      </c>
    </row>
    <row r="820" spans="2:2">
      <c r="B820" s="3070">
        <v>0</v>
      </c>
    </row>
    <row r="821" spans="2:2">
      <c r="B821" s="3070">
        <v>0</v>
      </c>
    </row>
    <row r="822" spans="2:2">
      <c r="B822" s="3070">
        <v>0</v>
      </c>
    </row>
    <row r="823" spans="2:2">
      <c r="B823" s="3070">
        <v>0</v>
      </c>
    </row>
    <row r="824" spans="2:2">
      <c r="B824" s="3070">
        <v>0</v>
      </c>
    </row>
    <row r="825" spans="2:2">
      <c r="B825" s="3070">
        <v>0</v>
      </c>
    </row>
    <row r="826" spans="2:2">
      <c r="B826" s="3070">
        <v>0</v>
      </c>
    </row>
    <row r="827" spans="2:2">
      <c r="B827" s="3070">
        <v>0</v>
      </c>
    </row>
    <row r="828" spans="2:2">
      <c r="B828" s="3070">
        <v>0</v>
      </c>
    </row>
    <row r="829" spans="2:2">
      <c r="B829" s="3070">
        <v>0</v>
      </c>
    </row>
    <row r="830" spans="2:2">
      <c r="B830" s="3070">
        <v>0</v>
      </c>
    </row>
    <row r="831" spans="2:2">
      <c r="B831" s="3070">
        <v>0</v>
      </c>
    </row>
    <row r="832" spans="2:2">
      <c r="B832" s="3070">
        <v>0</v>
      </c>
    </row>
    <row r="833" spans="2:2">
      <c r="B833" s="3070">
        <v>0</v>
      </c>
    </row>
    <row r="834" spans="2:2">
      <c r="B834" s="3070">
        <v>0</v>
      </c>
    </row>
    <row r="835" spans="2:2">
      <c r="B835" s="3070">
        <v>0</v>
      </c>
    </row>
    <row r="836" spans="2:2">
      <c r="B836" s="3070">
        <v>0</v>
      </c>
    </row>
    <row r="837" spans="2:2">
      <c r="B837" s="3070">
        <v>0</v>
      </c>
    </row>
    <row r="838" spans="2:2">
      <c r="B838" s="3070">
        <v>0</v>
      </c>
    </row>
    <row r="839" spans="2:2">
      <c r="B839" s="3070">
        <v>0</v>
      </c>
    </row>
    <row r="840" spans="2:2">
      <c r="B840" s="3070">
        <v>0</v>
      </c>
    </row>
    <row r="841" spans="2:2">
      <c r="B841" s="3070">
        <v>0</v>
      </c>
    </row>
    <row r="842" spans="2:2">
      <c r="B842" s="3070">
        <v>0</v>
      </c>
    </row>
    <row r="843" spans="2:2">
      <c r="B843" s="3070">
        <v>0</v>
      </c>
    </row>
    <row r="844" spans="2:2">
      <c r="B844" s="3070">
        <v>0</v>
      </c>
    </row>
    <row r="845" spans="2:2">
      <c r="B845" s="3070">
        <v>0</v>
      </c>
    </row>
    <row r="846" spans="2:2">
      <c r="B846" s="3070">
        <v>0</v>
      </c>
    </row>
    <row r="847" spans="2:2">
      <c r="B847" s="3070">
        <v>0</v>
      </c>
    </row>
    <row r="848" spans="2:2">
      <c r="B848" s="3070">
        <v>0</v>
      </c>
    </row>
    <row r="849" spans="2:2">
      <c r="B849" s="3070">
        <v>0</v>
      </c>
    </row>
    <row r="850" spans="2:2">
      <c r="B850" s="3070">
        <v>0</v>
      </c>
    </row>
    <row r="851" spans="2:2">
      <c r="B851" s="3070">
        <v>0</v>
      </c>
    </row>
    <row r="852" spans="2:2">
      <c r="B852" s="3070">
        <v>0</v>
      </c>
    </row>
    <row r="853" spans="2:2">
      <c r="B853" s="3070">
        <v>0</v>
      </c>
    </row>
    <row r="854" spans="2:2">
      <c r="B854" s="3070">
        <v>0</v>
      </c>
    </row>
    <row r="855" spans="2:2">
      <c r="B855" s="3070">
        <v>0</v>
      </c>
    </row>
    <row r="856" spans="2:2">
      <c r="B856" s="3070">
        <v>0</v>
      </c>
    </row>
    <row r="857" spans="2:2">
      <c r="B857" s="3070">
        <v>0</v>
      </c>
    </row>
    <row r="858" spans="2:2">
      <c r="B858" s="3070">
        <v>0</v>
      </c>
    </row>
    <row r="859" spans="2:2">
      <c r="B859" s="3070">
        <v>0</v>
      </c>
    </row>
    <row r="860" spans="2:2">
      <c r="B860" s="3070">
        <v>0</v>
      </c>
    </row>
    <row r="861" spans="2:2">
      <c r="B861" s="3070">
        <v>0</v>
      </c>
    </row>
    <row r="862" spans="2:2">
      <c r="B862" s="3070">
        <v>0</v>
      </c>
    </row>
    <row r="863" spans="2:2">
      <c r="B863" s="3070">
        <v>0</v>
      </c>
    </row>
    <row r="864" spans="2:2">
      <c r="B864" s="3070">
        <v>0</v>
      </c>
    </row>
    <row r="865" spans="2:2">
      <c r="B865" s="3070">
        <v>0</v>
      </c>
    </row>
    <row r="866" spans="2:2">
      <c r="B866" s="3070">
        <v>0</v>
      </c>
    </row>
    <row r="867" spans="2:2">
      <c r="B867" s="3070">
        <v>0</v>
      </c>
    </row>
    <row r="868" spans="2:2">
      <c r="B868" s="3070">
        <v>0</v>
      </c>
    </row>
    <row r="869" spans="2:2">
      <c r="B869" s="3070">
        <v>0</v>
      </c>
    </row>
    <row r="870" spans="2:2">
      <c r="B870" s="3070">
        <v>0</v>
      </c>
    </row>
    <row r="871" spans="2:2">
      <c r="B871" s="3070">
        <v>0</v>
      </c>
    </row>
    <row r="872" spans="2:2">
      <c r="B872" s="3070">
        <v>0</v>
      </c>
    </row>
    <row r="873" spans="2:2">
      <c r="B873" s="3070">
        <v>0</v>
      </c>
    </row>
    <row r="874" spans="2:2">
      <c r="B874" s="3070">
        <v>0</v>
      </c>
    </row>
    <row r="875" spans="2:2">
      <c r="B875" s="3070">
        <v>0</v>
      </c>
    </row>
    <row r="876" spans="2:2">
      <c r="B876" s="3070">
        <v>0</v>
      </c>
    </row>
    <row r="877" spans="2:2">
      <c r="B877" s="3070">
        <v>0</v>
      </c>
    </row>
    <row r="878" spans="2:2">
      <c r="B878" s="3070">
        <v>0</v>
      </c>
    </row>
    <row r="879" spans="2:2">
      <c r="B879" s="3070">
        <v>0</v>
      </c>
    </row>
    <row r="880" spans="2:2">
      <c r="B880" s="3070">
        <v>0</v>
      </c>
    </row>
    <row r="881" spans="2:2">
      <c r="B881" s="3070">
        <v>0</v>
      </c>
    </row>
    <row r="882" spans="2:2">
      <c r="B882" s="3070">
        <v>0</v>
      </c>
    </row>
    <row r="883" spans="2:2">
      <c r="B883" s="3070">
        <v>0</v>
      </c>
    </row>
    <row r="884" spans="2:2">
      <c r="B884" s="3070">
        <v>0</v>
      </c>
    </row>
    <row r="885" spans="2:2">
      <c r="B885" s="3070">
        <v>0</v>
      </c>
    </row>
    <row r="886" spans="2:2">
      <c r="B886" s="3070">
        <v>0</v>
      </c>
    </row>
    <row r="887" spans="2:2">
      <c r="B887" s="3070">
        <v>0</v>
      </c>
    </row>
    <row r="888" spans="2:2">
      <c r="B888" s="3070">
        <v>0</v>
      </c>
    </row>
    <row r="889" spans="2:2">
      <c r="B889" s="3070">
        <v>0</v>
      </c>
    </row>
    <row r="890" spans="2:2">
      <c r="B890" s="3070">
        <v>0</v>
      </c>
    </row>
    <row r="891" spans="2:2">
      <c r="B891" s="3070">
        <v>0</v>
      </c>
    </row>
    <row r="892" spans="2:2">
      <c r="B892" s="3070">
        <v>0</v>
      </c>
    </row>
    <row r="893" spans="2:2">
      <c r="B893" s="3070">
        <v>0</v>
      </c>
    </row>
    <row r="894" spans="2:2">
      <c r="B894" s="3070">
        <v>0</v>
      </c>
    </row>
    <row r="895" spans="2:2">
      <c r="B895" s="3070">
        <v>0</v>
      </c>
    </row>
    <row r="896" spans="2:2">
      <c r="B896" s="3070">
        <v>0</v>
      </c>
    </row>
    <row r="897" spans="2:2">
      <c r="B897" s="3070">
        <v>0</v>
      </c>
    </row>
    <row r="898" spans="2:2">
      <c r="B898" s="3070">
        <v>0</v>
      </c>
    </row>
    <row r="899" spans="2:2">
      <c r="B899" s="3070">
        <v>0</v>
      </c>
    </row>
    <row r="900" spans="2:2">
      <c r="B900" s="3070">
        <v>0</v>
      </c>
    </row>
    <row r="901" spans="2:2">
      <c r="B901" s="3070">
        <v>0</v>
      </c>
    </row>
    <row r="902" spans="2:2">
      <c r="B902" s="3070">
        <v>0</v>
      </c>
    </row>
    <row r="903" spans="2:2">
      <c r="B903" s="3070">
        <v>0</v>
      </c>
    </row>
    <row r="904" spans="2:2">
      <c r="B904" s="3070">
        <v>0</v>
      </c>
    </row>
    <row r="905" spans="2:2">
      <c r="B905" s="3070">
        <v>0</v>
      </c>
    </row>
    <row r="906" spans="2:2">
      <c r="B906" s="3070">
        <v>0</v>
      </c>
    </row>
    <row r="907" spans="2:2">
      <c r="B907" s="3070">
        <v>0</v>
      </c>
    </row>
    <row r="908" spans="2:2">
      <c r="B908" s="3070">
        <v>0</v>
      </c>
    </row>
    <row r="909" spans="2:2">
      <c r="B909" s="3070">
        <v>0</v>
      </c>
    </row>
    <row r="910" spans="2:2">
      <c r="B910" s="3070">
        <v>0</v>
      </c>
    </row>
    <row r="911" spans="2:2">
      <c r="B911" s="3070">
        <v>0</v>
      </c>
    </row>
    <row r="912" spans="2:2">
      <c r="B912" s="3070">
        <v>0</v>
      </c>
    </row>
    <row r="913" spans="2:2">
      <c r="B913" s="3070">
        <v>0</v>
      </c>
    </row>
    <row r="914" spans="2:2">
      <c r="B914" s="3070">
        <v>0</v>
      </c>
    </row>
    <row r="915" spans="2:2">
      <c r="B915" s="3070">
        <v>0</v>
      </c>
    </row>
    <row r="916" spans="2:2">
      <c r="B916" s="3070">
        <v>0</v>
      </c>
    </row>
    <row r="917" spans="2:2">
      <c r="B917" s="3070">
        <v>0</v>
      </c>
    </row>
    <row r="918" spans="2:2">
      <c r="B918" s="3070">
        <v>0</v>
      </c>
    </row>
    <row r="919" spans="2:2">
      <c r="B919" s="3070">
        <v>0</v>
      </c>
    </row>
    <row r="920" spans="2:2">
      <c r="B920" s="3070">
        <v>0</v>
      </c>
    </row>
    <row r="921" spans="2:2">
      <c r="B921" s="3070">
        <v>0</v>
      </c>
    </row>
    <row r="922" spans="2:2">
      <c r="B922" s="3070">
        <v>0</v>
      </c>
    </row>
    <row r="923" spans="2:2">
      <c r="B923" s="3070">
        <v>0</v>
      </c>
    </row>
    <row r="924" spans="2:2">
      <c r="B924" s="3070">
        <v>0</v>
      </c>
    </row>
    <row r="925" spans="2:2">
      <c r="B925" s="3070">
        <v>0</v>
      </c>
    </row>
    <row r="926" spans="2:2">
      <c r="B926" s="3070">
        <v>0</v>
      </c>
    </row>
    <row r="927" spans="2:2">
      <c r="B927" s="3070">
        <v>0</v>
      </c>
    </row>
    <row r="928" spans="2:2">
      <c r="B928" s="3070">
        <v>0</v>
      </c>
    </row>
    <row r="929" spans="2:2">
      <c r="B929" s="3070">
        <v>0</v>
      </c>
    </row>
    <row r="930" spans="2:2">
      <c r="B930" s="3070">
        <v>0</v>
      </c>
    </row>
    <row r="931" spans="2:2">
      <c r="B931" s="3070">
        <v>0</v>
      </c>
    </row>
    <row r="932" spans="2:2">
      <c r="B932" s="3070">
        <v>0</v>
      </c>
    </row>
    <row r="933" spans="2:2">
      <c r="B933" s="3070">
        <v>0</v>
      </c>
    </row>
    <row r="934" spans="2:2">
      <c r="B934" s="3070">
        <v>0</v>
      </c>
    </row>
    <row r="935" spans="2:2">
      <c r="B935" s="3070">
        <v>0</v>
      </c>
    </row>
    <row r="936" spans="2:2">
      <c r="B936" s="3070">
        <v>0</v>
      </c>
    </row>
    <row r="937" spans="2:2">
      <c r="B937" s="3070">
        <v>0</v>
      </c>
    </row>
    <row r="938" spans="2:2">
      <c r="B938" s="3070">
        <v>0</v>
      </c>
    </row>
    <row r="939" spans="2:2">
      <c r="B939" s="3070">
        <v>0</v>
      </c>
    </row>
    <row r="940" spans="2:2">
      <c r="B940" s="3070">
        <v>0</v>
      </c>
    </row>
    <row r="941" spans="2:2">
      <c r="B941" s="3070">
        <v>0</v>
      </c>
    </row>
    <row r="942" spans="2:2">
      <c r="B942" s="3070">
        <v>0</v>
      </c>
    </row>
    <row r="943" spans="2:2">
      <c r="B943" s="3070">
        <v>0</v>
      </c>
    </row>
    <row r="944" spans="2:2">
      <c r="B944" s="3070">
        <v>0</v>
      </c>
    </row>
    <row r="945" spans="2:2">
      <c r="B945" s="3070">
        <v>0</v>
      </c>
    </row>
    <row r="946" spans="2:2">
      <c r="B946" s="3070">
        <v>0</v>
      </c>
    </row>
    <row r="947" spans="2:2">
      <c r="B947" s="3070">
        <v>0</v>
      </c>
    </row>
    <row r="948" spans="2:2">
      <c r="B948" s="3070">
        <v>0</v>
      </c>
    </row>
    <row r="949" spans="2:2">
      <c r="B949" s="3070">
        <v>0</v>
      </c>
    </row>
    <row r="950" spans="2:2">
      <c r="B950" s="3070">
        <v>0</v>
      </c>
    </row>
    <row r="951" spans="2:2">
      <c r="B951" s="3070">
        <v>0</v>
      </c>
    </row>
    <row r="952" spans="2:2">
      <c r="B952" s="3070">
        <v>0</v>
      </c>
    </row>
    <row r="953" spans="2:2">
      <c r="B953" s="3070">
        <v>0</v>
      </c>
    </row>
    <row r="954" spans="2:2">
      <c r="B954" s="3070">
        <v>0</v>
      </c>
    </row>
    <row r="955" spans="2:2">
      <c r="B955" s="3070">
        <v>0</v>
      </c>
    </row>
    <row r="956" spans="2:2">
      <c r="B956" s="3070">
        <v>0</v>
      </c>
    </row>
    <row r="957" spans="2:2">
      <c r="B957" s="3070">
        <v>0</v>
      </c>
    </row>
    <row r="958" spans="2:2">
      <c r="B958" s="3070">
        <v>0</v>
      </c>
    </row>
    <row r="959" spans="2:2">
      <c r="B959" s="3070">
        <v>0</v>
      </c>
    </row>
    <row r="960" spans="2:2">
      <c r="B960" s="3070">
        <v>0</v>
      </c>
    </row>
    <row r="961" spans="2:2">
      <c r="B961" s="3070">
        <v>0</v>
      </c>
    </row>
    <row r="962" spans="2:2">
      <c r="B962" s="3070">
        <v>0</v>
      </c>
    </row>
    <row r="963" spans="2:2">
      <c r="B963" s="3070">
        <v>0</v>
      </c>
    </row>
    <row r="964" spans="2:2">
      <c r="B964" s="3070">
        <v>0</v>
      </c>
    </row>
    <row r="965" spans="2:2">
      <c r="B965" s="3070">
        <v>0</v>
      </c>
    </row>
    <row r="966" spans="2:2">
      <c r="B966" s="3070">
        <v>0</v>
      </c>
    </row>
    <row r="967" spans="2:2">
      <c r="B967" s="3070">
        <v>0</v>
      </c>
    </row>
    <row r="968" spans="2:2">
      <c r="B968" s="3070">
        <v>0</v>
      </c>
    </row>
    <row r="969" spans="2:2">
      <c r="B969" s="3070">
        <v>0</v>
      </c>
    </row>
    <row r="970" spans="2:2">
      <c r="B970" s="3070">
        <v>0</v>
      </c>
    </row>
    <row r="971" spans="2:2">
      <c r="B971" s="3070">
        <v>0</v>
      </c>
    </row>
    <row r="972" spans="2:2">
      <c r="B972" s="3070">
        <v>0</v>
      </c>
    </row>
    <row r="973" spans="2:2">
      <c r="B973" s="3070">
        <v>0</v>
      </c>
    </row>
    <row r="974" spans="2:2">
      <c r="B974" s="3070">
        <v>0</v>
      </c>
    </row>
    <row r="975" spans="2:2">
      <c r="B975" s="3070">
        <v>0</v>
      </c>
    </row>
    <row r="976" spans="2:2">
      <c r="B976" s="3070">
        <v>0</v>
      </c>
    </row>
    <row r="977" spans="2:2">
      <c r="B977" s="3070">
        <v>0</v>
      </c>
    </row>
    <row r="978" spans="2:2">
      <c r="B978" s="3070">
        <v>0</v>
      </c>
    </row>
    <row r="979" spans="2:2">
      <c r="B979" s="3070">
        <v>0</v>
      </c>
    </row>
    <row r="980" spans="2:2">
      <c r="B980" s="3070">
        <v>0</v>
      </c>
    </row>
    <row r="981" spans="2:2">
      <c r="B981" s="3070">
        <v>0</v>
      </c>
    </row>
    <row r="982" spans="2:2">
      <c r="B982" s="3070">
        <v>0</v>
      </c>
    </row>
    <row r="983" spans="2:2">
      <c r="B983" s="3070">
        <v>0</v>
      </c>
    </row>
    <row r="984" spans="2:2">
      <c r="B984" s="3070">
        <v>0</v>
      </c>
    </row>
    <row r="985" spans="2:2">
      <c r="B985" s="3070">
        <v>0</v>
      </c>
    </row>
    <row r="986" spans="2:2">
      <c r="B986" s="3070">
        <v>0</v>
      </c>
    </row>
    <row r="987" spans="2:2">
      <c r="B987" s="3070">
        <v>0</v>
      </c>
    </row>
    <row r="988" spans="2:2">
      <c r="B988" s="3070">
        <v>0</v>
      </c>
    </row>
    <row r="989" spans="2:2">
      <c r="B989" s="3070">
        <v>0</v>
      </c>
    </row>
    <row r="990" spans="2:2">
      <c r="B990" s="3070">
        <v>0</v>
      </c>
    </row>
    <row r="991" spans="2:2">
      <c r="B991" s="3070">
        <v>0</v>
      </c>
    </row>
    <row r="992" spans="2:2">
      <c r="B992" s="3070">
        <v>0</v>
      </c>
    </row>
    <row r="993" spans="2:2">
      <c r="B993" s="3070">
        <v>0</v>
      </c>
    </row>
    <row r="994" spans="2:2">
      <c r="B994" s="3070">
        <v>0</v>
      </c>
    </row>
    <row r="995" spans="2:2">
      <c r="B995" s="3070">
        <v>0</v>
      </c>
    </row>
    <row r="996" spans="2:2">
      <c r="B996" s="3070">
        <v>0</v>
      </c>
    </row>
    <row r="997" spans="2:2">
      <c r="B997" s="3070">
        <v>0</v>
      </c>
    </row>
    <row r="998" spans="2:2">
      <c r="B998" s="3070">
        <v>0</v>
      </c>
    </row>
    <row r="999" spans="2:2">
      <c r="B999" s="3070">
        <v>0</v>
      </c>
    </row>
    <row r="1000" spans="2:2">
      <c r="B1000" s="3070">
        <v>0</v>
      </c>
    </row>
    <row r="1001" spans="2:2">
      <c r="B1001" s="3070">
        <v>0</v>
      </c>
    </row>
    <row r="1002" spans="2:2">
      <c r="B1002" s="3070">
        <v>0</v>
      </c>
    </row>
    <row r="1003" spans="2:2">
      <c r="B1003" s="3070">
        <v>0</v>
      </c>
    </row>
    <row r="1004" spans="2:2">
      <c r="B1004" s="3070">
        <v>0</v>
      </c>
    </row>
    <row r="1005" spans="2:2">
      <c r="B1005" s="3070">
        <v>0</v>
      </c>
    </row>
    <row r="1006" spans="2:2">
      <c r="B1006" s="3070">
        <v>0</v>
      </c>
    </row>
    <row r="1007" spans="2:2">
      <c r="B1007" s="3070">
        <v>0</v>
      </c>
    </row>
    <row r="1008" spans="2:2">
      <c r="B1008" s="3070">
        <v>0</v>
      </c>
    </row>
    <row r="1009" spans="2:2">
      <c r="B1009" s="3070">
        <v>0</v>
      </c>
    </row>
    <row r="1010" spans="2:2">
      <c r="B1010" s="3070">
        <v>0</v>
      </c>
    </row>
    <row r="1011" spans="2:2">
      <c r="B1011" s="3070">
        <v>0</v>
      </c>
    </row>
    <row r="1012" spans="2:2">
      <c r="B1012" s="3070">
        <v>0</v>
      </c>
    </row>
    <row r="1013" spans="2:2">
      <c r="B1013" s="3070">
        <v>0</v>
      </c>
    </row>
    <row r="1014" spans="2:2">
      <c r="B1014" s="3070">
        <v>0</v>
      </c>
    </row>
    <row r="1015" spans="2:2">
      <c r="B1015" s="3070">
        <v>0</v>
      </c>
    </row>
    <row r="1016" spans="2:2">
      <c r="B1016" s="3070">
        <v>0</v>
      </c>
    </row>
    <row r="1017" spans="2:2">
      <c r="B1017" s="3070">
        <v>0</v>
      </c>
    </row>
    <row r="1018" spans="2:2">
      <c r="B1018" s="3070">
        <v>0</v>
      </c>
    </row>
    <row r="1019" spans="2:2">
      <c r="B1019" s="3070">
        <v>0</v>
      </c>
    </row>
    <row r="1020" spans="2:2">
      <c r="B1020" s="3070">
        <v>0</v>
      </c>
    </row>
    <row r="1021" spans="2:2">
      <c r="B1021" s="3070">
        <v>0</v>
      </c>
    </row>
    <row r="1022" spans="2:2">
      <c r="B1022" s="3070">
        <v>0</v>
      </c>
    </row>
    <row r="1023" spans="2:2">
      <c r="B1023" s="3070">
        <v>0</v>
      </c>
    </row>
    <row r="1024" spans="2:2">
      <c r="B1024" s="3070">
        <v>0</v>
      </c>
    </row>
    <row r="1025" spans="2:2">
      <c r="B1025" s="3070">
        <v>0</v>
      </c>
    </row>
    <row r="1026" spans="2:2">
      <c r="B1026" s="3070">
        <v>0</v>
      </c>
    </row>
    <row r="1027" spans="2:2">
      <c r="B1027" s="3070">
        <v>0</v>
      </c>
    </row>
    <row r="1028" spans="2:2">
      <c r="B1028" s="3070">
        <v>0</v>
      </c>
    </row>
    <row r="1029" spans="2:2">
      <c r="B1029" s="3070">
        <v>0</v>
      </c>
    </row>
    <row r="1030" spans="2:2">
      <c r="B1030" s="3070">
        <v>0</v>
      </c>
    </row>
    <row r="1031" spans="2:2">
      <c r="B1031" s="3070">
        <v>0</v>
      </c>
    </row>
    <row r="1032" spans="2:2">
      <c r="B1032" s="3070">
        <v>0</v>
      </c>
    </row>
    <row r="1033" spans="2:2">
      <c r="B1033" s="3070">
        <v>0</v>
      </c>
    </row>
    <row r="1034" spans="2:2">
      <c r="B1034" s="3070">
        <v>0</v>
      </c>
    </row>
    <row r="1035" spans="2:2">
      <c r="B1035" s="3070">
        <v>0</v>
      </c>
    </row>
    <row r="1036" spans="2:2">
      <c r="B1036" s="3070">
        <v>0</v>
      </c>
    </row>
    <row r="1037" spans="2:2">
      <c r="B1037" s="3070">
        <v>0</v>
      </c>
    </row>
    <row r="1038" spans="2:2">
      <c r="B1038" s="3070">
        <v>0</v>
      </c>
    </row>
    <row r="1039" spans="2:2">
      <c r="B1039" s="3070">
        <v>0</v>
      </c>
    </row>
    <row r="1040" spans="2:2">
      <c r="B1040" s="3070">
        <v>0</v>
      </c>
    </row>
    <row r="1041" spans="2:2">
      <c r="B1041" s="3070">
        <v>0</v>
      </c>
    </row>
    <row r="1042" spans="2:2">
      <c r="B1042" s="3070">
        <v>0</v>
      </c>
    </row>
    <row r="1043" spans="2:2">
      <c r="B1043" s="3070">
        <v>0</v>
      </c>
    </row>
    <row r="1044" spans="2:2">
      <c r="B1044" s="3070">
        <v>0</v>
      </c>
    </row>
    <row r="1045" spans="2:2">
      <c r="B1045" s="3070">
        <v>0</v>
      </c>
    </row>
    <row r="1046" spans="2:2">
      <c r="B1046" s="3070">
        <v>0</v>
      </c>
    </row>
    <row r="1047" spans="2:2">
      <c r="B1047" s="3070">
        <v>0</v>
      </c>
    </row>
    <row r="1048" spans="2:2">
      <c r="B1048" s="3070">
        <v>0</v>
      </c>
    </row>
    <row r="1049" spans="2:2">
      <c r="B1049" s="3070">
        <v>0</v>
      </c>
    </row>
    <row r="1050" spans="2:2">
      <c r="B1050" s="3070">
        <v>0</v>
      </c>
    </row>
    <row r="1051" spans="2:2">
      <c r="B1051" s="3070">
        <v>0</v>
      </c>
    </row>
    <row r="1052" spans="2:2">
      <c r="B1052" s="3070">
        <v>0</v>
      </c>
    </row>
    <row r="1053" spans="2:2">
      <c r="B1053" s="3070">
        <v>0</v>
      </c>
    </row>
    <row r="1054" spans="2:2">
      <c r="B1054" s="3070">
        <v>0</v>
      </c>
    </row>
    <row r="1055" spans="2:2">
      <c r="B1055" s="3070">
        <v>0</v>
      </c>
    </row>
    <row r="1056" spans="2:2">
      <c r="B1056" s="3070">
        <v>0</v>
      </c>
    </row>
    <row r="1057" spans="2:2">
      <c r="B1057" s="3070">
        <v>0</v>
      </c>
    </row>
    <row r="1058" spans="2:2">
      <c r="B1058" s="3070">
        <v>0</v>
      </c>
    </row>
    <row r="1059" spans="2:2">
      <c r="B1059" s="3070">
        <v>0</v>
      </c>
    </row>
    <row r="1060" spans="2:2">
      <c r="B1060" s="3070">
        <v>0</v>
      </c>
    </row>
    <row r="1061" spans="2:2">
      <c r="B1061" s="3070">
        <v>0</v>
      </c>
    </row>
    <row r="1062" spans="2:2">
      <c r="B1062" s="3070">
        <v>0</v>
      </c>
    </row>
    <row r="1063" spans="2:2">
      <c r="B1063" s="3070">
        <v>0</v>
      </c>
    </row>
    <row r="1064" spans="2:2">
      <c r="B1064" s="3070">
        <v>0</v>
      </c>
    </row>
    <row r="1065" spans="2:2">
      <c r="B1065" s="3070">
        <v>0</v>
      </c>
    </row>
    <row r="1066" spans="2:2">
      <c r="B1066" s="3070">
        <v>0</v>
      </c>
    </row>
    <row r="1067" spans="2:2">
      <c r="B1067" s="3070">
        <v>0</v>
      </c>
    </row>
    <row r="1068" spans="2:2">
      <c r="B1068" s="3070">
        <v>0</v>
      </c>
    </row>
    <row r="1069" spans="2:2">
      <c r="B1069" s="3070">
        <v>0</v>
      </c>
    </row>
    <row r="1070" spans="2:2">
      <c r="B1070" s="3070">
        <v>0</v>
      </c>
    </row>
    <row r="1071" spans="2:2">
      <c r="B1071" s="3070">
        <v>0</v>
      </c>
    </row>
    <row r="1072" spans="2:2">
      <c r="B1072" s="3070">
        <v>0</v>
      </c>
    </row>
    <row r="1073" spans="2:2">
      <c r="B1073" s="3070">
        <v>0</v>
      </c>
    </row>
    <row r="1074" spans="2:2">
      <c r="B1074" s="3070">
        <v>0</v>
      </c>
    </row>
    <row r="1075" spans="2:2">
      <c r="B1075" s="3070">
        <v>0</v>
      </c>
    </row>
    <row r="1076" spans="2:2">
      <c r="B1076" s="3070">
        <v>0</v>
      </c>
    </row>
    <row r="1077" spans="2:2">
      <c r="B1077" s="3070">
        <v>0</v>
      </c>
    </row>
    <row r="1078" spans="2:2">
      <c r="B1078" s="3070">
        <v>0</v>
      </c>
    </row>
    <row r="1079" spans="2:2">
      <c r="B1079" s="3070">
        <v>0</v>
      </c>
    </row>
    <row r="1080" spans="2:2">
      <c r="B1080" s="3070">
        <v>0</v>
      </c>
    </row>
    <row r="1081" spans="2:2">
      <c r="B1081" s="3070">
        <v>0</v>
      </c>
    </row>
    <row r="1082" spans="2:2">
      <c r="B1082" s="3070">
        <v>0</v>
      </c>
    </row>
    <row r="1083" spans="2:2">
      <c r="B1083" s="3070">
        <v>0</v>
      </c>
    </row>
    <row r="1084" spans="2:2">
      <c r="B1084" s="3070">
        <v>0</v>
      </c>
    </row>
    <row r="1085" spans="2:2">
      <c r="B1085" s="3070">
        <v>0</v>
      </c>
    </row>
    <row r="1086" spans="2:2">
      <c r="B1086" s="3070">
        <v>0</v>
      </c>
    </row>
    <row r="1087" spans="2:2">
      <c r="B1087" s="3070">
        <v>0</v>
      </c>
    </row>
    <row r="1088" spans="2:2">
      <c r="B1088" s="3070">
        <v>0</v>
      </c>
    </row>
    <row r="1089" spans="2:2">
      <c r="B1089" s="3070">
        <v>0</v>
      </c>
    </row>
    <row r="1090" spans="2:2">
      <c r="B1090" s="3070">
        <v>0</v>
      </c>
    </row>
    <row r="1091" spans="2:2">
      <c r="B1091" s="3070">
        <v>0</v>
      </c>
    </row>
    <row r="1092" spans="2:2">
      <c r="B1092" s="3070">
        <v>0</v>
      </c>
    </row>
    <row r="1093" spans="2:2">
      <c r="B1093" s="3070">
        <v>0</v>
      </c>
    </row>
    <row r="1094" spans="2:2">
      <c r="B1094" s="3070">
        <v>0</v>
      </c>
    </row>
    <row r="1095" spans="2:2">
      <c r="B1095" s="3070">
        <v>0</v>
      </c>
    </row>
    <row r="1096" spans="2:2">
      <c r="B1096" s="3070">
        <v>0</v>
      </c>
    </row>
    <row r="1097" spans="2:2">
      <c r="B1097" s="3070">
        <v>0</v>
      </c>
    </row>
    <row r="1098" spans="2:2">
      <c r="B1098" s="3070">
        <v>0</v>
      </c>
    </row>
    <row r="1099" spans="2:2">
      <c r="B1099" s="3070">
        <v>0</v>
      </c>
    </row>
    <row r="1100" spans="2:2">
      <c r="B1100" s="3070">
        <v>0</v>
      </c>
    </row>
    <row r="1101" spans="2:2">
      <c r="B1101" s="3070">
        <v>0</v>
      </c>
    </row>
    <row r="1102" spans="2:2">
      <c r="B1102" s="3070">
        <v>0</v>
      </c>
    </row>
    <row r="1103" spans="2:2">
      <c r="B1103" s="3070">
        <v>0</v>
      </c>
    </row>
    <row r="1104" spans="2:2">
      <c r="B1104" s="3070">
        <v>0</v>
      </c>
    </row>
    <row r="1105" spans="2:2">
      <c r="B1105" s="3070">
        <v>0</v>
      </c>
    </row>
    <row r="1106" spans="2:2">
      <c r="B1106" s="3070">
        <v>0</v>
      </c>
    </row>
    <row r="1107" spans="2:2">
      <c r="B1107" s="3070">
        <v>0</v>
      </c>
    </row>
    <row r="1108" spans="2:2">
      <c r="B1108" s="3070">
        <v>0</v>
      </c>
    </row>
    <row r="1109" spans="2:2">
      <c r="B1109" s="3070">
        <v>0</v>
      </c>
    </row>
    <row r="1110" spans="2:2">
      <c r="B1110" s="3070">
        <v>0</v>
      </c>
    </row>
    <row r="1111" spans="2:2">
      <c r="B1111" s="3070">
        <v>0</v>
      </c>
    </row>
    <row r="1112" spans="2:2">
      <c r="B1112" s="3070">
        <v>0</v>
      </c>
    </row>
    <row r="1113" spans="2:2">
      <c r="B1113" s="3070">
        <v>0</v>
      </c>
    </row>
    <row r="1114" spans="2:2">
      <c r="B1114" s="3070">
        <v>0</v>
      </c>
    </row>
    <row r="1115" spans="2:2">
      <c r="B1115" s="3070">
        <v>0</v>
      </c>
    </row>
    <row r="1116" spans="2:2">
      <c r="B1116" s="3070">
        <v>0</v>
      </c>
    </row>
    <row r="1117" spans="2:2">
      <c r="B1117" s="3070">
        <v>0</v>
      </c>
    </row>
    <row r="1118" spans="2:2">
      <c r="B1118" s="3070">
        <v>0</v>
      </c>
    </row>
    <row r="1119" spans="2:2">
      <c r="B1119" s="3070">
        <v>0</v>
      </c>
    </row>
    <row r="1120" spans="2:2">
      <c r="B1120" s="3070">
        <v>0</v>
      </c>
    </row>
    <row r="1121" spans="2:2">
      <c r="B1121" s="3070">
        <v>0</v>
      </c>
    </row>
    <row r="1122" spans="2:2">
      <c r="B1122" s="3070">
        <v>0</v>
      </c>
    </row>
    <row r="1123" spans="2:2">
      <c r="B1123" s="3070">
        <v>0</v>
      </c>
    </row>
    <row r="1124" spans="2:2">
      <c r="B1124" s="3070">
        <v>0</v>
      </c>
    </row>
    <row r="1125" spans="2:2">
      <c r="B1125" s="3070">
        <v>0</v>
      </c>
    </row>
    <row r="1126" spans="2:2">
      <c r="B1126" s="3070">
        <v>0</v>
      </c>
    </row>
    <row r="1127" spans="2:2">
      <c r="B1127" s="3070">
        <v>0</v>
      </c>
    </row>
    <row r="1128" spans="2:2">
      <c r="B1128" s="3070">
        <v>0</v>
      </c>
    </row>
    <row r="1129" spans="2:2">
      <c r="B1129" s="3070">
        <v>0</v>
      </c>
    </row>
    <row r="1130" spans="2:2">
      <c r="B1130" s="3070">
        <v>0</v>
      </c>
    </row>
    <row r="1131" spans="2:2">
      <c r="B1131" s="3070">
        <v>0</v>
      </c>
    </row>
    <row r="1132" spans="2:2">
      <c r="B1132" s="3070">
        <v>0</v>
      </c>
    </row>
    <row r="1133" spans="2:2">
      <c r="B1133" s="3070">
        <v>0</v>
      </c>
    </row>
    <row r="1134" spans="2:2">
      <c r="B1134" s="3070">
        <v>0</v>
      </c>
    </row>
    <row r="1135" spans="2:2">
      <c r="B1135" s="3070">
        <v>0</v>
      </c>
    </row>
    <row r="1136" spans="2:2">
      <c r="B1136" s="3070">
        <v>0</v>
      </c>
    </row>
    <row r="1137" spans="2:2">
      <c r="B1137" s="3070">
        <v>0</v>
      </c>
    </row>
    <row r="1138" spans="2:2">
      <c r="B1138" s="3070">
        <v>0</v>
      </c>
    </row>
    <row r="1139" spans="2:2">
      <c r="B1139" s="3070">
        <v>0</v>
      </c>
    </row>
    <row r="1140" spans="2:2">
      <c r="B1140" s="3070">
        <v>0</v>
      </c>
    </row>
    <row r="1141" spans="2:2">
      <c r="B1141" s="3070">
        <v>0</v>
      </c>
    </row>
    <row r="1142" spans="2:2">
      <c r="B1142" s="3070">
        <v>0</v>
      </c>
    </row>
    <row r="1143" spans="2:2">
      <c r="B1143" s="3070">
        <v>0</v>
      </c>
    </row>
    <row r="1144" spans="2:2">
      <c r="B1144" s="3070">
        <v>0</v>
      </c>
    </row>
    <row r="1145" spans="2:2">
      <c r="B1145" s="3070">
        <v>0</v>
      </c>
    </row>
    <row r="1146" spans="2:2">
      <c r="B1146" s="3070">
        <v>0</v>
      </c>
    </row>
    <row r="1147" spans="2:2">
      <c r="B1147" s="3070">
        <v>0</v>
      </c>
    </row>
    <row r="1148" spans="2:2">
      <c r="B1148" s="3070">
        <v>0</v>
      </c>
    </row>
    <row r="1149" spans="2:2">
      <c r="B1149" s="3070">
        <v>0</v>
      </c>
    </row>
    <row r="1150" spans="2:2">
      <c r="B1150" s="3070">
        <v>0</v>
      </c>
    </row>
    <row r="1151" spans="2:2">
      <c r="B1151" s="3070">
        <v>0</v>
      </c>
    </row>
    <row r="1152" spans="2:2">
      <c r="B1152" s="3070">
        <v>0</v>
      </c>
    </row>
    <row r="1153" spans="2:2">
      <c r="B1153" s="3070">
        <v>0</v>
      </c>
    </row>
    <row r="1154" spans="2:2">
      <c r="B1154" s="3070">
        <v>0</v>
      </c>
    </row>
    <row r="1155" spans="2:2">
      <c r="B1155" s="3070">
        <v>0</v>
      </c>
    </row>
    <row r="1156" spans="2:2">
      <c r="B1156" s="3070">
        <v>0</v>
      </c>
    </row>
    <row r="1157" spans="2:2">
      <c r="B1157" s="3070">
        <v>0</v>
      </c>
    </row>
    <row r="1158" spans="2:2">
      <c r="B1158" s="3070">
        <v>0</v>
      </c>
    </row>
    <row r="1159" spans="2:2">
      <c r="B1159" s="3070">
        <v>0</v>
      </c>
    </row>
    <row r="1160" spans="2:2">
      <c r="B1160" s="3070">
        <v>0</v>
      </c>
    </row>
    <row r="1161" spans="2:2">
      <c r="B1161" s="3070">
        <v>0</v>
      </c>
    </row>
    <row r="1162" spans="2:2">
      <c r="B1162" s="3070">
        <v>0</v>
      </c>
    </row>
    <row r="1163" spans="2:2">
      <c r="B1163" s="3070">
        <v>0</v>
      </c>
    </row>
    <row r="1164" spans="2:2">
      <c r="B1164" s="3070">
        <v>0</v>
      </c>
    </row>
    <row r="1165" spans="2:2">
      <c r="B1165" s="3070">
        <v>0</v>
      </c>
    </row>
    <row r="1166" spans="2:2">
      <c r="B1166" s="3070">
        <v>0</v>
      </c>
    </row>
    <row r="1167" spans="2:2">
      <c r="B1167" s="3070">
        <v>0</v>
      </c>
    </row>
    <row r="1168" spans="2:2">
      <c r="B1168" s="3070">
        <v>0</v>
      </c>
    </row>
    <row r="1169" spans="2:2">
      <c r="B1169" s="3070">
        <v>0</v>
      </c>
    </row>
    <row r="1170" spans="2:2">
      <c r="B1170" s="3070">
        <v>0</v>
      </c>
    </row>
    <row r="1171" spans="2:2">
      <c r="B1171" s="3070">
        <v>0</v>
      </c>
    </row>
    <row r="1172" spans="2:2">
      <c r="B1172" s="3070">
        <v>0</v>
      </c>
    </row>
    <row r="1173" spans="2:2">
      <c r="B1173" s="3070">
        <v>0</v>
      </c>
    </row>
    <row r="1174" spans="2:2">
      <c r="B1174" s="3070">
        <v>0</v>
      </c>
    </row>
    <row r="1175" spans="2:2">
      <c r="B1175" s="3070">
        <v>0</v>
      </c>
    </row>
    <row r="1176" spans="2:2">
      <c r="B1176" s="3070">
        <v>0</v>
      </c>
    </row>
    <row r="1177" spans="2:2">
      <c r="B1177" s="3070">
        <v>0</v>
      </c>
    </row>
    <row r="1178" spans="2:2">
      <c r="B1178" s="3070">
        <v>0</v>
      </c>
    </row>
    <row r="1179" spans="2:2">
      <c r="B1179" s="3070">
        <v>0</v>
      </c>
    </row>
    <row r="1180" spans="2:2">
      <c r="B1180" s="3070">
        <v>0</v>
      </c>
    </row>
    <row r="1181" spans="2:2">
      <c r="B1181" s="3070">
        <v>0</v>
      </c>
    </row>
    <row r="1182" spans="2:2">
      <c r="B1182" s="3070">
        <v>0</v>
      </c>
    </row>
    <row r="1183" spans="2:2">
      <c r="B1183" s="3070">
        <v>0</v>
      </c>
    </row>
    <row r="1184" spans="2:2">
      <c r="B1184" s="3070">
        <v>0</v>
      </c>
    </row>
    <row r="1185" spans="2:2">
      <c r="B1185" s="3070">
        <v>0</v>
      </c>
    </row>
    <row r="1186" spans="2:2">
      <c r="B1186" s="3070">
        <v>0</v>
      </c>
    </row>
    <row r="1187" spans="2:2">
      <c r="B1187" s="3070">
        <v>0</v>
      </c>
    </row>
    <row r="1188" spans="2:2">
      <c r="B1188" s="3070">
        <v>0</v>
      </c>
    </row>
    <row r="1189" spans="2:2">
      <c r="B1189" s="3070">
        <v>0</v>
      </c>
    </row>
    <row r="1190" spans="2:2">
      <c r="B1190" s="3070">
        <v>0</v>
      </c>
    </row>
    <row r="1191" spans="2:2">
      <c r="B1191" s="3070">
        <v>0</v>
      </c>
    </row>
    <row r="1192" spans="2:2">
      <c r="B1192" s="3070">
        <v>0</v>
      </c>
    </row>
    <row r="1193" spans="2:2">
      <c r="B1193" s="3070">
        <v>0</v>
      </c>
    </row>
    <row r="1194" spans="2:2">
      <c r="B1194" s="3070">
        <v>0</v>
      </c>
    </row>
    <row r="1195" spans="2:2">
      <c r="B1195" s="3070">
        <v>0</v>
      </c>
    </row>
    <row r="1196" spans="2:2">
      <c r="B1196" s="3070">
        <v>0</v>
      </c>
    </row>
    <row r="1197" spans="2:2">
      <c r="B1197" s="3070">
        <v>0</v>
      </c>
    </row>
    <row r="1198" spans="2:2">
      <c r="B1198" s="3070">
        <v>0</v>
      </c>
    </row>
    <row r="1199" spans="2:2">
      <c r="B1199" s="3070">
        <v>0</v>
      </c>
    </row>
    <row r="1200" spans="2:2">
      <c r="B1200" s="3070">
        <v>0</v>
      </c>
    </row>
    <row r="1201" spans="2:2">
      <c r="B1201" s="3070">
        <v>0</v>
      </c>
    </row>
    <row r="1202" spans="2:2">
      <c r="B1202" s="3070">
        <v>0</v>
      </c>
    </row>
    <row r="1203" spans="2:2">
      <c r="B1203" s="3070">
        <v>0</v>
      </c>
    </row>
    <row r="1204" spans="2:2">
      <c r="B1204" s="3070">
        <v>0</v>
      </c>
    </row>
    <row r="1205" spans="2:2">
      <c r="B1205" s="3070">
        <v>0</v>
      </c>
    </row>
    <row r="1206" spans="2:2">
      <c r="B1206" s="3070">
        <v>0</v>
      </c>
    </row>
    <row r="1207" spans="2:2">
      <c r="B1207" s="3070">
        <v>0</v>
      </c>
    </row>
    <row r="1208" spans="2:2">
      <c r="B1208" s="3070">
        <v>0</v>
      </c>
    </row>
    <row r="1209" spans="2:2">
      <c r="B1209" s="3070">
        <v>0</v>
      </c>
    </row>
    <row r="1210" spans="2:2">
      <c r="B1210" s="3070">
        <v>0</v>
      </c>
    </row>
    <row r="1211" spans="2:2">
      <c r="B1211" s="3070">
        <v>0</v>
      </c>
    </row>
    <row r="1212" spans="2:2">
      <c r="B1212" s="3070">
        <v>0</v>
      </c>
    </row>
    <row r="1213" spans="2:2">
      <c r="B1213" s="3070">
        <v>0</v>
      </c>
    </row>
    <row r="1214" spans="2:2">
      <c r="B1214" s="3070">
        <v>0</v>
      </c>
    </row>
    <row r="1215" spans="2:2">
      <c r="B1215" s="3070">
        <v>0</v>
      </c>
    </row>
    <row r="1216" spans="2:2">
      <c r="B1216" s="3070">
        <v>0</v>
      </c>
    </row>
    <row r="1217" spans="2:2">
      <c r="B1217" s="3070">
        <v>0</v>
      </c>
    </row>
    <row r="1218" spans="2:2">
      <c r="B1218" s="3070">
        <v>0</v>
      </c>
    </row>
    <row r="1219" spans="2:2">
      <c r="B1219" s="3070">
        <v>0</v>
      </c>
    </row>
    <row r="1220" spans="2:2">
      <c r="B1220" s="3070">
        <v>0</v>
      </c>
    </row>
    <row r="1221" spans="2:2">
      <c r="B1221" s="3070">
        <v>0</v>
      </c>
    </row>
    <row r="1222" spans="2:2">
      <c r="B1222" s="3070">
        <v>0</v>
      </c>
    </row>
    <row r="1223" spans="2:2">
      <c r="B1223" s="3070">
        <v>0</v>
      </c>
    </row>
    <row r="1224" spans="2:2">
      <c r="B1224" s="3070">
        <v>0</v>
      </c>
    </row>
    <row r="1225" spans="2:2">
      <c r="B1225" s="3070">
        <v>0</v>
      </c>
    </row>
    <row r="1226" spans="2:2">
      <c r="B1226" s="3070">
        <v>0</v>
      </c>
    </row>
    <row r="1227" spans="2:2">
      <c r="B1227" s="3070">
        <v>0</v>
      </c>
    </row>
    <row r="1228" spans="2:2">
      <c r="B1228" s="3070">
        <v>0</v>
      </c>
    </row>
    <row r="1229" spans="2:2">
      <c r="B1229" s="3070">
        <v>0</v>
      </c>
    </row>
    <row r="1230" spans="2:2">
      <c r="B1230" s="3070">
        <v>0</v>
      </c>
    </row>
    <row r="1231" spans="2:2">
      <c r="B1231" s="3070">
        <v>0</v>
      </c>
    </row>
    <row r="1232" spans="2:2">
      <c r="B1232" s="3070">
        <v>0</v>
      </c>
    </row>
    <row r="1233" spans="2:2">
      <c r="B1233" s="3070">
        <v>0</v>
      </c>
    </row>
    <row r="1234" spans="2:2">
      <c r="B1234" s="3070">
        <v>0</v>
      </c>
    </row>
    <row r="1235" spans="2:2">
      <c r="B1235" s="3070">
        <v>0</v>
      </c>
    </row>
    <row r="1236" spans="2:2">
      <c r="B1236" s="3070">
        <v>0</v>
      </c>
    </row>
    <row r="1237" spans="2:2">
      <c r="B1237" s="3070">
        <v>0</v>
      </c>
    </row>
    <row r="1238" spans="2:2">
      <c r="B1238" s="3070">
        <v>0</v>
      </c>
    </row>
    <row r="1239" spans="2:2">
      <c r="B1239" s="3070">
        <v>0</v>
      </c>
    </row>
    <row r="1240" spans="2:2">
      <c r="B1240" s="3070">
        <v>0</v>
      </c>
    </row>
    <row r="1241" spans="2:2">
      <c r="B1241" s="3070">
        <v>0</v>
      </c>
    </row>
    <row r="1242" spans="2:2">
      <c r="B1242" s="3070">
        <v>0</v>
      </c>
    </row>
    <row r="1243" spans="2:2">
      <c r="B1243" s="3070">
        <v>0</v>
      </c>
    </row>
    <row r="1244" spans="2:2">
      <c r="B1244" s="3070">
        <v>0</v>
      </c>
    </row>
    <row r="1245" spans="2:2">
      <c r="B1245" s="3070">
        <v>0</v>
      </c>
    </row>
    <row r="1246" spans="2:2">
      <c r="B1246" s="3070">
        <v>0</v>
      </c>
    </row>
    <row r="1247" spans="2:2">
      <c r="B1247" s="3070">
        <v>0</v>
      </c>
    </row>
    <row r="1248" spans="2:2">
      <c r="B1248" s="3070">
        <v>0</v>
      </c>
    </row>
    <row r="1249" spans="2:2">
      <c r="B1249" s="3070">
        <v>0</v>
      </c>
    </row>
    <row r="1250" spans="2:2">
      <c r="B1250" s="3070">
        <v>0</v>
      </c>
    </row>
    <row r="1251" spans="2:2">
      <c r="B1251" s="3070">
        <v>0</v>
      </c>
    </row>
    <row r="1252" spans="2:2">
      <c r="B1252" s="3070">
        <v>0</v>
      </c>
    </row>
    <row r="1253" spans="2:2">
      <c r="B1253" s="3070">
        <v>0</v>
      </c>
    </row>
    <row r="1254" spans="2:2">
      <c r="B1254" s="3070">
        <v>0</v>
      </c>
    </row>
    <row r="1255" spans="2:2">
      <c r="B1255" s="3070">
        <v>0</v>
      </c>
    </row>
    <row r="1256" spans="2:2">
      <c r="B1256" s="3070">
        <v>0</v>
      </c>
    </row>
    <row r="1257" spans="2:2">
      <c r="B1257" s="3070">
        <v>0</v>
      </c>
    </row>
    <row r="1258" spans="2:2">
      <c r="B1258" s="3070">
        <v>0</v>
      </c>
    </row>
    <row r="1259" spans="2:2">
      <c r="B1259" s="3070">
        <v>0</v>
      </c>
    </row>
    <row r="1260" spans="2:2">
      <c r="B1260" s="3070">
        <v>0</v>
      </c>
    </row>
    <row r="1261" spans="2:2">
      <c r="B1261" s="3070">
        <v>0</v>
      </c>
    </row>
    <row r="1262" spans="2:2">
      <c r="B1262" s="3070">
        <v>0</v>
      </c>
    </row>
    <row r="1263" spans="2:2">
      <c r="B1263" s="3070">
        <v>0</v>
      </c>
    </row>
    <row r="1264" spans="2:2">
      <c r="B1264" s="3070">
        <v>0</v>
      </c>
    </row>
    <row r="1265" spans="2:2">
      <c r="B1265" s="3070">
        <v>0</v>
      </c>
    </row>
    <row r="1266" spans="2:2">
      <c r="B1266" s="3070">
        <v>0</v>
      </c>
    </row>
    <row r="1267" spans="2:2">
      <c r="B1267" s="3070">
        <v>0</v>
      </c>
    </row>
    <row r="1268" spans="2:2">
      <c r="B1268" s="3070">
        <v>0</v>
      </c>
    </row>
    <row r="1269" spans="2:2">
      <c r="B1269" s="3070">
        <v>0</v>
      </c>
    </row>
    <row r="1270" spans="2:2">
      <c r="B1270" s="3070">
        <v>0</v>
      </c>
    </row>
    <row r="1271" spans="2:2">
      <c r="B1271" s="3070">
        <v>0</v>
      </c>
    </row>
    <row r="1272" spans="2:2">
      <c r="B1272" s="3070">
        <v>0</v>
      </c>
    </row>
    <row r="1273" spans="2:2">
      <c r="B1273" s="3070">
        <v>0</v>
      </c>
    </row>
    <row r="1274" spans="2:2">
      <c r="B1274" s="3070">
        <v>0</v>
      </c>
    </row>
    <row r="1275" spans="2:2">
      <c r="B1275" s="3070">
        <v>0</v>
      </c>
    </row>
    <row r="1276" spans="2:2">
      <c r="B1276" s="3070">
        <v>0</v>
      </c>
    </row>
    <row r="1277" spans="2:2">
      <c r="B1277" s="3070">
        <v>0</v>
      </c>
    </row>
    <row r="1278" spans="2:2">
      <c r="B1278" s="3070">
        <v>0</v>
      </c>
    </row>
    <row r="1279" spans="2:2">
      <c r="B1279" s="3070">
        <v>0</v>
      </c>
    </row>
    <row r="1280" spans="2:2">
      <c r="B1280" s="3070">
        <v>0</v>
      </c>
    </row>
    <row r="1281" spans="2:2">
      <c r="B1281" s="3070">
        <v>0</v>
      </c>
    </row>
    <row r="1282" spans="2:2">
      <c r="B1282" s="3070">
        <v>0</v>
      </c>
    </row>
    <row r="1283" spans="2:2">
      <c r="B1283" s="3070">
        <v>0</v>
      </c>
    </row>
    <row r="1284" spans="2:2">
      <c r="B1284" s="3070">
        <v>0</v>
      </c>
    </row>
    <row r="1285" spans="2:2">
      <c r="B1285" s="3070">
        <v>0</v>
      </c>
    </row>
    <row r="1286" spans="2:2">
      <c r="B1286" s="3070">
        <v>0</v>
      </c>
    </row>
    <row r="1287" spans="2:2">
      <c r="B1287" s="3070">
        <v>0</v>
      </c>
    </row>
    <row r="1288" spans="2:2">
      <c r="B1288" s="3070">
        <v>0</v>
      </c>
    </row>
    <row r="1289" spans="2:2">
      <c r="B1289" s="3070">
        <v>0</v>
      </c>
    </row>
    <row r="1290" spans="2:2">
      <c r="B1290" s="3070">
        <v>0</v>
      </c>
    </row>
    <row r="1291" spans="2:2">
      <c r="B1291" s="3070">
        <v>0</v>
      </c>
    </row>
    <row r="1292" spans="2:2">
      <c r="B1292" s="3070">
        <v>0</v>
      </c>
    </row>
    <row r="1293" spans="2:2">
      <c r="B1293" s="3070">
        <v>0</v>
      </c>
    </row>
    <row r="1294" spans="2:2">
      <c r="B1294" s="3070">
        <v>0</v>
      </c>
    </row>
    <row r="1295" spans="2:2">
      <c r="B1295" s="3070">
        <v>0</v>
      </c>
    </row>
    <row r="1296" spans="2:2">
      <c r="B1296" s="3070">
        <v>0</v>
      </c>
    </row>
    <row r="1297" spans="2:2">
      <c r="B1297" s="3070">
        <v>0</v>
      </c>
    </row>
    <row r="1298" spans="2:2">
      <c r="B1298" s="3070">
        <v>0</v>
      </c>
    </row>
    <row r="1299" spans="2:2">
      <c r="B1299" s="3070">
        <v>0</v>
      </c>
    </row>
    <row r="1300" spans="2:2">
      <c r="B1300" s="3070">
        <v>0</v>
      </c>
    </row>
    <row r="1301" spans="2:2">
      <c r="B1301" s="3070">
        <v>0</v>
      </c>
    </row>
    <row r="1302" spans="2:2">
      <c r="B1302" s="3070">
        <v>0</v>
      </c>
    </row>
    <row r="1303" spans="2:2">
      <c r="B1303" s="3070">
        <v>0</v>
      </c>
    </row>
    <row r="1304" spans="2:2">
      <c r="B1304" s="3070">
        <v>0</v>
      </c>
    </row>
    <row r="1305" spans="2:2">
      <c r="B1305" s="3070">
        <v>0</v>
      </c>
    </row>
    <row r="1306" spans="2:2">
      <c r="B1306" s="3070">
        <v>0</v>
      </c>
    </row>
    <row r="1307" spans="2:2">
      <c r="B1307" s="3070">
        <v>0</v>
      </c>
    </row>
    <row r="1308" spans="2:2">
      <c r="B1308" s="3070">
        <v>0</v>
      </c>
    </row>
    <row r="1309" spans="2:2">
      <c r="B1309" s="3070">
        <v>0</v>
      </c>
    </row>
    <row r="1310" spans="2:2">
      <c r="B1310" s="3070">
        <v>0</v>
      </c>
    </row>
    <row r="1311" spans="2:2">
      <c r="B1311" s="3070">
        <v>0</v>
      </c>
    </row>
    <row r="1312" spans="2:2">
      <c r="B1312" s="3070">
        <v>0</v>
      </c>
    </row>
    <row r="1313" spans="2:2">
      <c r="B1313" s="3070">
        <v>0</v>
      </c>
    </row>
    <row r="1314" spans="2:2">
      <c r="B1314" s="3070">
        <v>0</v>
      </c>
    </row>
    <row r="1315" spans="2:2">
      <c r="B1315" s="3070">
        <v>0</v>
      </c>
    </row>
    <row r="1316" spans="2:2">
      <c r="B1316" s="3070">
        <v>0</v>
      </c>
    </row>
    <row r="1317" spans="2:2">
      <c r="B1317" s="3070">
        <v>0</v>
      </c>
    </row>
    <row r="1318" spans="2:2">
      <c r="B1318" s="3070">
        <v>0</v>
      </c>
    </row>
    <row r="1319" spans="2:2">
      <c r="B1319" s="3070">
        <v>0</v>
      </c>
    </row>
    <row r="1320" spans="2:2">
      <c r="B1320" s="3070">
        <v>0</v>
      </c>
    </row>
    <row r="1321" spans="2:2">
      <c r="B1321" s="3070">
        <v>0</v>
      </c>
    </row>
    <row r="1322" spans="2:2">
      <c r="B1322" s="3070">
        <v>0</v>
      </c>
    </row>
    <row r="1323" spans="2:2">
      <c r="B1323" s="3070">
        <v>0</v>
      </c>
    </row>
    <row r="1324" spans="2:2">
      <c r="B1324" s="3070">
        <v>0</v>
      </c>
    </row>
    <row r="1325" spans="2:2">
      <c r="B1325" s="3070">
        <v>0</v>
      </c>
    </row>
    <row r="1326" spans="2:2">
      <c r="B1326" s="3070">
        <v>0</v>
      </c>
    </row>
    <row r="1327" spans="2:2">
      <c r="B1327" s="3070">
        <v>0</v>
      </c>
    </row>
    <row r="1328" spans="2:2">
      <c r="B1328" s="3070">
        <v>0</v>
      </c>
    </row>
    <row r="1329" spans="2:2">
      <c r="B1329" s="3070">
        <v>0</v>
      </c>
    </row>
    <row r="1330" spans="2:2">
      <c r="B1330" s="3070">
        <v>0</v>
      </c>
    </row>
    <row r="1331" spans="2:2">
      <c r="B1331" s="3070">
        <v>0</v>
      </c>
    </row>
    <row r="1332" spans="2:2">
      <c r="B1332" s="3070">
        <v>0</v>
      </c>
    </row>
    <row r="1333" spans="2:2">
      <c r="B1333" s="3070">
        <v>0</v>
      </c>
    </row>
    <row r="1334" spans="2:2">
      <c r="B1334" s="3070">
        <v>0</v>
      </c>
    </row>
    <row r="1335" spans="2:2">
      <c r="B1335" s="3070">
        <v>0</v>
      </c>
    </row>
    <row r="1336" spans="2:2">
      <c r="B1336" s="3070">
        <v>0</v>
      </c>
    </row>
    <row r="1337" spans="2:2">
      <c r="B1337" s="3070">
        <v>0</v>
      </c>
    </row>
    <row r="1338" spans="2:2">
      <c r="B1338" s="3070">
        <v>0</v>
      </c>
    </row>
    <row r="1339" spans="2:2">
      <c r="B1339" s="3070">
        <v>0</v>
      </c>
    </row>
    <row r="1340" spans="2:2">
      <c r="B1340" s="3070">
        <v>0</v>
      </c>
    </row>
    <row r="1341" spans="2:2">
      <c r="B1341" s="3070">
        <v>0</v>
      </c>
    </row>
    <row r="1342" spans="2:2">
      <c r="B1342" s="3070">
        <v>0</v>
      </c>
    </row>
    <row r="1343" spans="2:2">
      <c r="B1343" s="3070">
        <v>0</v>
      </c>
    </row>
    <row r="1344" spans="2:2">
      <c r="B1344" s="3070">
        <v>0</v>
      </c>
    </row>
    <row r="1345" spans="2:2">
      <c r="B1345" s="3070">
        <v>0</v>
      </c>
    </row>
    <row r="1346" spans="2:2">
      <c r="B1346" s="3070">
        <v>0</v>
      </c>
    </row>
    <row r="1347" spans="2:2">
      <c r="B1347" s="3070">
        <v>0</v>
      </c>
    </row>
    <row r="1348" spans="2:2">
      <c r="B1348" s="3070">
        <v>0</v>
      </c>
    </row>
    <row r="1349" spans="2:2">
      <c r="B1349" s="3070">
        <v>0</v>
      </c>
    </row>
    <row r="1350" spans="2:2">
      <c r="B1350" s="3070">
        <v>0</v>
      </c>
    </row>
    <row r="1351" spans="2:2">
      <c r="B1351" s="3070">
        <v>0</v>
      </c>
    </row>
    <row r="1352" spans="2:2">
      <c r="B1352" s="3070">
        <v>0</v>
      </c>
    </row>
    <row r="1353" spans="2:2">
      <c r="B1353" s="3070">
        <v>0</v>
      </c>
    </row>
    <row r="1354" spans="2:2">
      <c r="B1354" s="3070">
        <v>0</v>
      </c>
    </row>
    <row r="1355" spans="2:2">
      <c r="B1355" s="3070">
        <v>0</v>
      </c>
    </row>
    <row r="1356" spans="2:2">
      <c r="B1356" s="3070">
        <v>0</v>
      </c>
    </row>
    <row r="1357" spans="2:2">
      <c r="B1357" s="3070">
        <v>0</v>
      </c>
    </row>
    <row r="1358" spans="2:2">
      <c r="B1358" s="3070">
        <v>0</v>
      </c>
    </row>
    <row r="1359" spans="2:2">
      <c r="B1359" s="3070">
        <v>0</v>
      </c>
    </row>
    <row r="1360" spans="2:2">
      <c r="B1360" s="3070">
        <v>0</v>
      </c>
    </row>
    <row r="1361" spans="2:2">
      <c r="B1361" s="3070">
        <v>0</v>
      </c>
    </row>
    <row r="1362" spans="2:2">
      <c r="B1362" s="3070">
        <v>0</v>
      </c>
    </row>
    <row r="1363" spans="2:2">
      <c r="B1363" s="3070">
        <v>0</v>
      </c>
    </row>
    <row r="1364" spans="2:2">
      <c r="B1364" s="3070">
        <v>0</v>
      </c>
    </row>
    <row r="1365" spans="2:2">
      <c r="B1365" s="3070">
        <v>0</v>
      </c>
    </row>
    <row r="1366" spans="2:2">
      <c r="B1366" s="3070">
        <v>0</v>
      </c>
    </row>
    <row r="1367" spans="2:2">
      <c r="B1367" s="3070">
        <v>0</v>
      </c>
    </row>
    <row r="1368" spans="2:2">
      <c r="B1368" s="3070">
        <v>0</v>
      </c>
    </row>
    <row r="1369" spans="2:2">
      <c r="B1369" s="3070">
        <v>0</v>
      </c>
    </row>
    <row r="1370" spans="2:2">
      <c r="B1370" s="3070">
        <v>0</v>
      </c>
    </row>
    <row r="1371" spans="2:2">
      <c r="B1371" s="3070">
        <v>0</v>
      </c>
    </row>
    <row r="1372" spans="2:2">
      <c r="B1372" s="3070">
        <v>0</v>
      </c>
    </row>
    <row r="1373" spans="2:2">
      <c r="B1373" s="3070">
        <v>0</v>
      </c>
    </row>
    <row r="1374" spans="2:2">
      <c r="B1374" s="3070">
        <v>0</v>
      </c>
    </row>
    <row r="1375" spans="2:2">
      <c r="B1375" s="3070">
        <v>0</v>
      </c>
    </row>
    <row r="1376" spans="2:2">
      <c r="B1376" s="3070">
        <v>0</v>
      </c>
    </row>
    <row r="1377" spans="2:2">
      <c r="B1377" s="3070">
        <v>0</v>
      </c>
    </row>
    <row r="1378" spans="2:2">
      <c r="B1378" s="3070">
        <v>0</v>
      </c>
    </row>
    <row r="1379" spans="2:2">
      <c r="B1379" s="3070">
        <v>0</v>
      </c>
    </row>
    <row r="1380" spans="2:2">
      <c r="B1380" s="3070">
        <v>0</v>
      </c>
    </row>
    <row r="1381" spans="2:2">
      <c r="B1381" s="3070">
        <v>0</v>
      </c>
    </row>
    <row r="1382" spans="2:2">
      <c r="B1382" s="3070">
        <v>0</v>
      </c>
    </row>
    <row r="1383" spans="2:2">
      <c r="B1383" s="3070">
        <v>0</v>
      </c>
    </row>
    <row r="1384" spans="2:2">
      <c r="B1384" s="3070">
        <v>0</v>
      </c>
    </row>
    <row r="1385" spans="2:2">
      <c r="B1385" s="3070">
        <v>0</v>
      </c>
    </row>
    <row r="1386" spans="2:2">
      <c r="B1386" s="3070">
        <v>0</v>
      </c>
    </row>
    <row r="1387" spans="2:2">
      <c r="B1387" s="3070">
        <v>0</v>
      </c>
    </row>
    <row r="1388" spans="2:2">
      <c r="B1388" s="3070">
        <v>0</v>
      </c>
    </row>
    <row r="1389" spans="2:2">
      <c r="B1389" s="3070">
        <v>0</v>
      </c>
    </row>
    <row r="1390" spans="2:2">
      <c r="B1390" s="3070">
        <v>0</v>
      </c>
    </row>
    <row r="1391" spans="2:2">
      <c r="B1391" s="3070">
        <v>0</v>
      </c>
    </row>
    <row r="1392" spans="2:2">
      <c r="B1392" s="3070">
        <v>0</v>
      </c>
    </row>
    <row r="1393" spans="2:2">
      <c r="B1393" s="3070">
        <v>0</v>
      </c>
    </row>
    <row r="1394" spans="2:2">
      <c r="B1394" s="3070">
        <v>0</v>
      </c>
    </row>
    <row r="1395" spans="2:2">
      <c r="B1395" s="3070">
        <v>0</v>
      </c>
    </row>
    <row r="1396" spans="2:2">
      <c r="B1396" s="3070">
        <v>0</v>
      </c>
    </row>
    <row r="1397" spans="2:2">
      <c r="B1397" s="3070">
        <v>0</v>
      </c>
    </row>
    <row r="1398" spans="2:2">
      <c r="B1398" s="3070">
        <v>0</v>
      </c>
    </row>
    <row r="1399" spans="2:2">
      <c r="B1399" s="3070">
        <v>0</v>
      </c>
    </row>
    <row r="1400" spans="2:2">
      <c r="B1400" s="3070">
        <v>0</v>
      </c>
    </row>
    <row r="1401" spans="2:2">
      <c r="B1401" s="3070">
        <v>0</v>
      </c>
    </row>
    <row r="1402" spans="2:2">
      <c r="B1402" s="3070">
        <v>0</v>
      </c>
    </row>
    <row r="1403" spans="2:2">
      <c r="B1403" s="3070">
        <v>0</v>
      </c>
    </row>
    <row r="1404" spans="2:2">
      <c r="B1404" s="3070">
        <v>0</v>
      </c>
    </row>
    <row r="1405" spans="2:2">
      <c r="B1405" s="3070">
        <v>0</v>
      </c>
    </row>
    <row r="1406" spans="2:2">
      <c r="B1406" s="3070">
        <v>0</v>
      </c>
    </row>
    <row r="1407" spans="2:2">
      <c r="B1407" s="3070">
        <v>0</v>
      </c>
    </row>
    <row r="1408" spans="2:2">
      <c r="B1408" s="3070">
        <v>0</v>
      </c>
    </row>
    <row r="1409" spans="2:2">
      <c r="B1409" s="3070">
        <v>0</v>
      </c>
    </row>
    <row r="1410" spans="2:2">
      <c r="B1410" s="3070">
        <v>0</v>
      </c>
    </row>
    <row r="1411" spans="2:2">
      <c r="B1411" s="3070">
        <v>0</v>
      </c>
    </row>
    <row r="1412" spans="2:2">
      <c r="B1412" s="3070">
        <v>0</v>
      </c>
    </row>
    <row r="1413" spans="2:2">
      <c r="B1413" s="3070">
        <v>0</v>
      </c>
    </row>
    <row r="1414" spans="2:2">
      <c r="B1414" s="3070">
        <v>0</v>
      </c>
    </row>
    <row r="1415" spans="2:2">
      <c r="B1415" s="3070">
        <v>0</v>
      </c>
    </row>
    <row r="1416" spans="2:2">
      <c r="B1416" s="3070">
        <v>0</v>
      </c>
    </row>
    <row r="1417" spans="2:2">
      <c r="B1417" s="3070">
        <v>0</v>
      </c>
    </row>
    <row r="1418" spans="2:2">
      <c r="B1418" s="3070">
        <v>0</v>
      </c>
    </row>
    <row r="1419" spans="2:2">
      <c r="B1419" s="3070">
        <v>0</v>
      </c>
    </row>
    <row r="1420" spans="2:2">
      <c r="B1420" s="3070">
        <v>0</v>
      </c>
    </row>
    <row r="1421" spans="2:2">
      <c r="B1421" s="3070">
        <v>0</v>
      </c>
    </row>
    <row r="1422" spans="2:2">
      <c r="B1422" s="3070">
        <v>0</v>
      </c>
    </row>
    <row r="1423" spans="2:2">
      <c r="B1423" s="3070">
        <v>0</v>
      </c>
    </row>
    <row r="1424" spans="2:2">
      <c r="B1424" s="3070">
        <v>0</v>
      </c>
    </row>
    <row r="1425" spans="2:2">
      <c r="B1425" s="3070">
        <v>0</v>
      </c>
    </row>
    <row r="1426" spans="2:2">
      <c r="B1426" s="3070">
        <v>0</v>
      </c>
    </row>
    <row r="1427" spans="2:2">
      <c r="B1427" s="3070">
        <v>0</v>
      </c>
    </row>
    <row r="1428" spans="2:2">
      <c r="B1428" s="3070">
        <v>0</v>
      </c>
    </row>
    <row r="1429" spans="2:2">
      <c r="B1429" s="3070">
        <v>0</v>
      </c>
    </row>
    <row r="1430" spans="2:2">
      <c r="B1430" s="3070">
        <v>0</v>
      </c>
    </row>
    <row r="1431" spans="2:2">
      <c r="B1431" s="3070">
        <v>0</v>
      </c>
    </row>
    <row r="1432" spans="2:2">
      <c r="B1432" s="3070">
        <v>0</v>
      </c>
    </row>
    <row r="1433" spans="2:2">
      <c r="B1433" s="3070">
        <v>0</v>
      </c>
    </row>
    <row r="1434" spans="2:2">
      <c r="B1434" s="3070">
        <v>0</v>
      </c>
    </row>
    <row r="1435" spans="2:2">
      <c r="B1435" s="3070">
        <v>0</v>
      </c>
    </row>
    <row r="1436" spans="2:2">
      <c r="B1436" s="3070">
        <v>0</v>
      </c>
    </row>
    <row r="1437" spans="2:2">
      <c r="B1437" s="3070">
        <v>0</v>
      </c>
    </row>
    <row r="1438" spans="2:2">
      <c r="B1438" s="3070">
        <v>0</v>
      </c>
    </row>
    <row r="1439" spans="2:2">
      <c r="B1439" s="3070">
        <v>0</v>
      </c>
    </row>
    <row r="1440" spans="2:2">
      <c r="B1440" s="3070">
        <v>0</v>
      </c>
    </row>
    <row r="1441" spans="2:2">
      <c r="B1441" s="3070">
        <v>0</v>
      </c>
    </row>
    <row r="1442" spans="2:2">
      <c r="B1442" s="3070">
        <v>0</v>
      </c>
    </row>
    <row r="1443" spans="2:2">
      <c r="B1443" s="3070">
        <v>0</v>
      </c>
    </row>
    <row r="1444" spans="2:2">
      <c r="B1444" s="3070">
        <v>0</v>
      </c>
    </row>
    <row r="1445" spans="2:2">
      <c r="B1445" s="3070">
        <v>0</v>
      </c>
    </row>
    <row r="1446" spans="2:2">
      <c r="B1446" s="3070">
        <v>0</v>
      </c>
    </row>
    <row r="1447" spans="2:2">
      <c r="B1447" s="3070">
        <v>0</v>
      </c>
    </row>
    <row r="1448" spans="2:2">
      <c r="B1448" s="3070">
        <v>0</v>
      </c>
    </row>
    <row r="1449" spans="2:2">
      <c r="B1449" s="3070">
        <v>0</v>
      </c>
    </row>
    <row r="1450" spans="2:2">
      <c r="B1450" s="3070">
        <v>0</v>
      </c>
    </row>
    <row r="1451" spans="2:2">
      <c r="B1451" s="3070">
        <v>0</v>
      </c>
    </row>
    <row r="1452" spans="2:2">
      <c r="B1452" s="3070">
        <v>0</v>
      </c>
    </row>
    <row r="1453" spans="2:2">
      <c r="B1453" s="3070">
        <v>0</v>
      </c>
    </row>
    <row r="1454" spans="2:2">
      <c r="B1454" s="3070">
        <v>0</v>
      </c>
    </row>
    <row r="1455" spans="2:2">
      <c r="B1455" s="3070">
        <v>0</v>
      </c>
    </row>
    <row r="1456" spans="2:2">
      <c r="B1456" s="3070">
        <v>0</v>
      </c>
    </row>
    <row r="1457" spans="2:2">
      <c r="B1457" s="3070">
        <v>0</v>
      </c>
    </row>
    <row r="1458" spans="2:2">
      <c r="B1458" s="3070">
        <v>0</v>
      </c>
    </row>
    <row r="1459" spans="2:2">
      <c r="B1459" s="3070">
        <v>0</v>
      </c>
    </row>
    <row r="1460" spans="2:2">
      <c r="B1460" s="3070">
        <v>0</v>
      </c>
    </row>
    <row r="1461" spans="2:2">
      <c r="B1461" s="3070">
        <v>0</v>
      </c>
    </row>
    <row r="1462" spans="2:2">
      <c r="B1462" s="3070">
        <v>0</v>
      </c>
    </row>
    <row r="1463" spans="2:2">
      <c r="B1463" s="3070">
        <v>0</v>
      </c>
    </row>
    <row r="1464" spans="2:2">
      <c r="B1464" s="3070">
        <v>0</v>
      </c>
    </row>
    <row r="1465" spans="2:2">
      <c r="B1465" s="3070">
        <v>0</v>
      </c>
    </row>
    <row r="1466" spans="2:2">
      <c r="B1466" s="3070">
        <v>0</v>
      </c>
    </row>
    <row r="1467" spans="2:2">
      <c r="B1467" s="3070">
        <v>0</v>
      </c>
    </row>
    <row r="1468" spans="2:2">
      <c r="B1468" s="3070">
        <v>0</v>
      </c>
    </row>
    <row r="1469" spans="2:2">
      <c r="B1469" s="3070">
        <v>0</v>
      </c>
    </row>
    <row r="1470" spans="2:2">
      <c r="B1470" s="3070">
        <v>0</v>
      </c>
    </row>
    <row r="1471" spans="2:2">
      <c r="B1471" s="3070">
        <v>0</v>
      </c>
    </row>
    <row r="1472" spans="2:2">
      <c r="B1472" s="3070">
        <v>0</v>
      </c>
    </row>
    <row r="1473" spans="2:2">
      <c r="B1473" s="3070">
        <v>0</v>
      </c>
    </row>
    <row r="1474" spans="2:2">
      <c r="B1474" s="3070">
        <v>0</v>
      </c>
    </row>
    <row r="1475" spans="2:2">
      <c r="B1475" s="3070">
        <v>0</v>
      </c>
    </row>
    <row r="1476" spans="2:2">
      <c r="B1476" s="3070">
        <v>0</v>
      </c>
    </row>
    <row r="1477" spans="2:2">
      <c r="B1477" s="3070">
        <v>0</v>
      </c>
    </row>
    <row r="1478" spans="2:2">
      <c r="B1478" s="3070">
        <v>0</v>
      </c>
    </row>
    <row r="1479" spans="2:2">
      <c r="B1479" s="3070">
        <v>0</v>
      </c>
    </row>
    <row r="1480" spans="2:2">
      <c r="B1480" s="3070">
        <v>0</v>
      </c>
    </row>
    <row r="1481" spans="2:2">
      <c r="B1481" s="3070">
        <v>0</v>
      </c>
    </row>
    <row r="1482" spans="2:2">
      <c r="B1482" s="3070">
        <v>0</v>
      </c>
    </row>
    <row r="1483" spans="2:2">
      <c r="B1483" s="3070">
        <v>0</v>
      </c>
    </row>
    <row r="1484" spans="2:2">
      <c r="B1484" s="3070">
        <v>0</v>
      </c>
    </row>
    <row r="1485" spans="2:2">
      <c r="B1485" s="3070">
        <v>0</v>
      </c>
    </row>
    <row r="1486" spans="2:2">
      <c r="B1486" s="3070">
        <v>0</v>
      </c>
    </row>
    <row r="1487" spans="2:2">
      <c r="B1487" s="3070">
        <v>0</v>
      </c>
    </row>
    <row r="1488" spans="2:2">
      <c r="B1488" s="3070">
        <v>0</v>
      </c>
    </row>
    <row r="1489" spans="2:2">
      <c r="B1489" s="3070">
        <v>0</v>
      </c>
    </row>
    <row r="1490" spans="2:2">
      <c r="B1490" s="3070">
        <v>0</v>
      </c>
    </row>
    <row r="1491" spans="2:2">
      <c r="B1491" s="3070">
        <v>0</v>
      </c>
    </row>
    <row r="1492" spans="2:2">
      <c r="B1492" s="3070">
        <v>0</v>
      </c>
    </row>
    <row r="1493" spans="2:2">
      <c r="B1493" s="3070">
        <v>0</v>
      </c>
    </row>
    <row r="1494" spans="2:2">
      <c r="B1494" s="3070">
        <v>0</v>
      </c>
    </row>
    <row r="1495" spans="2:2">
      <c r="B1495" s="3070">
        <v>0</v>
      </c>
    </row>
    <row r="1496" spans="2:2">
      <c r="B1496" s="3070">
        <v>0</v>
      </c>
    </row>
    <row r="1497" spans="2:2">
      <c r="B1497" s="3070">
        <v>0</v>
      </c>
    </row>
    <row r="1498" spans="2:2">
      <c r="B1498" s="3070">
        <v>0</v>
      </c>
    </row>
    <row r="1499" spans="2:2">
      <c r="B1499" s="3070">
        <v>0</v>
      </c>
    </row>
    <row r="1500" spans="2:2">
      <c r="B1500" s="3070">
        <v>0</v>
      </c>
    </row>
    <row r="1501" spans="2:2">
      <c r="B1501" s="3070">
        <v>0</v>
      </c>
    </row>
    <row r="1502" spans="2:2">
      <c r="B1502" s="3070">
        <v>0</v>
      </c>
    </row>
    <row r="1503" spans="2:2">
      <c r="B1503" s="3070">
        <v>0</v>
      </c>
    </row>
    <row r="1504" spans="2:2">
      <c r="B1504" s="3070">
        <v>0</v>
      </c>
    </row>
    <row r="1505" spans="2:2">
      <c r="B1505" s="3070">
        <v>0</v>
      </c>
    </row>
    <row r="1506" spans="2:2">
      <c r="B1506" s="3070">
        <v>0</v>
      </c>
    </row>
    <row r="1507" spans="2:2">
      <c r="B1507" s="3070">
        <v>0</v>
      </c>
    </row>
    <row r="1508" spans="2:2">
      <c r="B1508" s="3070">
        <v>0</v>
      </c>
    </row>
    <row r="1509" spans="2:2">
      <c r="B1509" s="3070">
        <v>0</v>
      </c>
    </row>
    <row r="1510" spans="2:2">
      <c r="B1510" s="3070">
        <v>0</v>
      </c>
    </row>
    <row r="1511" spans="2:2">
      <c r="B1511" s="3070">
        <v>0</v>
      </c>
    </row>
    <row r="1512" spans="2:2">
      <c r="B1512" s="3070">
        <v>0</v>
      </c>
    </row>
    <row r="1513" spans="2:2">
      <c r="B1513" s="3070">
        <v>0</v>
      </c>
    </row>
    <row r="1514" spans="2:2">
      <c r="B1514" s="3070">
        <v>0</v>
      </c>
    </row>
    <row r="1515" spans="2:2">
      <c r="B1515" s="3070">
        <v>0</v>
      </c>
    </row>
    <row r="1516" spans="2:2">
      <c r="B1516" s="3070">
        <v>0</v>
      </c>
    </row>
  </sheetData>
  <conditionalFormatting sqref="A1:A1048576">
    <cfRule type="duplicateValues" dxfId="4" priority="1"/>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G139" activePane="bottomRight" state="frozen"/>
      <selection pane="bottomRight" activeCell="G139" sqref="G139"/>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692" t="s">
        <v>8718</v>
      </c>
      <c r="B1" s="3692"/>
      <c r="C1" s="3692"/>
      <c r="D1" s="3692"/>
      <c r="E1" s="3692"/>
      <c r="F1" s="3692"/>
      <c r="G1" s="3692"/>
      <c r="H1" s="3692"/>
      <c r="I1" s="3692"/>
      <c r="J1" s="3692"/>
      <c r="K1" s="3692"/>
      <c r="L1" s="3692"/>
      <c r="M1" s="3692"/>
      <c r="N1" s="3692"/>
      <c r="O1" s="3692"/>
      <c r="P1" s="3692"/>
      <c r="Q1" s="2670"/>
    </row>
    <row r="2" spans="1:26" ht="58.5" customHeight="1">
      <c r="A2" s="3693" t="s">
        <v>5186</v>
      </c>
      <c r="B2" s="3693"/>
      <c r="C2" s="3693"/>
      <c r="D2" s="2215">
        <f>SUBTOTAL(9,D3:D189)</f>
        <v>359966</v>
      </c>
      <c r="E2" s="1932"/>
      <c r="F2" s="2092"/>
      <c r="G2" s="2269" t="s">
        <v>5187</v>
      </c>
      <c r="H2" s="1932"/>
      <c r="I2" s="1932"/>
      <c r="J2" s="2765"/>
      <c r="K2" s="2762">
        <f ca="1">TODAY()</f>
        <v>45954</v>
      </c>
      <c r="L2" s="2272">
        <f>SUBTOTAL(9,L4:L190)</f>
        <v>361980.29599999997</v>
      </c>
      <c r="M2" s="2339" t="s">
        <v>5188</v>
      </c>
      <c r="N2" s="2722"/>
      <c r="O2" s="2099" t="s">
        <v>5306</v>
      </c>
      <c r="P2" s="2786" t="s">
        <v>5170</v>
      </c>
      <c r="Q2" s="3694" t="s">
        <v>5307</v>
      </c>
      <c r="R2" s="3694"/>
      <c r="S2" s="3695"/>
      <c r="T2" s="3695"/>
    </row>
    <row r="3" spans="1:26" s="2709" customFormat="1" ht="58.5" customHeight="1">
      <c r="A3" s="2703" t="s">
        <v>1</v>
      </c>
      <c r="B3" s="2704" t="s">
        <v>5190</v>
      </c>
      <c r="C3" s="2707"/>
      <c r="D3" s="2706" t="s">
        <v>5308</v>
      </c>
      <c r="E3" s="2707" t="s">
        <v>3389</v>
      </c>
      <c r="F3" s="2705" t="s">
        <v>5</v>
      </c>
      <c r="G3" s="2707" t="s">
        <v>3390</v>
      </c>
      <c r="H3" s="2707" t="s">
        <v>5309</v>
      </c>
      <c r="I3" s="2707" t="s">
        <v>8</v>
      </c>
      <c r="J3" s="2707" t="s">
        <v>9</v>
      </c>
      <c r="K3" s="2707" t="s">
        <v>8312</v>
      </c>
      <c r="L3" s="2711" t="s">
        <v>5197</v>
      </c>
      <c r="M3" s="2710" t="s">
        <v>5311</v>
      </c>
      <c r="N3" s="2755" t="s">
        <v>5199</v>
      </c>
      <c r="O3" s="2704" t="s">
        <v>11</v>
      </c>
      <c r="P3" s="2794" t="s">
        <v>5200</v>
      </c>
      <c r="Q3" s="2707" t="s">
        <v>5202</v>
      </c>
      <c r="R3" s="2707" t="s">
        <v>5313</v>
      </c>
      <c r="S3" s="2715" t="s">
        <v>5314</v>
      </c>
      <c r="T3" s="2672" t="s">
        <v>5315</v>
      </c>
      <c r="U3" s="2708"/>
      <c r="X3" s="2708"/>
      <c r="Y3" s="2708"/>
      <c r="Z3" s="2708"/>
    </row>
    <row r="4" spans="1:26" s="2643" customFormat="1" ht="58.5" customHeight="1">
      <c r="A4" s="3683">
        <v>1</v>
      </c>
      <c r="B4" s="2187" t="str">
        <f>TEXT(LEFT(K4,10),"0000000000")</f>
        <v>2000002961</v>
      </c>
      <c r="C4" s="1902" t="s">
        <v>3507</v>
      </c>
      <c r="D4" s="2607">
        <v>4400</v>
      </c>
      <c r="E4" s="1921" t="s">
        <v>8719</v>
      </c>
      <c r="F4" s="1902" t="s">
        <v>61</v>
      </c>
      <c r="G4" s="1909" t="s">
        <v>8720</v>
      </c>
      <c r="H4" s="1921"/>
      <c r="I4" s="1921" t="s">
        <v>19</v>
      </c>
      <c r="J4" s="1921" t="s">
        <v>74</v>
      </c>
      <c r="K4" s="1845" t="s">
        <v>8721</v>
      </c>
      <c r="L4" s="2583">
        <v>4000</v>
      </c>
      <c r="M4" s="2506" t="s">
        <v>5319</v>
      </c>
      <c r="N4" s="1902" t="s">
        <v>5498</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85"/>
      <c r="B5" s="1543" t="str">
        <f t="shared" ref="B5:B29" si="0">TEXT(LEFT(K5,10),"0000000000")</f>
        <v>2000003065</v>
      </c>
      <c r="C5" s="1493" t="s">
        <v>3507</v>
      </c>
      <c r="D5" s="1494"/>
      <c r="E5" s="1495"/>
      <c r="F5" s="1902" t="s">
        <v>61</v>
      </c>
      <c r="G5" s="1495"/>
      <c r="H5" s="1495"/>
      <c r="I5" s="1495" t="s">
        <v>19</v>
      </c>
      <c r="J5" s="1495" t="s">
        <v>74</v>
      </c>
      <c r="K5" s="1547" t="s">
        <v>8722</v>
      </c>
      <c r="L5" s="2357">
        <v>500</v>
      </c>
      <c r="M5" s="2196" t="s">
        <v>5319</v>
      </c>
      <c r="N5" s="1493"/>
      <c r="O5" s="1859"/>
      <c r="P5" s="1790">
        <v>1</v>
      </c>
      <c r="Q5" s="1495"/>
      <c r="R5" s="1495"/>
      <c r="S5" s="1495"/>
      <c r="T5" s="1909"/>
      <c r="U5" s="1548"/>
      <c r="V5" s="1548"/>
      <c r="W5" s="1548"/>
      <c r="X5" s="1493"/>
      <c r="Y5" s="1493"/>
      <c r="Z5" s="1493"/>
    </row>
    <row r="6" spans="1:26" s="2643" customFormat="1" ht="58.5" customHeight="1">
      <c r="A6" s="3683">
        <v>2</v>
      </c>
      <c r="B6" s="2187" t="str">
        <f t="shared" si="0"/>
        <v>2000003015</v>
      </c>
      <c r="C6" s="2601" t="s">
        <v>3455</v>
      </c>
      <c r="D6" s="2456">
        <v>8800</v>
      </c>
      <c r="E6" s="2187" t="s">
        <v>8723</v>
      </c>
      <c r="F6" s="2263" t="s">
        <v>3401</v>
      </c>
      <c r="G6" s="2788" t="s">
        <v>8724</v>
      </c>
      <c r="H6" s="2187"/>
      <c r="I6" s="2187" t="s">
        <v>19</v>
      </c>
      <c r="J6" s="2187" t="s">
        <v>123</v>
      </c>
      <c r="K6" s="2617" t="s">
        <v>8725</v>
      </c>
      <c r="L6" s="2564">
        <v>500</v>
      </c>
      <c r="M6" s="2506" t="s">
        <v>8726</v>
      </c>
      <c r="N6" s="2263" t="s">
        <v>5409</v>
      </c>
      <c r="O6" s="2565"/>
      <c r="P6" s="1852">
        <v>1</v>
      </c>
      <c r="Q6" s="2187"/>
      <c r="R6" s="2187"/>
      <c r="S6" s="2187"/>
      <c r="T6" s="2261"/>
      <c r="U6" s="2127"/>
      <c r="V6" s="2127"/>
      <c r="W6" s="2127"/>
      <c r="X6" s="2263"/>
      <c r="Y6" s="2263"/>
      <c r="Z6" s="2263"/>
    </row>
    <row r="7" spans="1:26" s="1467" customFormat="1" ht="58.5" customHeight="1">
      <c r="A7" s="3684"/>
      <c r="B7" s="1543" t="str">
        <f t="shared" si="0"/>
        <v>2000003086</v>
      </c>
      <c r="C7" s="1601" t="s">
        <v>3455</v>
      </c>
      <c r="D7" s="1494"/>
      <c r="E7" s="1495"/>
      <c r="F7" s="1545" t="s">
        <v>3401</v>
      </c>
      <c r="G7" s="1495"/>
      <c r="H7" s="1495"/>
      <c r="I7" s="1495" t="s">
        <v>19</v>
      </c>
      <c r="J7" s="1495" t="s">
        <v>123</v>
      </c>
      <c r="K7" s="1547" t="s">
        <v>8727</v>
      </c>
      <c r="L7" s="2357">
        <v>5000</v>
      </c>
      <c r="M7" s="1748" t="s">
        <v>5344</v>
      </c>
      <c r="N7" s="1493"/>
      <c r="O7" s="1859"/>
      <c r="P7" s="1790">
        <v>1</v>
      </c>
      <c r="Q7" s="1495"/>
      <c r="R7" s="1495"/>
      <c r="S7" s="1495"/>
      <c r="T7" s="1909"/>
      <c r="U7" s="1548"/>
      <c r="V7" s="1548"/>
      <c r="W7" s="1548"/>
      <c r="X7" s="1493"/>
      <c r="Y7" s="1493"/>
      <c r="Z7" s="1493"/>
    </row>
    <row r="8" spans="1:26" s="1467" customFormat="1" ht="58.5" customHeight="1">
      <c r="A8" s="3685"/>
      <c r="B8" s="1543" t="str">
        <f t="shared" si="0"/>
        <v>2000003051</v>
      </c>
      <c r="C8" s="1601" t="s">
        <v>3455</v>
      </c>
      <c r="D8" s="1494"/>
      <c r="E8" s="1495"/>
      <c r="F8" s="1545" t="s">
        <v>3401</v>
      </c>
      <c r="G8" s="1495"/>
      <c r="H8" s="1495"/>
      <c r="I8" s="1495" t="s">
        <v>19</v>
      </c>
      <c r="J8" s="1495" t="s">
        <v>1230</v>
      </c>
      <c r="K8" s="1600" t="s">
        <v>8728</v>
      </c>
      <c r="L8" s="2357">
        <v>3300</v>
      </c>
      <c r="M8" s="2506" t="s">
        <v>5319</v>
      </c>
      <c r="N8" s="1493"/>
      <c r="O8" s="1859"/>
      <c r="P8" s="1790">
        <v>1</v>
      </c>
      <c r="Q8" s="1495"/>
      <c r="R8" s="1495"/>
      <c r="S8" s="1495"/>
      <c r="T8" s="1909"/>
      <c r="U8" s="1548"/>
      <c r="V8" s="1548"/>
      <c r="W8" s="1548"/>
      <c r="X8" s="1493"/>
      <c r="Y8" s="1493"/>
      <c r="Z8" s="1493"/>
    </row>
    <row r="9" spans="1:26" s="2643" customFormat="1" ht="58.5" customHeight="1">
      <c r="A9" s="3686">
        <v>3</v>
      </c>
      <c r="B9" s="2187" t="str">
        <f t="shared" si="0"/>
        <v>2000003085</v>
      </c>
      <c r="C9" s="1902" t="s">
        <v>5983</v>
      </c>
      <c r="D9" s="2607">
        <v>11900</v>
      </c>
      <c r="E9" s="2187" t="s">
        <v>8729</v>
      </c>
      <c r="F9" s="2263" t="s">
        <v>3401</v>
      </c>
      <c r="G9" s="2789" t="s">
        <v>8730</v>
      </c>
      <c r="H9" s="1921"/>
      <c r="I9" s="1921" t="s">
        <v>19</v>
      </c>
      <c r="J9" s="1921" t="s">
        <v>20</v>
      </c>
      <c r="K9" s="1845" t="s">
        <v>8731</v>
      </c>
      <c r="L9" s="2746">
        <v>6300</v>
      </c>
      <c r="M9" s="1748" t="s">
        <v>5344</v>
      </c>
      <c r="N9" s="2601" t="s">
        <v>5392</v>
      </c>
      <c r="O9" s="1775"/>
      <c r="P9" s="1790">
        <v>1</v>
      </c>
      <c r="Q9" s="1921"/>
      <c r="R9" s="1921"/>
      <c r="S9" s="1921"/>
      <c r="T9" s="1909"/>
      <c r="U9" s="2150"/>
      <c r="V9" s="2150"/>
      <c r="W9" s="2150"/>
      <c r="X9" s="1902"/>
      <c r="Y9" s="1902"/>
      <c r="Z9" s="1902"/>
    </row>
    <row r="10" spans="1:26" s="1467" customFormat="1" ht="58.5" customHeight="1">
      <c r="A10" s="3687"/>
      <c r="B10" s="1543" t="str">
        <f t="shared" si="0"/>
        <v>2200002046</v>
      </c>
      <c r="C10" s="1493" t="s">
        <v>5983</v>
      </c>
      <c r="D10" s="1494"/>
      <c r="E10" s="1495"/>
      <c r="F10" s="1545" t="s">
        <v>3401</v>
      </c>
      <c r="G10" s="1495"/>
      <c r="H10" s="1495"/>
      <c r="I10" s="1495" t="s">
        <v>19</v>
      </c>
      <c r="J10" s="1495" t="s">
        <v>1138</v>
      </c>
      <c r="K10" s="1551" t="s">
        <v>8732</v>
      </c>
      <c r="L10" s="2357">
        <v>569</v>
      </c>
      <c r="M10" s="2190" t="s">
        <v>5319</v>
      </c>
      <c r="N10" s="1493"/>
      <c r="O10" s="2712"/>
      <c r="P10" s="1790">
        <v>1</v>
      </c>
      <c r="Q10" s="1495"/>
      <c r="R10" s="1495"/>
      <c r="S10" s="1495"/>
      <c r="T10" s="1909"/>
      <c r="U10" s="1548"/>
      <c r="V10" s="1548"/>
      <c r="W10" s="1548"/>
      <c r="X10" s="1493"/>
      <c r="Y10" s="1493"/>
      <c r="Z10" s="1493"/>
    </row>
    <row r="11" spans="1:26" s="1467" customFormat="1" ht="81" customHeight="1">
      <c r="A11" s="3688"/>
      <c r="B11" s="1543" t="str">
        <f t="shared" si="0"/>
        <v>2000003025</v>
      </c>
      <c r="C11" s="1493" t="s">
        <v>5983</v>
      </c>
      <c r="D11" s="1494"/>
      <c r="E11" s="1495"/>
      <c r="F11" s="1545" t="s">
        <v>3401</v>
      </c>
      <c r="G11" s="1495"/>
      <c r="H11" s="1495"/>
      <c r="I11" s="1495" t="s">
        <v>19</v>
      </c>
      <c r="J11" s="1495" t="s">
        <v>1138</v>
      </c>
      <c r="K11" s="1600" t="s">
        <v>8733</v>
      </c>
      <c r="L11" s="2361">
        <v>5000</v>
      </c>
      <c r="M11" s="1790" t="s">
        <v>8734</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8735</v>
      </c>
      <c r="F12" s="1902" t="s">
        <v>84</v>
      </c>
      <c r="G12" s="1921" t="s">
        <v>8736</v>
      </c>
      <c r="H12" s="1921"/>
      <c r="I12" s="1921" t="s">
        <v>19</v>
      </c>
      <c r="J12" s="1921" t="s">
        <v>20</v>
      </c>
      <c r="K12" s="1845" t="s">
        <v>8737</v>
      </c>
      <c r="L12" s="2583">
        <v>4250</v>
      </c>
      <c r="M12" s="2506" t="s">
        <v>5319</v>
      </c>
      <c r="N12" s="1902" t="s">
        <v>5413</v>
      </c>
      <c r="O12" s="1775"/>
      <c r="P12" s="1790">
        <v>1</v>
      </c>
      <c r="Q12" s="1921"/>
      <c r="R12" s="1921"/>
      <c r="S12" s="1921"/>
      <c r="T12" s="1909"/>
      <c r="U12" s="2150"/>
      <c r="V12" s="2150"/>
      <c r="W12" s="2150"/>
      <c r="X12" s="1902"/>
      <c r="Y12" s="1902"/>
      <c r="Z12" s="1902"/>
    </row>
    <row r="13" spans="1:26" s="1467" customFormat="1" ht="63.75" customHeight="1">
      <c r="A13" s="3683">
        <v>5</v>
      </c>
      <c r="B13" s="2187" t="str">
        <f t="shared" si="0"/>
        <v>2000003051</v>
      </c>
      <c r="C13" s="2601" t="s">
        <v>52</v>
      </c>
      <c r="D13" s="2607">
        <v>4600</v>
      </c>
      <c r="E13" s="1921" t="s">
        <v>8738</v>
      </c>
      <c r="F13" s="1902" t="s">
        <v>16</v>
      </c>
      <c r="G13" s="1921" t="s">
        <v>8739</v>
      </c>
      <c r="H13" s="1921"/>
      <c r="I13" s="1921" t="s">
        <v>19</v>
      </c>
      <c r="J13" s="1921" t="s">
        <v>1230</v>
      </c>
      <c r="K13" s="1845" t="s">
        <v>8740</v>
      </c>
      <c r="L13" s="2583">
        <v>1700</v>
      </c>
      <c r="M13" s="2506" t="s">
        <v>5319</v>
      </c>
      <c r="N13" s="1902" t="s">
        <v>5409</v>
      </c>
      <c r="O13" s="1775"/>
      <c r="P13" s="1790">
        <v>1</v>
      </c>
      <c r="Q13" s="1921"/>
      <c r="R13" s="1921"/>
      <c r="S13" s="1921"/>
      <c r="T13" s="1909"/>
      <c r="U13" s="2150"/>
      <c r="V13" s="2150"/>
      <c r="W13" s="2150"/>
      <c r="X13" s="1902"/>
      <c r="Y13" s="1902"/>
      <c r="Z13" s="1902"/>
    </row>
    <row r="14" spans="1:26" s="1467" customFormat="1" ht="63.75" customHeight="1">
      <c r="A14" s="3684"/>
      <c r="B14" s="1543" t="str">
        <f t="shared" si="0"/>
        <v>2000002993</v>
      </c>
      <c r="C14" s="1601" t="s">
        <v>52</v>
      </c>
      <c r="D14" s="1494"/>
      <c r="E14" s="1495"/>
      <c r="F14" s="1493" t="s">
        <v>16</v>
      </c>
      <c r="G14" s="1495"/>
      <c r="H14" s="1495"/>
      <c r="I14" s="1495" t="s">
        <v>19</v>
      </c>
      <c r="J14" s="1495" t="s">
        <v>123</v>
      </c>
      <c r="K14" s="1547" t="s">
        <v>8741</v>
      </c>
      <c r="L14" s="2357">
        <v>1000</v>
      </c>
      <c r="M14" s="1493" t="s">
        <v>5344</v>
      </c>
      <c r="N14" s="1493"/>
      <c r="O14" s="1859"/>
      <c r="P14" s="1790">
        <v>1</v>
      </c>
      <c r="Q14" s="1495"/>
      <c r="R14" s="1495"/>
      <c r="S14" s="1495"/>
      <c r="T14" s="1909"/>
      <c r="U14" s="1548"/>
      <c r="V14" s="1548"/>
      <c r="W14" s="1548"/>
      <c r="X14" s="1493"/>
      <c r="Y14" s="1493"/>
      <c r="Z14" s="1493"/>
    </row>
    <row r="15" spans="1:26" s="1467" customFormat="1" ht="54.75" customHeight="1">
      <c r="A15" s="3685"/>
      <c r="B15" s="1543" t="str">
        <f t="shared" si="0"/>
        <v>2000003052</v>
      </c>
      <c r="C15" s="1601" t="s">
        <v>52</v>
      </c>
      <c r="D15" s="1494"/>
      <c r="E15" s="1495"/>
      <c r="F15" s="1493" t="s">
        <v>16</v>
      </c>
      <c r="G15" s="1495"/>
      <c r="H15" s="1495"/>
      <c r="I15" s="1495" t="s">
        <v>19</v>
      </c>
      <c r="J15" s="1495" t="s">
        <v>199</v>
      </c>
      <c r="K15" s="1600" t="s">
        <v>8742</v>
      </c>
      <c r="L15" s="2357">
        <v>1900</v>
      </c>
      <c r="M15" s="2506" t="s">
        <v>5319</v>
      </c>
      <c r="N15" s="1493"/>
      <c r="O15" s="1859"/>
      <c r="P15" s="1790">
        <v>1</v>
      </c>
      <c r="Q15" s="1495"/>
      <c r="R15" s="1495"/>
      <c r="S15" s="1495"/>
      <c r="T15" s="1909"/>
      <c r="U15" s="1548"/>
      <c r="V15" s="1548"/>
      <c r="W15" s="1548"/>
      <c r="X15" s="1493"/>
      <c r="Y15" s="1493"/>
      <c r="Z15" s="1493"/>
    </row>
    <row r="16" spans="1:26" s="1467" customFormat="1" ht="54.75" customHeight="1">
      <c r="A16" s="3686">
        <v>6</v>
      </c>
      <c r="B16" s="2187" t="str">
        <f t="shared" si="0"/>
        <v>2000003052</v>
      </c>
      <c r="C16" s="1902" t="s">
        <v>3563</v>
      </c>
      <c r="D16" s="2607">
        <v>3490</v>
      </c>
      <c r="E16" s="1921" t="s">
        <v>8743</v>
      </c>
      <c r="F16" s="1902" t="s">
        <v>61</v>
      </c>
      <c r="G16" s="1921" t="s">
        <v>8744</v>
      </c>
      <c r="H16" s="1921"/>
      <c r="I16" s="1921" t="s">
        <v>19</v>
      </c>
      <c r="J16" s="1921" t="s">
        <v>199</v>
      </c>
      <c r="K16" s="1911" t="s">
        <v>8745</v>
      </c>
      <c r="L16" s="2583">
        <v>3100</v>
      </c>
      <c r="M16" s="2506" t="s">
        <v>5319</v>
      </c>
      <c r="N16" s="1902" t="s">
        <v>5413</v>
      </c>
      <c r="O16" s="1859"/>
      <c r="P16" s="1790">
        <v>1</v>
      </c>
      <c r="Q16" s="1495"/>
      <c r="R16" s="1495"/>
      <c r="S16" s="1495"/>
      <c r="T16" s="1909"/>
      <c r="U16" s="1548"/>
      <c r="V16" s="1548"/>
      <c r="W16" s="1548"/>
      <c r="X16" s="1493"/>
      <c r="Y16" s="1493"/>
      <c r="Z16" s="1493"/>
    </row>
    <row r="17" spans="1:26" s="1467" customFormat="1" ht="54.75" customHeight="1">
      <c r="A17" s="3687"/>
      <c r="B17" s="1543" t="str">
        <f t="shared" si="0"/>
        <v>2200002044</v>
      </c>
      <c r="C17" s="1493" t="s">
        <v>3563</v>
      </c>
      <c r="D17" s="1494"/>
      <c r="E17" s="1495"/>
      <c r="F17" s="1493" t="s">
        <v>61</v>
      </c>
      <c r="G17" s="1495"/>
      <c r="H17" s="1495"/>
      <c r="I17" s="1495" t="s">
        <v>19</v>
      </c>
      <c r="J17" s="1495" t="s">
        <v>101</v>
      </c>
      <c r="K17" s="1547" t="s">
        <v>5617</v>
      </c>
      <c r="L17" s="2357">
        <v>165</v>
      </c>
      <c r="M17" s="2791" t="s">
        <v>5344</v>
      </c>
      <c r="N17" s="1902"/>
      <c r="O17" s="1859"/>
      <c r="P17" s="1790">
        <v>1</v>
      </c>
      <c r="Q17" s="1495"/>
      <c r="R17" s="1495"/>
      <c r="S17" s="1495"/>
      <c r="T17" s="1909"/>
      <c r="U17" s="1548"/>
      <c r="V17" s="1548"/>
      <c r="W17" s="1548"/>
      <c r="X17" s="1493"/>
      <c r="Y17" s="1493"/>
      <c r="Z17" s="1493"/>
    </row>
    <row r="18" spans="1:26" s="1467" customFormat="1" ht="66" customHeight="1">
      <c r="A18" s="3688"/>
      <c r="B18" s="1543" t="str">
        <f t="shared" si="0"/>
        <v>2200002034</v>
      </c>
      <c r="C18" s="1493" t="s">
        <v>3563</v>
      </c>
      <c r="D18" s="1494"/>
      <c r="E18" s="1495"/>
      <c r="F18" s="1493" t="s">
        <v>61</v>
      </c>
      <c r="G18" s="1495"/>
      <c r="H18" s="1495"/>
      <c r="I18" s="1495" t="s">
        <v>19</v>
      </c>
      <c r="J18" s="1495" t="s">
        <v>101</v>
      </c>
      <c r="K18" s="1600" t="s">
        <v>8746</v>
      </c>
      <c r="L18" s="2357">
        <v>208</v>
      </c>
      <c r="M18" s="2791" t="s">
        <v>5344</v>
      </c>
      <c r="N18" s="1902"/>
      <c r="O18" s="1859"/>
      <c r="P18" s="1790">
        <v>1</v>
      </c>
      <c r="Q18" s="1495"/>
      <c r="R18" s="1495"/>
      <c r="S18" s="1495"/>
      <c r="T18" s="1909"/>
      <c r="U18" s="1548"/>
      <c r="V18" s="1548"/>
      <c r="W18" s="1548"/>
      <c r="X18" s="1493"/>
      <c r="Y18" s="1493"/>
      <c r="Z18" s="1493"/>
    </row>
    <row r="19" spans="1:26" s="2643" customFormat="1" ht="58.5" customHeight="1">
      <c r="A19" s="3683">
        <v>7</v>
      </c>
      <c r="B19" s="2187" t="str">
        <f t="shared" si="0"/>
        <v>2000003061</v>
      </c>
      <c r="C19" s="1902" t="s">
        <v>3957</v>
      </c>
      <c r="D19" s="2607">
        <v>12800</v>
      </c>
      <c r="E19" s="1921" t="s">
        <v>8747</v>
      </c>
      <c r="F19" s="1902" t="s">
        <v>3416</v>
      </c>
      <c r="G19" s="1921" t="s">
        <v>8748</v>
      </c>
      <c r="H19" s="1921"/>
      <c r="I19" s="1921" t="s">
        <v>19</v>
      </c>
      <c r="J19" s="1921" t="s">
        <v>1138</v>
      </c>
      <c r="K19" s="1845" t="s">
        <v>8749</v>
      </c>
      <c r="L19" s="2583">
        <v>5000</v>
      </c>
      <c r="M19" s="1748" t="s">
        <v>5344</v>
      </c>
      <c r="N19" s="1902" t="s">
        <v>5498</v>
      </c>
      <c r="O19" s="1775"/>
      <c r="P19" s="1790">
        <v>1</v>
      </c>
      <c r="Q19" s="1921"/>
      <c r="R19" s="1921"/>
      <c r="S19" s="1921"/>
      <c r="T19" s="1909"/>
      <c r="U19" s="2150"/>
      <c r="V19" s="2150"/>
      <c r="W19" s="2150"/>
      <c r="X19" s="1902"/>
      <c r="Y19" s="1902"/>
      <c r="Z19" s="1902"/>
    </row>
    <row r="20" spans="1:26" s="1467" customFormat="1" ht="58.5" customHeight="1">
      <c r="A20" s="3684"/>
      <c r="B20" s="1543" t="str">
        <f t="shared" si="0"/>
        <v>2000003033</v>
      </c>
      <c r="C20" s="1493" t="s">
        <v>3957</v>
      </c>
      <c r="D20" s="1494"/>
      <c r="E20" s="1495"/>
      <c r="F20" s="1493" t="s">
        <v>3416</v>
      </c>
      <c r="G20" s="1495"/>
      <c r="H20" s="1495"/>
      <c r="I20" s="1495" t="s">
        <v>19</v>
      </c>
      <c r="J20" s="1495" t="s">
        <v>1138</v>
      </c>
      <c r="K20" s="1600" t="s">
        <v>8750</v>
      </c>
      <c r="L20" s="2357">
        <v>5000</v>
      </c>
      <c r="M20" s="1748" t="s">
        <v>8751</v>
      </c>
      <c r="N20" s="1493"/>
      <c r="O20" s="1859"/>
      <c r="P20" s="1790">
        <v>1</v>
      </c>
      <c r="Q20" s="1495"/>
      <c r="R20" s="1495"/>
      <c r="S20" s="1495"/>
      <c r="T20" s="1909"/>
      <c r="U20" s="1548"/>
      <c r="V20" s="1548"/>
      <c r="W20" s="1548"/>
      <c r="X20" s="1493"/>
      <c r="Y20" s="1493"/>
      <c r="Z20" s="1493"/>
    </row>
    <row r="21" spans="1:26" s="1467" customFormat="1" ht="58.5" customHeight="1">
      <c r="A21" s="3684"/>
      <c r="B21" s="1543" t="str">
        <f t="shared" si="0"/>
        <v>2200002011</v>
      </c>
      <c r="C21" s="1493" t="s">
        <v>3957</v>
      </c>
      <c r="D21" s="1494"/>
      <c r="E21" s="1495"/>
      <c r="F21" s="1493" t="s">
        <v>3416</v>
      </c>
      <c r="G21" s="1495"/>
      <c r="H21" s="1495"/>
      <c r="I21" s="1495" t="s">
        <v>19</v>
      </c>
      <c r="J21" s="1495" t="s">
        <v>1138</v>
      </c>
      <c r="K21" s="1600" t="s">
        <v>8752</v>
      </c>
      <c r="L21" s="2357">
        <v>575</v>
      </c>
      <c r="M21" s="2506" t="s">
        <v>5319</v>
      </c>
      <c r="N21" s="1493"/>
      <c r="O21" s="1859"/>
      <c r="P21" s="1790">
        <v>1</v>
      </c>
      <c r="Q21" s="1495"/>
      <c r="R21" s="1495"/>
      <c r="S21" s="1495"/>
      <c r="T21" s="1909"/>
      <c r="U21" s="1548"/>
      <c r="V21" s="1548"/>
      <c r="W21" s="1548"/>
      <c r="X21" s="1493"/>
      <c r="Y21" s="1493"/>
      <c r="Z21" s="1493"/>
    </row>
    <row r="22" spans="1:26" s="1467" customFormat="1" ht="58.5" customHeight="1">
      <c r="A22" s="3684"/>
      <c r="B22" s="1543" t="str">
        <f t="shared" si="0"/>
        <v>2200002047</v>
      </c>
      <c r="C22" s="1493" t="s">
        <v>3957</v>
      </c>
      <c r="D22" s="1494"/>
      <c r="E22" s="1495"/>
      <c r="F22" s="1493" t="s">
        <v>3416</v>
      </c>
      <c r="G22" s="1495"/>
      <c r="H22" s="1495"/>
      <c r="I22" s="1495" t="s">
        <v>19</v>
      </c>
      <c r="J22" s="1495" t="s">
        <v>1138</v>
      </c>
      <c r="K22" s="1605" t="s">
        <v>8753</v>
      </c>
      <c r="L22" s="2543">
        <v>90</v>
      </c>
      <c r="M22" s="2506" t="s">
        <v>5319</v>
      </c>
      <c r="N22" s="1493"/>
      <c r="O22" s="1859"/>
      <c r="P22" s="1790">
        <v>1</v>
      </c>
      <c r="Q22" s="1495"/>
      <c r="R22" s="1495"/>
      <c r="S22" s="1495"/>
      <c r="T22" s="1909"/>
      <c r="U22" s="1548"/>
      <c r="V22" s="1548"/>
      <c r="W22" s="1548"/>
      <c r="X22" s="1493"/>
      <c r="Y22" s="1493"/>
      <c r="Z22" s="1493"/>
    </row>
    <row r="23" spans="1:26" s="1467" customFormat="1" ht="58.5" customHeight="1">
      <c r="A23" s="3684"/>
      <c r="B23" s="1543" t="str">
        <f t="shared" si="0"/>
        <v>2200002048</v>
      </c>
      <c r="C23" s="1493" t="s">
        <v>3957</v>
      </c>
      <c r="D23" s="1494"/>
      <c r="E23" s="1495"/>
      <c r="F23" s="1493" t="s">
        <v>3416</v>
      </c>
      <c r="G23" s="1495"/>
      <c r="H23" s="1495"/>
      <c r="I23" s="1495" t="s">
        <v>19</v>
      </c>
      <c r="J23" s="1495" t="s">
        <v>1138</v>
      </c>
      <c r="K23" s="1605" t="s">
        <v>8754</v>
      </c>
      <c r="L23" s="2543">
        <v>1543</v>
      </c>
      <c r="M23" s="2506" t="s">
        <v>5319</v>
      </c>
      <c r="N23" s="1493"/>
      <c r="O23" s="1859"/>
      <c r="P23" s="1790">
        <v>1</v>
      </c>
      <c r="Q23" s="1495"/>
      <c r="R23" s="1495"/>
      <c r="S23" s="1495"/>
      <c r="T23" s="1909"/>
      <c r="U23" s="1548"/>
      <c r="V23" s="1548"/>
      <c r="W23" s="1548"/>
      <c r="X23" s="1493"/>
      <c r="Y23" s="1493"/>
      <c r="Z23" s="1493"/>
    </row>
    <row r="24" spans="1:26" s="2643" customFormat="1" ht="58.5" customHeight="1">
      <c r="A24" s="3691">
        <v>8</v>
      </c>
      <c r="B24" s="1900" t="str">
        <f t="shared" si="0"/>
        <v>2000003019</v>
      </c>
      <c r="C24" s="1902" t="s">
        <v>3414</v>
      </c>
      <c r="D24" s="2607">
        <v>24000</v>
      </c>
      <c r="E24" s="1921" t="s">
        <v>8723</v>
      </c>
      <c r="F24" s="1902" t="s">
        <v>3416</v>
      </c>
      <c r="G24" s="1921" t="s">
        <v>8755</v>
      </c>
      <c r="H24" s="1921"/>
      <c r="I24" s="2187" t="s">
        <v>19</v>
      </c>
      <c r="J24" s="2370" t="s">
        <v>20</v>
      </c>
      <c r="K24" s="2696" t="s">
        <v>8756</v>
      </c>
      <c r="L24" s="2608">
        <v>11293</v>
      </c>
      <c r="M24" s="2196" t="s">
        <v>5319</v>
      </c>
      <c r="N24" s="2563" t="s">
        <v>5376</v>
      </c>
      <c r="O24" s="1775"/>
      <c r="P24" s="1790">
        <v>1</v>
      </c>
      <c r="Q24" s="1921"/>
      <c r="R24" s="1921"/>
      <c r="S24" s="1921"/>
      <c r="T24" s="1909"/>
      <c r="U24" s="2150"/>
      <c r="V24" s="2150"/>
      <c r="W24" s="2150"/>
      <c r="X24" s="1902"/>
      <c r="Y24" s="1902"/>
      <c r="Z24" s="1902"/>
    </row>
    <row r="25" spans="1:26" s="1467" customFormat="1" ht="58.5" customHeight="1">
      <c r="A25" s="3691"/>
      <c r="B25" s="1900" t="str">
        <f t="shared" si="0"/>
        <v>2000003040</v>
      </c>
      <c r="C25" s="1493" t="s">
        <v>3414</v>
      </c>
      <c r="D25" s="1494"/>
      <c r="E25" s="1495"/>
      <c r="F25" s="1493" t="s">
        <v>3416</v>
      </c>
      <c r="G25" s="1495"/>
      <c r="H25" s="1495"/>
      <c r="I25" s="1495" t="s">
        <v>19</v>
      </c>
      <c r="J25" s="1495" t="s">
        <v>959</v>
      </c>
      <c r="K25" s="1881" t="s">
        <v>8757</v>
      </c>
      <c r="L25" s="2361">
        <v>5000</v>
      </c>
      <c r="M25" s="2196" t="s">
        <v>5319</v>
      </c>
      <c r="N25" s="1495"/>
      <c r="O25" s="1859"/>
      <c r="P25" s="1790">
        <v>1</v>
      </c>
      <c r="Q25" s="1495" t="s">
        <v>5377</v>
      </c>
      <c r="R25" s="2720" t="e">
        <f>VLOOKUP(Q25,#REF!,2,0)</f>
        <v>#REF!</v>
      </c>
      <c r="S25" s="2720" t="e">
        <f>VLOOKUP(Q25,#REF!,3,0)</f>
        <v>#REF!</v>
      </c>
      <c r="T25" s="2721" t="e">
        <f>R25-S25</f>
        <v>#REF!</v>
      </c>
      <c r="U25" s="1548"/>
      <c r="V25" s="1548"/>
      <c r="W25" s="1548"/>
      <c r="X25" s="1493"/>
      <c r="Y25" s="1493"/>
      <c r="Z25" s="1493"/>
    </row>
    <row r="26" spans="1:26" s="1467" customFormat="1" ht="58.5" customHeight="1">
      <c r="A26" s="3691"/>
      <c r="B26" s="1900" t="str">
        <f t="shared" si="0"/>
        <v>2000003037</v>
      </c>
      <c r="C26" s="1493" t="s">
        <v>3414</v>
      </c>
      <c r="D26" s="1494"/>
      <c r="E26" s="1495"/>
      <c r="F26" s="1493" t="s">
        <v>3416</v>
      </c>
      <c r="G26" s="1495"/>
      <c r="H26" s="1495"/>
      <c r="I26" s="1495" t="s">
        <v>19</v>
      </c>
      <c r="J26" s="1495" t="s">
        <v>959</v>
      </c>
      <c r="K26" s="1547" t="s">
        <v>8758</v>
      </c>
      <c r="L26" s="2357">
        <v>4712</v>
      </c>
      <c r="M26" s="1748" t="s">
        <v>8759</v>
      </c>
      <c r="N26" s="1495"/>
      <c r="O26" s="1859"/>
      <c r="P26" s="1790">
        <v>1</v>
      </c>
      <c r="Q26" s="1495"/>
      <c r="R26" s="1495"/>
      <c r="S26" s="1495"/>
      <c r="T26" s="1909"/>
      <c r="U26" s="1548"/>
      <c r="V26" s="1548"/>
      <c r="W26" s="1548"/>
      <c r="X26" s="1493"/>
      <c r="Y26" s="1493"/>
      <c r="Z26" s="1493"/>
    </row>
    <row r="27" spans="1:26" s="1467" customFormat="1" ht="58.5" customHeight="1">
      <c r="A27" s="3683"/>
      <c r="B27" s="1900" t="str">
        <f t="shared" si="0"/>
        <v>2000003066</v>
      </c>
      <c r="C27" s="1493" t="s">
        <v>3414</v>
      </c>
      <c r="D27" s="1494"/>
      <c r="E27" s="1495"/>
      <c r="F27" s="1493" t="s">
        <v>3416</v>
      </c>
      <c r="G27" s="1495"/>
      <c r="H27" s="1495"/>
      <c r="I27" s="1495" t="s">
        <v>19</v>
      </c>
      <c r="J27" s="1495" t="s">
        <v>959</v>
      </c>
      <c r="K27" s="1547" t="s">
        <v>8760</v>
      </c>
      <c r="L27" s="2357">
        <v>3000</v>
      </c>
      <c r="M27" s="2196" t="s">
        <v>5319</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8761</v>
      </c>
      <c r="F28" s="1902" t="s">
        <v>89</v>
      </c>
      <c r="G28" s="1921" t="s">
        <v>8762</v>
      </c>
      <c r="H28" s="1921"/>
      <c r="I28" s="2187" t="s">
        <v>19</v>
      </c>
      <c r="J28" s="2370" t="s">
        <v>20</v>
      </c>
      <c r="K28" s="1845" t="s">
        <v>8763</v>
      </c>
      <c r="L28" s="2583">
        <v>3180</v>
      </c>
      <c r="M28" s="2196" t="s">
        <v>5319</v>
      </c>
      <c r="N28" s="1902" t="s">
        <v>5413</v>
      </c>
      <c r="O28" s="1775"/>
      <c r="P28" s="1790">
        <v>1</v>
      </c>
      <c r="Q28" s="1921"/>
      <c r="R28" s="1921"/>
      <c r="S28" s="1921"/>
      <c r="T28" s="1909"/>
      <c r="U28" s="2150"/>
      <c r="V28" s="2150"/>
      <c r="W28" s="2150"/>
      <c r="X28" s="1902"/>
      <c r="Y28" s="1902"/>
      <c r="Z28" s="1902"/>
    </row>
    <row r="29" spans="1:26" s="1467" customFormat="1" ht="58.5" customHeight="1">
      <c r="A29" s="3705">
        <v>10</v>
      </c>
      <c r="B29" s="2419" t="str">
        <f t="shared" si="0"/>
        <v>2000003066</v>
      </c>
      <c r="C29" s="1902" t="s">
        <v>2927</v>
      </c>
      <c r="D29" s="2792">
        <v>12000</v>
      </c>
      <c r="E29" s="1921" t="s">
        <v>8764</v>
      </c>
      <c r="F29" s="2563" t="s">
        <v>3416</v>
      </c>
      <c r="G29" s="1921" t="s">
        <v>8765</v>
      </c>
      <c r="H29" s="1921"/>
      <c r="I29" s="1921" t="s">
        <v>19</v>
      </c>
      <c r="J29" s="1921" t="s">
        <v>1138</v>
      </c>
      <c r="K29" s="1911" t="s">
        <v>8766</v>
      </c>
      <c r="L29" s="2583">
        <v>2000</v>
      </c>
      <c r="M29" s="2196" t="s">
        <v>5319</v>
      </c>
      <c r="N29" s="1902" t="s">
        <v>5409</v>
      </c>
      <c r="O29" s="1775"/>
      <c r="P29" s="1790">
        <v>1</v>
      </c>
      <c r="Q29" s="1921"/>
      <c r="R29" s="1921"/>
      <c r="S29" s="1921"/>
      <c r="T29" s="1909"/>
      <c r="U29" s="2150"/>
      <c r="V29" s="2150"/>
      <c r="W29" s="2150"/>
      <c r="X29" s="1902"/>
      <c r="Y29" s="1902"/>
      <c r="Z29" s="1902"/>
    </row>
    <row r="30" spans="1:26" s="1467" customFormat="1" ht="58.5" customHeight="1">
      <c r="A30" s="3721"/>
      <c r="B30" s="2873">
        <v>2200002049</v>
      </c>
      <c r="C30" s="1626" t="s">
        <v>2927</v>
      </c>
      <c r="D30" s="2793"/>
      <c r="E30" s="1495"/>
      <c r="F30" s="1626" t="s">
        <v>3416</v>
      </c>
      <c r="G30" s="1495"/>
      <c r="H30" s="1495"/>
      <c r="I30" s="1495" t="s">
        <v>19</v>
      </c>
      <c r="J30" s="1495" t="s">
        <v>1138</v>
      </c>
      <c r="K30" s="1547" t="s">
        <v>8767</v>
      </c>
      <c r="L30" s="2357">
        <v>2388</v>
      </c>
      <c r="M30" s="1748" t="s">
        <v>8768</v>
      </c>
      <c r="N30" s="1902"/>
      <c r="O30" s="1775"/>
      <c r="P30" s="1790">
        <v>1</v>
      </c>
      <c r="Q30" s="1921"/>
      <c r="R30" s="1921"/>
      <c r="S30" s="1921"/>
      <c r="T30" s="1909"/>
      <c r="U30" s="2150"/>
      <c r="V30" s="2150"/>
      <c r="W30" s="2150"/>
      <c r="X30" s="1902"/>
      <c r="Y30" s="1902"/>
      <c r="Z30" s="1902"/>
    </row>
    <row r="31" spans="1:26" s="1467" customFormat="1" ht="58.5" customHeight="1">
      <c r="A31" s="3699"/>
      <c r="B31" s="1946" t="str">
        <f t="shared" ref="B31:B62" si="1">TEXT(LEFT(K31,10),"0000000000")</f>
        <v>2200002051</v>
      </c>
      <c r="C31" s="1493" t="s">
        <v>2927</v>
      </c>
      <c r="D31" s="2793"/>
      <c r="E31" s="1495"/>
      <c r="F31" s="1626" t="s">
        <v>3416</v>
      </c>
      <c r="G31" s="1495"/>
      <c r="H31" s="1495"/>
      <c r="I31" s="1495" t="s">
        <v>19</v>
      </c>
      <c r="J31" s="1495" t="s">
        <v>1138</v>
      </c>
      <c r="K31" s="1547" t="s">
        <v>8769</v>
      </c>
      <c r="L31" s="2357">
        <v>781</v>
      </c>
      <c r="M31" s="1748" t="s">
        <v>8770</v>
      </c>
      <c r="N31" s="1902"/>
      <c r="O31" s="1775"/>
      <c r="P31" s="1790">
        <v>1</v>
      </c>
      <c r="Q31" s="1921"/>
      <c r="R31" s="1921"/>
      <c r="S31" s="1921"/>
      <c r="T31" s="1909"/>
      <c r="U31" s="2150"/>
      <c r="V31" s="2150"/>
      <c r="W31" s="2150"/>
      <c r="X31" s="1902"/>
      <c r="Y31" s="1902"/>
      <c r="Z31" s="1902"/>
    </row>
    <row r="32" spans="1:26" s="1467" customFormat="1" ht="58.5" customHeight="1">
      <c r="A32" s="3699"/>
      <c r="B32" s="1900" t="str">
        <f t="shared" si="1"/>
        <v>2200002055</v>
      </c>
      <c r="C32" s="1493" t="s">
        <v>2927</v>
      </c>
      <c r="D32" s="2793"/>
      <c r="E32" s="1495"/>
      <c r="F32" s="1626" t="s">
        <v>3416</v>
      </c>
      <c r="G32" s="1495"/>
      <c r="H32" s="1495"/>
      <c r="I32" s="1495" t="s">
        <v>19</v>
      </c>
      <c r="J32" s="1495" t="s">
        <v>1138</v>
      </c>
      <c r="K32" s="1600" t="s">
        <v>8771</v>
      </c>
      <c r="L32" s="2357">
        <v>4654</v>
      </c>
      <c r="M32" s="1748" t="s">
        <v>8772</v>
      </c>
      <c r="N32" s="1902"/>
      <c r="O32" s="1775"/>
      <c r="P32" s="1790">
        <v>1</v>
      </c>
      <c r="Q32" s="1921"/>
      <c r="R32" s="1921"/>
      <c r="S32" s="1921"/>
      <c r="T32" s="1909"/>
      <c r="U32" s="2150"/>
      <c r="V32" s="2150"/>
      <c r="W32" s="2150"/>
      <c r="X32" s="1902"/>
      <c r="Y32" s="1902"/>
      <c r="Z32" s="1902"/>
    </row>
    <row r="33" spans="1:26" s="1467" customFormat="1" ht="58.5" customHeight="1">
      <c r="A33" s="3699"/>
      <c r="B33" s="1900" t="str">
        <f t="shared" si="1"/>
        <v>2200002053</v>
      </c>
      <c r="C33" s="1493" t="s">
        <v>2927</v>
      </c>
      <c r="D33" s="2793"/>
      <c r="E33" s="1495"/>
      <c r="F33" s="1626" t="s">
        <v>3416</v>
      </c>
      <c r="G33" s="1495"/>
      <c r="H33" s="1495"/>
      <c r="I33" s="1495" t="s">
        <v>19</v>
      </c>
      <c r="J33" s="1495" t="s">
        <v>1138</v>
      </c>
      <c r="K33" s="1547" t="s">
        <v>8773</v>
      </c>
      <c r="L33" s="2357">
        <v>1102</v>
      </c>
      <c r="M33" s="1748" t="s">
        <v>8774</v>
      </c>
      <c r="N33" s="1902"/>
      <c r="O33" s="1775"/>
      <c r="P33" s="1790">
        <v>1</v>
      </c>
      <c r="Q33" s="1921"/>
      <c r="R33" s="1921"/>
      <c r="S33" s="1921"/>
      <c r="T33" s="1909"/>
      <c r="U33" s="2150"/>
      <c r="V33" s="2150"/>
      <c r="W33" s="2150"/>
      <c r="X33" s="1902"/>
      <c r="Y33" s="1902"/>
      <c r="Z33" s="1902"/>
    </row>
    <row r="34" spans="1:26" s="1467" customFormat="1" ht="58.5" customHeight="1">
      <c r="A34" s="3699"/>
      <c r="B34" s="1900" t="str">
        <f t="shared" si="1"/>
        <v>2200002007</v>
      </c>
      <c r="C34" s="1493" t="s">
        <v>2927</v>
      </c>
      <c r="D34" s="2793"/>
      <c r="E34" s="1495"/>
      <c r="F34" s="1626" t="s">
        <v>3416</v>
      </c>
      <c r="G34" s="1495"/>
      <c r="H34" s="1495"/>
      <c r="I34" s="1495" t="s">
        <v>19</v>
      </c>
      <c r="J34" s="1495" t="s">
        <v>1138</v>
      </c>
      <c r="K34" s="1600" t="s">
        <v>5433</v>
      </c>
      <c r="L34" s="2357">
        <v>236</v>
      </c>
      <c r="M34" s="2196" t="s">
        <v>5319</v>
      </c>
      <c r="N34" s="1495"/>
      <c r="O34" s="1859"/>
      <c r="P34" s="1790">
        <v>1</v>
      </c>
      <c r="Q34" s="1921"/>
      <c r="R34" s="1921"/>
      <c r="S34" s="1921"/>
      <c r="T34" s="1909"/>
      <c r="U34" s="2150"/>
      <c r="V34" s="2150"/>
      <c r="W34" s="2150"/>
      <c r="X34" s="1902"/>
      <c r="Y34" s="1902"/>
      <c r="Z34" s="1902"/>
    </row>
    <row r="35" spans="1:26" s="1467" customFormat="1" ht="58.5" customHeight="1">
      <c r="A35" s="3699"/>
      <c r="B35" s="1900" t="str">
        <f t="shared" si="1"/>
        <v>2200002020</v>
      </c>
      <c r="C35" s="1493" t="s">
        <v>2927</v>
      </c>
      <c r="D35" s="2793"/>
      <c r="E35" s="1548"/>
      <c r="F35" s="1626" t="s">
        <v>3416</v>
      </c>
      <c r="G35" s="1495"/>
      <c r="H35" s="1495"/>
      <c r="I35" s="1495" t="s">
        <v>19</v>
      </c>
      <c r="J35" s="1495" t="s">
        <v>1138</v>
      </c>
      <c r="K35" s="1600" t="s">
        <v>8775</v>
      </c>
      <c r="L35" s="2357">
        <v>233</v>
      </c>
      <c r="M35" s="2196" t="s">
        <v>5319</v>
      </c>
      <c r="N35" s="1495"/>
      <c r="O35" s="1859"/>
      <c r="P35" s="1790">
        <v>1</v>
      </c>
      <c r="Q35" s="1495"/>
      <c r="R35" s="2720"/>
      <c r="S35" s="2720"/>
      <c r="T35" s="2721"/>
      <c r="U35" s="1548"/>
      <c r="V35" s="1548"/>
      <c r="W35" s="1548"/>
      <c r="X35" s="1493"/>
      <c r="Y35" s="1493"/>
      <c r="Z35" s="1493"/>
    </row>
    <row r="36" spans="1:26" s="1467" customFormat="1" ht="58.5" customHeight="1">
      <c r="A36" s="3700"/>
      <c r="B36" s="1900" t="str">
        <f t="shared" si="1"/>
        <v>2000003053</v>
      </c>
      <c r="C36" s="1493" t="s">
        <v>2927</v>
      </c>
      <c r="D36" s="2793"/>
      <c r="E36" s="1548"/>
      <c r="F36" s="1626" t="s">
        <v>3416</v>
      </c>
      <c r="G36" s="1495"/>
      <c r="H36" s="1495"/>
      <c r="I36" s="1495" t="s">
        <v>19</v>
      </c>
      <c r="J36" s="1495" t="s">
        <v>1138</v>
      </c>
      <c r="K36" s="1547" t="s">
        <v>8776</v>
      </c>
      <c r="L36" s="2357">
        <v>1000</v>
      </c>
      <c r="M36" s="2196" t="s">
        <v>8777</v>
      </c>
      <c r="N36" s="1493"/>
      <c r="O36" s="1859"/>
      <c r="P36" s="1790">
        <v>1</v>
      </c>
      <c r="Q36" s="1495"/>
      <c r="R36" s="2720"/>
      <c r="S36" s="2720"/>
      <c r="T36" s="2721"/>
      <c r="U36" s="1548"/>
      <c r="V36" s="1548"/>
      <c r="W36" s="1548"/>
      <c r="X36" s="1493"/>
      <c r="Y36" s="1493"/>
      <c r="Z36" s="1493"/>
    </row>
    <row r="37" spans="1:26" s="1467" customFormat="1" ht="55.5" customHeight="1">
      <c r="A37" s="3686">
        <v>11</v>
      </c>
      <c r="B37" s="2187" t="str">
        <f t="shared" si="1"/>
        <v>2200002037</v>
      </c>
      <c r="C37" s="1921" t="s">
        <v>8778</v>
      </c>
      <c r="D37" s="2607">
        <v>4700</v>
      </c>
      <c r="E37" s="2187" t="s">
        <v>8779</v>
      </c>
      <c r="F37" s="1902" t="s">
        <v>3401</v>
      </c>
      <c r="G37" s="1909" t="s">
        <v>8780</v>
      </c>
      <c r="H37" s="1921"/>
      <c r="I37" s="1921" t="s">
        <v>19</v>
      </c>
      <c r="J37" s="1921" t="s">
        <v>1138</v>
      </c>
      <c r="K37" s="1911" t="s">
        <v>8781</v>
      </c>
      <c r="L37" s="2583">
        <v>1971</v>
      </c>
      <c r="M37" s="1909" t="s">
        <v>8782</v>
      </c>
      <c r="N37" s="1902" t="s">
        <v>5409</v>
      </c>
      <c r="O37" s="1859"/>
      <c r="P37" s="1790">
        <v>1</v>
      </c>
      <c r="Q37" s="1921"/>
      <c r="R37" s="1921"/>
      <c r="S37" s="1921"/>
      <c r="T37" s="1909"/>
      <c r="U37" s="2150"/>
      <c r="V37" s="2150"/>
      <c r="W37" s="2150"/>
      <c r="X37" s="1902"/>
      <c r="Y37" s="1902"/>
      <c r="Z37" s="1902"/>
    </row>
    <row r="38" spans="1:26" s="1467" customFormat="1" ht="55.5" customHeight="1">
      <c r="A38" s="3687"/>
      <c r="B38" s="1543" t="str">
        <f t="shared" si="1"/>
        <v>2000003050</v>
      </c>
      <c r="C38" s="1495" t="s">
        <v>8783</v>
      </c>
      <c r="D38" s="2793"/>
      <c r="E38" s="1559"/>
      <c r="F38" s="1626" t="s">
        <v>3401</v>
      </c>
      <c r="G38" s="1495"/>
      <c r="H38" s="1495"/>
      <c r="I38" s="1495" t="s">
        <v>19</v>
      </c>
      <c r="J38" s="1495" t="s">
        <v>1138</v>
      </c>
      <c r="K38" s="1600" t="s">
        <v>8784</v>
      </c>
      <c r="L38" s="2357">
        <v>310</v>
      </c>
      <c r="M38" s="1790" t="s">
        <v>5344</v>
      </c>
      <c r="N38" s="1493"/>
      <c r="O38" s="1859"/>
      <c r="P38" s="1790">
        <v>1</v>
      </c>
      <c r="Q38" s="1495"/>
      <c r="R38" s="1495"/>
      <c r="S38" s="1495"/>
      <c r="T38" s="1909"/>
      <c r="U38" s="1548"/>
      <c r="V38" s="1548"/>
      <c r="W38" s="1548"/>
      <c r="X38" s="1493"/>
      <c r="Y38" s="1493"/>
      <c r="Z38" s="1493"/>
    </row>
    <row r="39" spans="1:26" s="1467" customFormat="1" ht="61.5" customHeight="1">
      <c r="A39" s="3687"/>
      <c r="B39" s="1543" t="str">
        <f t="shared" si="1"/>
        <v>2000003041</v>
      </c>
      <c r="C39" s="1495" t="s">
        <v>8783</v>
      </c>
      <c r="D39" s="2793"/>
      <c r="E39" s="1548"/>
      <c r="F39" s="1626" t="s">
        <v>3401</v>
      </c>
      <c r="G39" s="1495"/>
      <c r="H39" s="1495"/>
      <c r="I39" s="1495" t="s">
        <v>19</v>
      </c>
      <c r="J39" s="1495" t="s">
        <v>1138</v>
      </c>
      <c r="K39" s="1547" t="s">
        <v>8785</v>
      </c>
      <c r="L39" s="2543">
        <v>2000</v>
      </c>
      <c r="M39" s="2196" t="s">
        <v>5319</v>
      </c>
      <c r="N39" s="1495"/>
      <c r="O39" s="1859"/>
      <c r="P39" s="1790">
        <v>1</v>
      </c>
      <c r="Q39" s="1495" t="s">
        <v>5377</v>
      </c>
      <c r="R39" s="2720" t="e">
        <f>VLOOKUP(Q39,#REF!,2,0)</f>
        <v>#REF!</v>
      </c>
      <c r="S39" s="2720" t="e">
        <f>VLOOKUP(Q39,#REF!,3,0)</f>
        <v>#REF!</v>
      </c>
      <c r="T39" s="2721" t="e">
        <f>R39-S39</f>
        <v>#REF!</v>
      </c>
      <c r="U39" s="1548"/>
      <c r="V39" s="1548"/>
      <c r="W39" s="1548"/>
      <c r="X39" s="1493"/>
      <c r="Y39" s="1493"/>
      <c r="Z39" s="1493"/>
    </row>
    <row r="40" spans="1:26" s="1467" customFormat="1" ht="55.5" customHeight="1">
      <c r="A40" s="3687"/>
      <c r="B40" s="1543" t="str">
        <f t="shared" si="1"/>
        <v>2200002036</v>
      </c>
      <c r="C40" s="1495" t="s">
        <v>8783</v>
      </c>
      <c r="D40" s="2793"/>
      <c r="E40" s="1548"/>
      <c r="F40" s="1626" t="s">
        <v>3401</v>
      </c>
      <c r="G40" s="1495"/>
      <c r="H40" s="1495"/>
      <c r="I40" s="1495" t="s">
        <v>19</v>
      </c>
      <c r="J40" s="1495" t="s">
        <v>1138</v>
      </c>
      <c r="K40" s="1995" t="s">
        <v>5546</v>
      </c>
      <c r="L40" s="2357">
        <v>150</v>
      </c>
      <c r="M40" s="2749" t="s">
        <v>5344</v>
      </c>
      <c r="N40" s="1495"/>
      <c r="O40" s="1859"/>
      <c r="P40" s="1790">
        <v>1</v>
      </c>
      <c r="Q40" s="1495"/>
      <c r="R40" s="2720"/>
      <c r="S40" s="2720"/>
      <c r="T40" s="2721"/>
      <c r="U40" s="1548"/>
      <c r="V40" s="1548"/>
      <c r="W40" s="1548"/>
      <c r="X40" s="1493"/>
      <c r="Y40" s="1493"/>
      <c r="Z40" s="1493"/>
    </row>
    <row r="41" spans="1:26" s="1467" customFormat="1" ht="55.5" customHeight="1">
      <c r="A41" s="3687"/>
      <c r="B41" s="1543" t="str">
        <f t="shared" si="1"/>
        <v>2200002016</v>
      </c>
      <c r="C41" s="1495" t="s">
        <v>8783</v>
      </c>
      <c r="D41" s="2793"/>
      <c r="E41" s="1548"/>
      <c r="F41" s="1626" t="s">
        <v>3401</v>
      </c>
      <c r="G41" s="1495"/>
      <c r="H41" s="1495"/>
      <c r="I41" s="1495" t="s">
        <v>19</v>
      </c>
      <c r="J41" s="1495" t="s">
        <v>1138</v>
      </c>
      <c r="K41" s="1547" t="s">
        <v>8786</v>
      </c>
      <c r="L41" s="2361">
        <v>220</v>
      </c>
      <c r="M41" s="2749" t="s">
        <v>5344</v>
      </c>
      <c r="N41" s="1493"/>
      <c r="O41" s="1859"/>
      <c r="P41" s="1790">
        <v>1</v>
      </c>
      <c r="Q41" s="1495"/>
      <c r="R41" s="2720"/>
      <c r="S41" s="2720"/>
      <c r="T41" s="2721"/>
      <c r="U41" s="1548"/>
      <c r="V41" s="1548"/>
      <c r="W41" s="1548"/>
      <c r="X41" s="1493"/>
      <c r="Y41" s="1493"/>
      <c r="Z41" s="1493"/>
    </row>
    <row r="42" spans="1:26" s="1467" customFormat="1" ht="55.5" customHeight="1">
      <c r="A42" s="3688"/>
      <c r="B42" s="1543" t="str">
        <f t="shared" si="1"/>
        <v>2200002055</v>
      </c>
      <c r="C42" s="1495" t="s">
        <v>8783</v>
      </c>
      <c r="D42" s="2793"/>
      <c r="E42" s="1548"/>
      <c r="F42" s="1626" t="s">
        <v>3401</v>
      </c>
      <c r="G42" s="1495"/>
      <c r="H42" s="1495"/>
      <c r="I42" s="1495" t="s">
        <v>19</v>
      </c>
      <c r="J42" s="1495" t="s">
        <v>1138</v>
      </c>
      <c r="K42" s="1600" t="s">
        <v>8787</v>
      </c>
      <c r="L42" s="2361">
        <v>100</v>
      </c>
      <c r="M42" s="1748" t="s">
        <v>8788</v>
      </c>
      <c r="N42" s="1626"/>
      <c r="O42" s="1859"/>
      <c r="P42" s="1790">
        <v>1</v>
      </c>
      <c r="Q42" s="1495"/>
      <c r="R42" s="2720"/>
      <c r="S42" s="2720"/>
      <c r="T42" s="2721"/>
      <c r="U42" s="1548"/>
      <c r="V42" s="1548"/>
      <c r="W42" s="1548"/>
      <c r="X42" s="1493"/>
      <c r="Y42" s="1493"/>
      <c r="Z42" s="1493"/>
    </row>
    <row r="43" spans="1:26" s="1467" customFormat="1" ht="58.5" customHeight="1">
      <c r="A43" s="3686">
        <v>12</v>
      </c>
      <c r="B43" s="2187" t="str">
        <f t="shared" si="1"/>
        <v>2200002005</v>
      </c>
      <c r="C43" s="1921" t="s">
        <v>3455</v>
      </c>
      <c r="D43" s="2792">
        <v>8800</v>
      </c>
      <c r="E43" s="2118" t="s">
        <v>8789</v>
      </c>
      <c r="F43" s="2563" t="s">
        <v>3401</v>
      </c>
      <c r="G43" s="1921" t="s">
        <v>8790</v>
      </c>
      <c r="H43" s="1921"/>
      <c r="I43" s="1921" t="s">
        <v>19</v>
      </c>
      <c r="J43" s="1921" t="s">
        <v>123</v>
      </c>
      <c r="K43" s="1845" t="s">
        <v>8791</v>
      </c>
      <c r="L43" s="2583">
        <v>660</v>
      </c>
      <c r="M43" s="1909" t="s">
        <v>5344</v>
      </c>
      <c r="N43" s="1495"/>
      <c r="O43" s="1859"/>
      <c r="P43" s="1790">
        <v>2</v>
      </c>
      <c r="Q43" s="1495"/>
      <c r="R43" s="2720"/>
      <c r="S43" s="2720"/>
      <c r="T43" s="2721"/>
      <c r="U43" s="1548"/>
      <c r="V43" s="1548"/>
      <c r="W43" s="1548"/>
      <c r="X43" s="1493"/>
      <c r="Y43" s="1493"/>
      <c r="Z43" s="1493"/>
    </row>
    <row r="44" spans="1:26" s="1467" customFormat="1" ht="58.5" customHeight="1">
      <c r="A44" s="3687"/>
      <c r="B44" s="1543" t="str">
        <f t="shared" si="1"/>
        <v>2000003087</v>
      </c>
      <c r="C44" s="1495" t="s">
        <v>3455</v>
      </c>
      <c r="D44" s="1494"/>
      <c r="E44" s="1495"/>
      <c r="F44" s="1626" t="s">
        <v>3401</v>
      </c>
      <c r="G44" s="1495"/>
      <c r="H44" s="1495"/>
      <c r="I44" s="1495" t="s">
        <v>19</v>
      </c>
      <c r="J44" s="1495" t="s">
        <v>123</v>
      </c>
      <c r="K44" s="1600" t="s">
        <v>8792</v>
      </c>
      <c r="L44" s="2357">
        <v>400</v>
      </c>
      <c r="M44" s="2196" t="s">
        <v>5319</v>
      </c>
      <c r="N44" s="1493"/>
      <c r="O44" s="1859"/>
      <c r="P44" s="1790">
        <v>2</v>
      </c>
      <c r="Q44" s="1495"/>
      <c r="R44" s="1495"/>
      <c r="S44" s="1495"/>
      <c r="T44" s="1909"/>
      <c r="U44" s="1548"/>
      <c r="V44" s="1548"/>
      <c r="W44" s="1548"/>
      <c r="X44" s="1493"/>
      <c r="Y44" s="1493"/>
      <c r="Z44" s="1493"/>
    </row>
    <row r="45" spans="1:26" s="1467" customFormat="1" ht="58.5" customHeight="1">
      <c r="A45" s="3687"/>
      <c r="B45" s="1543" t="str">
        <f t="shared" si="1"/>
        <v>2000003105</v>
      </c>
      <c r="C45" s="1495" t="s">
        <v>3455</v>
      </c>
      <c r="D45" s="1494"/>
      <c r="E45" s="1495"/>
      <c r="F45" s="1626" t="s">
        <v>3401</v>
      </c>
      <c r="G45" s="1495"/>
      <c r="H45" s="1495"/>
      <c r="I45" s="1495" t="s">
        <v>19</v>
      </c>
      <c r="J45" s="1493" t="s">
        <v>123</v>
      </c>
      <c r="K45" s="1770" t="s">
        <v>8793</v>
      </c>
      <c r="L45" s="1548">
        <v>2400</v>
      </c>
      <c r="M45" s="2196" t="s">
        <v>5319</v>
      </c>
      <c r="N45" s="1493"/>
      <c r="O45" s="1859"/>
      <c r="P45" s="1790">
        <v>2</v>
      </c>
      <c r="Q45" s="1495"/>
      <c r="R45" s="1495"/>
      <c r="S45" s="1495"/>
      <c r="T45" s="1909"/>
      <c r="U45" s="1548"/>
      <c r="V45" s="1548"/>
      <c r="W45" s="1548"/>
      <c r="X45" s="1493"/>
      <c r="Y45" s="1493"/>
      <c r="Z45" s="1493"/>
    </row>
    <row r="46" spans="1:26" s="1467" customFormat="1" ht="58.5" customHeight="1">
      <c r="A46" s="3687"/>
      <c r="B46" s="1543" t="str">
        <f t="shared" si="1"/>
        <v>2000003044</v>
      </c>
      <c r="C46" s="1495" t="s">
        <v>3455</v>
      </c>
      <c r="D46" s="1494"/>
      <c r="E46" s="1495"/>
      <c r="F46" s="1626" t="s">
        <v>3401</v>
      </c>
      <c r="G46" s="1495"/>
      <c r="H46" s="1495"/>
      <c r="I46" s="1495" t="s">
        <v>19</v>
      </c>
      <c r="J46" s="1495" t="s">
        <v>63</v>
      </c>
      <c r="K46" s="1600" t="s">
        <v>8794</v>
      </c>
      <c r="L46" s="2357">
        <v>5000</v>
      </c>
      <c r="M46" s="1495" t="s">
        <v>5344</v>
      </c>
      <c r="N46" s="1493"/>
      <c r="O46" s="1859"/>
      <c r="P46" s="1790">
        <v>2</v>
      </c>
      <c r="Q46" s="1495"/>
      <c r="R46" s="1495"/>
      <c r="S46" s="1495"/>
      <c r="T46" s="1909"/>
      <c r="U46" s="1548"/>
      <c r="V46" s="1548"/>
      <c r="W46" s="1548"/>
      <c r="X46" s="1493"/>
      <c r="Y46" s="1493"/>
      <c r="Z46" s="1493"/>
    </row>
    <row r="47" spans="1:26" s="1467" customFormat="1" ht="75" customHeight="1">
      <c r="A47" s="3688"/>
      <c r="B47" s="1543" t="str">
        <f t="shared" si="1"/>
        <v>2000003055</v>
      </c>
      <c r="C47" s="1495" t="s">
        <v>3455</v>
      </c>
      <c r="D47" s="1494"/>
      <c r="E47" s="1495"/>
      <c r="F47" s="1626" t="s">
        <v>3401</v>
      </c>
      <c r="G47" s="1495"/>
      <c r="H47" s="1495"/>
      <c r="I47" s="1495" t="s">
        <v>19</v>
      </c>
      <c r="J47" s="1495" t="s">
        <v>63</v>
      </c>
      <c r="K47" s="1600" t="s">
        <v>8795</v>
      </c>
      <c r="L47" s="2357">
        <v>500</v>
      </c>
      <c r="M47" s="1495" t="s">
        <v>5344</v>
      </c>
      <c r="N47" s="1493"/>
      <c r="O47" s="1859"/>
      <c r="P47" s="1790">
        <v>2</v>
      </c>
      <c r="Q47" s="1495"/>
      <c r="R47" s="1495"/>
      <c r="S47" s="1495"/>
      <c r="T47" s="1909"/>
      <c r="U47" s="1548"/>
      <c r="V47" s="1548"/>
      <c r="W47" s="1548"/>
      <c r="X47" s="1493"/>
      <c r="Y47" s="1493"/>
      <c r="Z47" s="1493"/>
    </row>
    <row r="48" spans="1:26" s="2643" customFormat="1" ht="75" customHeight="1">
      <c r="A48" s="3686">
        <v>13</v>
      </c>
      <c r="B48" s="2187" t="str">
        <f t="shared" si="1"/>
        <v>2000003005</v>
      </c>
      <c r="C48" s="1902" t="s">
        <v>3924</v>
      </c>
      <c r="D48" s="2607">
        <v>7200</v>
      </c>
      <c r="E48" s="1921" t="s">
        <v>8796</v>
      </c>
      <c r="F48" s="2563" t="s">
        <v>3401</v>
      </c>
      <c r="G48" s="1909" t="s">
        <v>8797</v>
      </c>
      <c r="H48" s="1921"/>
      <c r="I48" s="2187" t="s">
        <v>19</v>
      </c>
      <c r="J48" s="1921" t="s">
        <v>4348</v>
      </c>
      <c r="K48" s="1845" t="s">
        <v>8798</v>
      </c>
      <c r="L48" s="2583">
        <v>3000</v>
      </c>
      <c r="M48" s="1748" t="s">
        <v>8799</v>
      </c>
      <c r="N48" s="1902"/>
      <c r="O48" s="1775"/>
      <c r="P48" s="1790">
        <v>2</v>
      </c>
      <c r="Q48" s="1921"/>
      <c r="R48" s="1921"/>
      <c r="S48" s="1921"/>
      <c r="T48" s="1909"/>
      <c r="U48" s="2150"/>
      <c r="V48" s="2150"/>
      <c r="W48" s="2150"/>
      <c r="X48" s="1902"/>
      <c r="Y48" s="1902"/>
      <c r="Z48" s="1902"/>
    </row>
    <row r="49" spans="1:26" s="1467" customFormat="1" ht="60.75" customHeight="1">
      <c r="A49" s="3687"/>
      <c r="B49" s="1543" t="str">
        <f t="shared" si="1"/>
        <v>2000003088</v>
      </c>
      <c r="C49" s="1493" t="s">
        <v>3924</v>
      </c>
      <c r="D49" s="2795"/>
      <c r="E49" s="2030"/>
      <c r="F49" s="1626" t="s">
        <v>3401</v>
      </c>
      <c r="G49" s="1748"/>
      <c r="H49" s="1748"/>
      <c r="I49" s="1495" t="s">
        <v>19</v>
      </c>
      <c r="J49" s="1495" t="s">
        <v>63</v>
      </c>
      <c r="K49" s="1600" t="s">
        <v>8800</v>
      </c>
      <c r="L49" s="2357">
        <v>100</v>
      </c>
      <c r="M49" s="1493" t="s">
        <v>5344</v>
      </c>
      <c r="N49" s="1493"/>
      <c r="O49" s="1859"/>
      <c r="P49" s="1790">
        <v>2</v>
      </c>
      <c r="Q49" s="1495"/>
      <c r="R49" s="1495"/>
      <c r="S49" s="1495"/>
      <c r="T49" s="1909"/>
      <c r="U49" s="1548"/>
      <c r="V49" s="1548"/>
      <c r="W49" s="1548"/>
      <c r="X49" s="1493"/>
      <c r="Y49" s="1493"/>
      <c r="Z49" s="1493"/>
    </row>
    <row r="50" spans="1:26" s="1467" customFormat="1" ht="116.25" customHeight="1">
      <c r="A50" s="3688"/>
      <c r="B50" s="1543" t="str">
        <f t="shared" si="1"/>
        <v>2000003078</v>
      </c>
      <c r="C50" s="1493" t="s">
        <v>3924</v>
      </c>
      <c r="D50" s="1494"/>
      <c r="E50" s="1495"/>
      <c r="F50" s="1626" t="s">
        <v>3401</v>
      </c>
      <c r="G50" s="1495"/>
      <c r="H50" s="1495"/>
      <c r="I50" s="1495" t="s">
        <v>19</v>
      </c>
      <c r="J50" s="1495" t="s">
        <v>63</v>
      </c>
      <c r="K50" s="1600" t="s">
        <v>8801</v>
      </c>
      <c r="L50" s="2357">
        <v>4000</v>
      </c>
      <c r="M50" s="2196" t="s">
        <v>5319</v>
      </c>
      <c r="N50" s="1493"/>
      <c r="O50" s="1859"/>
      <c r="P50" s="1790">
        <v>2</v>
      </c>
      <c r="Q50" s="1495"/>
      <c r="R50" s="1495"/>
      <c r="S50" s="1495"/>
      <c r="T50" s="1909"/>
      <c r="U50" s="1548"/>
      <c r="V50" s="1548"/>
      <c r="W50" s="1548"/>
      <c r="X50" s="1493"/>
      <c r="Y50" s="1493"/>
      <c r="Z50" s="1493"/>
    </row>
    <row r="51" spans="1:26" s="1467" customFormat="1" ht="69" customHeight="1">
      <c r="A51" s="3683">
        <v>14</v>
      </c>
      <c r="B51" s="1543" t="str">
        <f t="shared" si="1"/>
        <v>2000003047</v>
      </c>
      <c r="C51" s="1902" t="s">
        <v>3460</v>
      </c>
      <c r="D51" s="2607">
        <v>4000</v>
      </c>
      <c r="E51" s="1921" t="s">
        <v>8796</v>
      </c>
      <c r="F51" s="1902" t="s">
        <v>61</v>
      </c>
      <c r="G51" s="1921" t="s">
        <v>8802</v>
      </c>
      <c r="H51" s="1921"/>
      <c r="I51" s="1921" t="s">
        <v>19</v>
      </c>
      <c r="J51" s="1921" t="s">
        <v>20</v>
      </c>
      <c r="K51" s="1845" t="s">
        <v>8803</v>
      </c>
      <c r="L51" s="2583">
        <v>3000</v>
      </c>
      <c r="M51" s="2196" t="s">
        <v>5319</v>
      </c>
      <c r="N51" s="2563"/>
      <c r="O51" s="1775"/>
      <c r="P51" s="1790">
        <v>2</v>
      </c>
      <c r="Q51" s="1921"/>
      <c r="R51" s="1921"/>
      <c r="S51" s="1921"/>
      <c r="T51" s="1909"/>
      <c r="U51" s="2150"/>
      <c r="V51" s="2150"/>
      <c r="W51" s="2150"/>
      <c r="X51" s="1902"/>
      <c r="Y51" s="1902"/>
      <c r="Z51" s="1902"/>
    </row>
    <row r="52" spans="1:26" s="1467" customFormat="1" ht="66" customHeight="1">
      <c r="A52" s="3685"/>
      <c r="B52" s="1543" t="str">
        <f t="shared" si="1"/>
        <v>2000003067</v>
      </c>
      <c r="C52" s="1493" t="s">
        <v>3460</v>
      </c>
      <c r="D52" s="1494"/>
      <c r="E52" s="1495"/>
      <c r="F52" s="1493" t="s">
        <v>61</v>
      </c>
      <c r="G52" s="1495"/>
      <c r="H52" s="1495"/>
      <c r="I52" s="1495" t="s">
        <v>19</v>
      </c>
      <c r="J52" s="1495" t="s">
        <v>959</v>
      </c>
      <c r="K52" s="1547" t="s">
        <v>8804</v>
      </c>
      <c r="L52" s="2357">
        <v>1000</v>
      </c>
      <c r="M52" s="1748" t="s">
        <v>5344</v>
      </c>
      <c r="N52" s="1493"/>
      <c r="O52" s="1859"/>
      <c r="P52" s="1790">
        <v>2</v>
      </c>
      <c r="Q52" s="1495"/>
      <c r="R52" s="1495"/>
      <c r="S52" s="1495"/>
      <c r="T52" s="1909"/>
      <c r="U52" s="1548"/>
      <c r="V52" s="1548"/>
      <c r="W52" s="1548"/>
      <c r="X52" s="1493"/>
      <c r="Y52" s="1493"/>
      <c r="Z52" s="1493"/>
    </row>
    <row r="53" spans="1:26" s="1467" customFormat="1" ht="66" customHeight="1">
      <c r="A53" s="3686">
        <v>15</v>
      </c>
      <c r="B53" s="2187" t="str">
        <f t="shared" si="1"/>
        <v>2000003144</v>
      </c>
      <c r="C53" s="1902" t="s">
        <v>3629</v>
      </c>
      <c r="D53" s="2456">
        <v>22200</v>
      </c>
      <c r="E53" s="2187" t="s">
        <v>8796</v>
      </c>
      <c r="F53" s="2263" t="s">
        <v>3416</v>
      </c>
      <c r="G53" s="2261" t="s">
        <v>8805</v>
      </c>
      <c r="H53" s="2187" t="s">
        <v>8806</v>
      </c>
      <c r="I53" s="2279" t="s">
        <v>19</v>
      </c>
      <c r="J53" s="1921" t="s">
        <v>63</v>
      </c>
      <c r="K53" s="1600" t="s">
        <v>8807</v>
      </c>
      <c r="L53" s="2357">
        <v>275</v>
      </c>
      <c r="M53" s="1748" t="s">
        <v>8808</v>
      </c>
      <c r="N53" s="1493"/>
      <c r="O53" s="1859"/>
      <c r="P53" s="1790">
        <v>2</v>
      </c>
      <c r="Q53" s="1495"/>
      <c r="R53" s="1495"/>
      <c r="S53" s="1495"/>
      <c r="T53" s="1909"/>
      <c r="U53" s="1548"/>
      <c r="V53" s="1548"/>
      <c r="W53" s="1548"/>
      <c r="X53" s="1493"/>
      <c r="Y53" s="1493"/>
      <c r="Z53" s="1493"/>
    </row>
    <row r="54" spans="1:26" s="2643" customFormat="1" ht="58.5" customHeight="1">
      <c r="A54" s="3687"/>
      <c r="B54" s="1543" t="str">
        <f t="shared" si="1"/>
        <v>2000003079</v>
      </c>
      <c r="C54" s="1769" t="s">
        <v>3629</v>
      </c>
      <c r="D54" s="1548"/>
      <c r="E54" s="2797"/>
      <c r="F54" s="1493" t="s">
        <v>3416</v>
      </c>
      <c r="G54" s="1807"/>
      <c r="H54" s="1548"/>
      <c r="I54" s="1568" t="s">
        <v>19</v>
      </c>
      <c r="J54" s="1495" t="s">
        <v>63</v>
      </c>
      <c r="K54" s="1845" t="s">
        <v>8809</v>
      </c>
      <c r="L54" s="2583">
        <v>500</v>
      </c>
      <c r="M54" s="1748" t="s">
        <v>8810</v>
      </c>
      <c r="N54" s="1902"/>
      <c r="O54" s="1775" t="s">
        <v>5450</v>
      </c>
      <c r="P54" s="1790">
        <v>2</v>
      </c>
      <c r="Q54" s="1921"/>
      <c r="R54" s="1921"/>
      <c r="S54" s="1921"/>
      <c r="T54" s="1909"/>
      <c r="U54" s="2150"/>
      <c r="V54" s="2150"/>
      <c r="W54" s="2150"/>
      <c r="X54" s="1902"/>
      <c r="Y54" s="1902"/>
      <c r="Z54" s="1902"/>
    </row>
    <row r="55" spans="1:26" s="1467" customFormat="1" ht="48" customHeight="1">
      <c r="A55" s="3687"/>
      <c r="B55" s="1543" t="str">
        <f t="shared" si="1"/>
        <v>2000003083</v>
      </c>
      <c r="C55" s="1493" t="s">
        <v>3629</v>
      </c>
      <c r="D55" s="1631"/>
      <c r="E55" s="1851"/>
      <c r="F55" s="1630" t="s">
        <v>3416</v>
      </c>
      <c r="G55" s="1851"/>
      <c r="H55" s="1851"/>
      <c r="I55" s="1543" t="s">
        <v>19</v>
      </c>
      <c r="J55" s="1495" t="s">
        <v>63</v>
      </c>
      <c r="K55" s="1600" t="s">
        <v>8811</v>
      </c>
      <c r="L55" s="2357">
        <v>500</v>
      </c>
      <c r="M55" s="1748" t="s">
        <v>8812</v>
      </c>
      <c r="N55" s="1493"/>
      <c r="O55" s="1859"/>
      <c r="P55" s="1790">
        <v>2</v>
      </c>
      <c r="Q55" s="1495"/>
      <c r="R55" s="1495"/>
      <c r="S55" s="1495"/>
      <c r="T55" s="1909"/>
      <c r="U55" s="1548"/>
      <c r="V55" s="1548"/>
      <c r="W55" s="1548"/>
      <c r="X55" s="1493"/>
      <c r="Y55" s="1493"/>
      <c r="Z55" s="1493"/>
    </row>
    <row r="56" spans="1:26" s="1467" customFormat="1" ht="61.5" customHeight="1">
      <c r="A56" s="3687"/>
      <c r="B56" s="1543" t="str">
        <f t="shared" si="1"/>
        <v>2000003078</v>
      </c>
      <c r="C56" s="1493" t="s">
        <v>3629</v>
      </c>
      <c r="D56" s="1494"/>
      <c r="E56" s="1495"/>
      <c r="F56" s="1493" t="s">
        <v>3416</v>
      </c>
      <c r="G56" s="1495"/>
      <c r="H56" s="1495"/>
      <c r="I56" s="1495" t="s">
        <v>19</v>
      </c>
      <c r="J56" s="1495" t="s">
        <v>63</v>
      </c>
      <c r="K56" s="1600" t="s">
        <v>8813</v>
      </c>
      <c r="L56" s="2357">
        <v>6000</v>
      </c>
      <c r="M56" s="1495" t="s">
        <v>8814</v>
      </c>
      <c r="N56" s="1493"/>
      <c r="O56" s="1859">
        <v>120</v>
      </c>
      <c r="P56" s="1790">
        <v>2</v>
      </c>
      <c r="Q56" s="1495"/>
      <c r="R56" s="1495"/>
      <c r="S56" s="1495"/>
      <c r="T56" s="1909"/>
      <c r="U56" s="1548"/>
      <c r="V56" s="1548"/>
      <c r="W56" s="1548"/>
      <c r="X56" s="1493"/>
      <c r="Y56" s="1493"/>
      <c r="Z56" s="1493"/>
    </row>
    <row r="57" spans="1:26" s="1467" customFormat="1" ht="50.25" customHeight="1">
      <c r="A57" s="3687"/>
      <c r="B57" s="1543" t="str">
        <f t="shared" si="1"/>
        <v>2000003073</v>
      </c>
      <c r="C57" s="1493" t="s">
        <v>3629</v>
      </c>
      <c r="D57" s="1494"/>
      <c r="E57" s="1495"/>
      <c r="F57" s="1493" t="s">
        <v>3416</v>
      </c>
      <c r="G57" s="1495"/>
      <c r="H57" s="1495"/>
      <c r="I57" s="1495" t="s">
        <v>19</v>
      </c>
      <c r="J57" s="1495" t="s">
        <v>5260</v>
      </c>
      <c r="K57" s="1547" t="s">
        <v>8815</v>
      </c>
      <c r="L57" s="2357">
        <v>1000</v>
      </c>
      <c r="M57" s="2196" t="s">
        <v>5319</v>
      </c>
      <c r="N57" s="1493"/>
      <c r="O57" s="1859"/>
      <c r="P57" s="1790">
        <v>2</v>
      </c>
      <c r="Q57" s="1495"/>
      <c r="R57" s="1495"/>
      <c r="S57" s="1495"/>
      <c r="T57" s="1909"/>
      <c r="U57" s="1548"/>
      <c r="V57" s="1548"/>
      <c r="W57" s="1548"/>
      <c r="X57" s="1493"/>
      <c r="Y57" s="1493"/>
      <c r="Z57" s="1493"/>
    </row>
    <row r="58" spans="1:26" s="1467" customFormat="1" ht="50.25" customHeight="1">
      <c r="A58" s="3687"/>
      <c r="B58" s="1543" t="str">
        <f t="shared" si="1"/>
        <v>2000003071</v>
      </c>
      <c r="C58" s="1493" t="s">
        <v>3629</v>
      </c>
      <c r="D58" s="1494"/>
      <c r="E58" s="1495"/>
      <c r="F58" s="1493" t="s">
        <v>3416</v>
      </c>
      <c r="G58" s="1495"/>
      <c r="H58" s="1495"/>
      <c r="I58" s="1495" t="s">
        <v>19</v>
      </c>
      <c r="J58" s="1495" t="s">
        <v>5260</v>
      </c>
      <c r="K58" s="1547" t="s">
        <v>8816</v>
      </c>
      <c r="L58" s="2357">
        <v>9000</v>
      </c>
      <c r="M58" s="2196" t="s">
        <v>5319</v>
      </c>
      <c r="N58" s="1493"/>
      <c r="O58" s="1859"/>
      <c r="P58" s="1790">
        <v>2</v>
      </c>
      <c r="Q58" s="1495"/>
      <c r="R58" s="1495"/>
      <c r="S58" s="1495"/>
      <c r="T58" s="1909"/>
      <c r="U58" s="1548"/>
      <c r="V58" s="1548"/>
      <c r="W58" s="1548"/>
      <c r="X58" s="1493"/>
      <c r="Y58" s="1493"/>
      <c r="Z58" s="1493"/>
    </row>
    <row r="59" spans="1:26" s="1467" customFormat="1" ht="50.25" customHeight="1">
      <c r="A59" s="3687"/>
      <c r="B59" s="1543" t="str">
        <f t="shared" si="1"/>
        <v>2000003074</v>
      </c>
      <c r="C59" s="1493" t="s">
        <v>3629</v>
      </c>
      <c r="D59" s="1494"/>
      <c r="E59" s="1495"/>
      <c r="F59" s="1493" t="s">
        <v>3416</v>
      </c>
      <c r="G59" s="1495"/>
      <c r="H59" s="1495"/>
      <c r="I59" s="1495" t="s">
        <v>19</v>
      </c>
      <c r="J59" s="1495" t="s">
        <v>5260</v>
      </c>
      <c r="K59" s="1828" t="s">
        <v>8817</v>
      </c>
      <c r="L59" s="2357">
        <v>1500</v>
      </c>
      <c r="M59" s="2196" t="s">
        <v>5319</v>
      </c>
      <c r="N59" s="1493"/>
      <c r="O59" s="1859"/>
      <c r="P59" s="1790">
        <v>2</v>
      </c>
      <c r="Q59" s="1495"/>
      <c r="R59" s="1495"/>
      <c r="S59" s="1495"/>
      <c r="T59" s="1909"/>
      <c r="U59" s="1548"/>
      <c r="V59" s="1548"/>
      <c r="W59" s="1548"/>
      <c r="X59" s="1493"/>
      <c r="Y59" s="1493"/>
      <c r="Z59" s="1493"/>
    </row>
    <row r="60" spans="1:26" s="1467" customFormat="1" ht="51.75" customHeight="1">
      <c r="A60" s="3687"/>
      <c r="B60" s="1543" t="str">
        <f t="shared" si="1"/>
        <v>2000003068</v>
      </c>
      <c r="C60" s="1493" t="s">
        <v>3629</v>
      </c>
      <c r="D60" s="1494"/>
      <c r="E60" s="1495"/>
      <c r="F60" s="1493" t="s">
        <v>3416</v>
      </c>
      <c r="G60" s="1495"/>
      <c r="H60" s="1495"/>
      <c r="I60" s="1495" t="s">
        <v>19</v>
      </c>
      <c r="J60" s="1773" t="s">
        <v>5260</v>
      </c>
      <c r="K60" s="1600" t="s">
        <v>8818</v>
      </c>
      <c r="L60" s="2483">
        <v>2200</v>
      </c>
      <c r="M60" s="2196" t="s">
        <v>5319</v>
      </c>
      <c r="N60" s="1493"/>
      <c r="O60" s="1859"/>
      <c r="P60" s="1790">
        <v>2</v>
      </c>
      <c r="Q60" s="1495"/>
      <c r="R60" s="1495"/>
      <c r="S60" s="1495"/>
      <c r="T60" s="1909"/>
      <c r="U60" s="1548"/>
      <c r="V60" s="1548"/>
      <c r="W60" s="1548"/>
      <c r="X60" s="1493"/>
      <c r="Y60" s="1493"/>
      <c r="Z60" s="1493"/>
    </row>
    <row r="61" spans="1:26" s="1467" customFormat="1" ht="51.75" customHeight="1">
      <c r="A61" s="3687"/>
      <c r="B61" s="1543" t="str">
        <f t="shared" si="1"/>
        <v>2000003034</v>
      </c>
      <c r="C61" s="1493" t="s">
        <v>3629</v>
      </c>
      <c r="D61" s="1494"/>
      <c r="E61" s="1495"/>
      <c r="F61" s="1493" t="s">
        <v>3416</v>
      </c>
      <c r="G61" s="1495"/>
      <c r="H61" s="1495"/>
      <c r="I61" s="1495" t="s">
        <v>19</v>
      </c>
      <c r="J61" s="1773" t="s">
        <v>5260</v>
      </c>
      <c r="K61" s="1497" t="s">
        <v>8819</v>
      </c>
      <c r="L61" s="2483">
        <v>248</v>
      </c>
      <c r="M61" s="2196" t="s">
        <v>5252</v>
      </c>
      <c r="N61" s="1493"/>
      <c r="O61" s="1859"/>
      <c r="P61" s="1790">
        <v>2</v>
      </c>
      <c r="Q61" s="1495"/>
      <c r="R61" s="1495"/>
      <c r="S61" s="1495"/>
      <c r="T61" s="1909"/>
      <c r="U61" s="1548"/>
      <c r="V61" s="1548"/>
      <c r="W61" s="1548"/>
      <c r="X61" s="1493"/>
      <c r="Y61" s="1493"/>
      <c r="Z61" s="1493"/>
    </row>
    <row r="62" spans="1:26" s="1467" customFormat="1" ht="78" customHeight="1">
      <c r="A62" s="3688"/>
      <c r="B62" s="1543" t="str">
        <f t="shared" si="1"/>
        <v>2000003108</v>
      </c>
      <c r="C62" s="1493" t="s">
        <v>3629</v>
      </c>
      <c r="D62" s="1494"/>
      <c r="E62" s="1495"/>
      <c r="F62" s="1493" t="s">
        <v>3416</v>
      </c>
      <c r="G62" s="1495"/>
      <c r="H62" s="1495"/>
      <c r="I62" s="1495" t="s">
        <v>19</v>
      </c>
      <c r="J62" s="1495" t="s">
        <v>5260</v>
      </c>
      <c r="K62" s="1497" t="s">
        <v>8820</v>
      </c>
      <c r="L62" s="2357">
        <v>1000</v>
      </c>
      <c r="M62" s="2196" t="s">
        <v>5319</v>
      </c>
      <c r="N62" s="1493"/>
      <c r="O62" s="1859"/>
      <c r="P62" s="1790">
        <v>2</v>
      </c>
      <c r="Q62" s="1495"/>
      <c r="R62" s="1495"/>
      <c r="S62" s="1495"/>
      <c r="T62" s="1909"/>
      <c r="U62" s="1548"/>
      <c r="V62" s="1548"/>
      <c r="W62" s="1548"/>
      <c r="X62" s="1493"/>
      <c r="Y62" s="1493"/>
      <c r="Z62" s="1493"/>
    </row>
    <row r="63" spans="1:26" s="432" customFormat="1" ht="54.75" customHeight="1">
      <c r="A63" s="3683">
        <v>16</v>
      </c>
      <c r="B63" s="1900" t="str">
        <f t="shared" ref="B63:B94" si="2">TEXT(LEFT(K63,10),"0000000000")</f>
        <v>2200002064</v>
      </c>
      <c r="C63" s="1902" t="s">
        <v>4831</v>
      </c>
      <c r="D63" s="2607">
        <v>4379</v>
      </c>
      <c r="E63" s="1921" t="s">
        <v>8821</v>
      </c>
      <c r="F63" s="1902" t="s">
        <v>8822</v>
      </c>
      <c r="G63" s="1495" t="s">
        <v>8823</v>
      </c>
      <c r="H63" s="1748"/>
      <c r="I63" s="1495" t="s">
        <v>19</v>
      </c>
      <c r="J63" s="1495" t="s">
        <v>1138</v>
      </c>
      <c r="K63" s="1600" t="s">
        <v>8824</v>
      </c>
      <c r="L63" s="2357">
        <v>1136</v>
      </c>
      <c r="M63" s="2196" t="s">
        <v>5319</v>
      </c>
      <c r="N63" s="1493"/>
      <c r="O63" s="1859"/>
      <c r="P63" s="1790">
        <v>2</v>
      </c>
      <c r="Q63" s="1495"/>
      <c r="R63" s="1495"/>
      <c r="S63" s="1495"/>
      <c r="T63" s="1748"/>
      <c r="U63" s="1548"/>
      <c r="V63" s="1548"/>
      <c r="W63" s="1548"/>
      <c r="X63" s="1493"/>
      <c r="Y63" s="1493"/>
      <c r="Z63" s="1493"/>
    </row>
    <row r="64" spans="1:26" s="432" customFormat="1" ht="54.75" customHeight="1">
      <c r="A64" s="3684"/>
      <c r="B64" s="1900" t="str">
        <f t="shared" si="2"/>
        <v>2200002062</v>
      </c>
      <c r="C64" s="1493" t="s">
        <v>4831</v>
      </c>
      <c r="D64" s="1494"/>
      <c r="E64" s="1495"/>
      <c r="F64" s="1493" t="s">
        <v>8822</v>
      </c>
      <c r="G64" s="1495"/>
      <c r="H64" s="1748"/>
      <c r="I64" s="1495" t="s">
        <v>19</v>
      </c>
      <c r="J64" s="1495" t="s">
        <v>1138</v>
      </c>
      <c r="K64" s="1600" t="s">
        <v>8825</v>
      </c>
      <c r="L64" s="2796">
        <v>337</v>
      </c>
      <c r="M64" s="2196" t="s">
        <v>5319</v>
      </c>
      <c r="N64" s="1493"/>
      <c r="O64" s="1859"/>
      <c r="P64" s="1790">
        <v>2</v>
      </c>
      <c r="Q64" s="1495"/>
      <c r="R64" s="1495"/>
      <c r="S64" s="1495"/>
      <c r="T64" s="1909"/>
      <c r="U64" s="1548"/>
      <c r="V64" s="1548"/>
      <c r="W64" s="1548"/>
      <c r="X64" s="1493"/>
      <c r="Y64" s="1493"/>
      <c r="Z64" s="1493"/>
    </row>
    <row r="65" spans="1:26" s="432" customFormat="1" ht="54.75" customHeight="1">
      <c r="A65" s="3684"/>
      <c r="B65" s="1900" t="str">
        <f t="shared" si="2"/>
        <v>2200002059</v>
      </c>
      <c r="C65" s="1493" t="s">
        <v>4831</v>
      </c>
      <c r="D65" s="1494"/>
      <c r="E65" s="1495"/>
      <c r="F65" s="1493" t="s">
        <v>8822</v>
      </c>
      <c r="G65" s="1495"/>
      <c r="H65" s="1748"/>
      <c r="I65" s="1495" t="s">
        <v>19</v>
      </c>
      <c r="J65" s="1495" t="s">
        <v>1138</v>
      </c>
      <c r="K65" s="1600" t="s">
        <v>8826</v>
      </c>
      <c r="L65" s="2796">
        <v>1134</v>
      </c>
      <c r="M65" s="1790" t="s">
        <v>5344</v>
      </c>
      <c r="N65" s="1493"/>
      <c r="O65" s="1859"/>
      <c r="P65" s="1790">
        <v>2</v>
      </c>
      <c r="Q65" s="1495"/>
      <c r="R65" s="1495"/>
      <c r="S65" s="1495"/>
      <c r="T65" s="1909"/>
      <c r="U65" s="1548"/>
      <c r="V65" s="1548"/>
      <c r="W65" s="1548"/>
      <c r="X65" s="1493"/>
      <c r="Y65" s="1493"/>
      <c r="Z65" s="1493"/>
    </row>
    <row r="66" spans="1:26" s="432" customFormat="1" ht="54.75" customHeight="1">
      <c r="A66" s="3684"/>
      <c r="B66" s="1900" t="str">
        <f t="shared" si="2"/>
        <v>2200002058</v>
      </c>
      <c r="C66" s="1493" t="s">
        <v>4831</v>
      </c>
      <c r="D66" s="1494"/>
      <c r="E66" s="1495"/>
      <c r="F66" s="1493" t="s">
        <v>8822</v>
      </c>
      <c r="G66" s="1495"/>
      <c r="H66" s="1748"/>
      <c r="I66" s="1495" t="s">
        <v>19</v>
      </c>
      <c r="J66" s="1495" t="s">
        <v>1138</v>
      </c>
      <c r="K66" s="1600" t="s">
        <v>8827</v>
      </c>
      <c r="L66" s="2796">
        <v>604</v>
      </c>
      <c r="M66" s="1790" t="s">
        <v>5344</v>
      </c>
      <c r="N66" s="1493"/>
      <c r="O66" s="1859"/>
      <c r="P66" s="1790">
        <v>2</v>
      </c>
      <c r="Q66" s="1495"/>
      <c r="R66" s="1495"/>
      <c r="S66" s="1495"/>
      <c r="T66" s="1909"/>
      <c r="U66" s="1548"/>
      <c r="V66" s="1548"/>
      <c r="W66" s="1548"/>
      <c r="X66" s="1493"/>
      <c r="Y66" s="1493"/>
      <c r="Z66" s="1493"/>
    </row>
    <row r="67" spans="1:26" s="432" customFormat="1" ht="54.75" customHeight="1">
      <c r="A67" s="3684"/>
      <c r="B67" s="1900" t="str">
        <f t="shared" si="2"/>
        <v>2200002057</v>
      </c>
      <c r="C67" s="1493" t="s">
        <v>4831</v>
      </c>
      <c r="D67" s="1494"/>
      <c r="E67" s="1495"/>
      <c r="F67" s="1493" t="s">
        <v>8822</v>
      </c>
      <c r="G67" s="1495"/>
      <c r="H67" s="1748"/>
      <c r="I67" s="1495" t="s">
        <v>19</v>
      </c>
      <c r="J67" s="1495" t="s">
        <v>1138</v>
      </c>
      <c r="K67" s="1600" t="s">
        <v>8828</v>
      </c>
      <c r="L67" s="2796">
        <v>370</v>
      </c>
      <c r="M67" s="1790" t="s">
        <v>5344</v>
      </c>
      <c r="N67" s="1493"/>
      <c r="O67" s="1859"/>
      <c r="P67" s="1790">
        <v>2</v>
      </c>
      <c r="Q67" s="1495"/>
      <c r="R67" s="1495"/>
      <c r="S67" s="1495"/>
      <c r="T67" s="1909"/>
      <c r="U67" s="1548"/>
      <c r="V67" s="1548"/>
      <c r="W67" s="1548"/>
      <c r="X67" s="1493"/>
      <c r="Y67" s="1493"/>
      <c r="Z67" s="1493"/>
    </row>
    <row r="68" spans="1:26" s="432" customFormat="1" ht="54.75" customHeight="1">
      <c r="A68" s="3684"/>
      <c r="B68" s="1900" t="str">
        <f t="shared" si="2"/>
        <v>2200002056</v>
      </c>
      <c r="C68" s="1493" t="s">
        <v>4831</v>
      </c>
      <c r="D68" s="1494"/>
      <c r="E68" s="1495"/>
      <c r="F68" s="1493" t="s">
        <v>8822</v>
      </c>
      <c r="G68" s="1495"/>
      <c r="H68" s="1748"/>
      <c r="I68" s="1495" t="s">
        <v>19</v>
      </c>
      <c r="J68" s="1495" t="s">
        <v>1138</v>
      </c>
      <c r="K68" s="1600" t="s">
        <v>8829</v>
      </c>
      <c r="L68" s="2796">
        <v>395</v>
      </c>
      <c r="M68" s="1790" t="s">
        <v>5344</v>
      </c>
      <c r="N68" s="1493"/>
      <c r="O68" s="1859"/>
      <c r="P68" s="1790">
        <v>2</v>
      </c>
      <c r="Q68" s="1495"/>
      <c r="R68" s="1495"/>
      <c r="S68" s="1495"/>
      <c r="T68" s="1909"/>
      <c r="U68" s="1548"/>
      <c r="V68" s="1548"/>
      <c r="W68" s="1548"/>
      <c r="X68" s="1493"/>
      <c r="Y68" s="1493"/>
      <c r="Z68" s="1493"/>
    </row>
    <row r="69" spans="1:26" s="8" customFormat="1" ht="58.5" customHeight="1">
      <c r="A69" s="3685"/>
      <c r="B69" s="1900" t="str">
        <f t="shared" si="2"/>
        <v>2200002063</v>
      </c>
      <c r="C69" s="1493" t="s">
        <v>4831</v>
      </c>
      <c r="D69" s="1494"/>
      <c r="E69" s="1495"/>
      <c r="F69" s="1493" t="s">
        <v>8822</v>
      </c>
      <c r="G69" s="1495"/>
      <c r="H69" s="1748"/>
      <c r="I69" s="1495" t="s">
        <v>19</v>
      </c>
      <c r="J69" s="1495" t="s">
        <v>1138</v>
      </c>
      <c r="K69" s="1600" t="s">
        <v>8830</v>
      </c>
      <c r="L69" s="2796">
        <v>400</v>
      </c>
      <c r="M69" s="2196" t="s">
        <v>5319</v>
      </c>
      <c r="N69" s="1493"/>
      <c r="O69" s="1859"/>
      <c r="P69" s="1790">
        <v>2</v>
      </c>
      <c r="Q69" s="1495"/>
      <c r="R69" s="1495"/>
      <c r="S69" s="1495"/>
      <c r="T69" s="1909"/>
      <c r="U69" s="1548"/>
      <c r="V69" s="1548"/>
      <c r="W69" s="1548"/>
      <c r="X69" s="1493"/>
      <c r="Y69" s="1493"/>
      <c r="Z69" s="1493"/>
    </row>
    <row r="70" spans="1:26" s="1467" customFormat="1" ht="68.25" customHeight="1">
      <c r="A70" s="3683">
        <v>17</v>
      </c>
      <c r="B70" s="2187" t="str">
        <f t="shared" si="2"/>
        <v>2200002014</v>
      </c>
      <c r="C70" s="1902" t="s">
        <v>3699</v>
      </c>
      <c r="D70" s="2607">
        <v>4370</v>
      </c>
      <c r="E70" s="1921" t="s">
        <v>8831</v>
      </c>
      <c r="F70" s="1902" t="s">
        <v>61</v>
      </c>
      <c r="G70" s="1909" t="s">
        <v>8832</v>
      </c>
      <c r="H70" s="1921" t="s">
        <v>8833</v>
      </c>
      <c r="I70" s="1921" t="s">
        <v>19</v>
      </c>
      <c r="J70" s="1921" t="s">
        <v>101</v>
      </c>
      <c r="K70" s="1845" t="s">
        <v>8834</v>
      </c>
      <c r="L70" s="2583">
        <v>300</v>
      </c>
      <c r="M70" s="2196" t="s">
        <v>5319</v>
      </c>
      <c r="N70" s="1902"/>
      <c r="O70" s="1775"/>
      <c r="P70" s="1790">
        <v>2</v>
      </c>
      <c r="Q70" s="1921"/>
      <c r="R70" s="1921"/>
      <c r="S70" s="1921"/>
      <c r="T70" s="1909"/>
      <c r="U70" s="2150"/>
      <c r="V70" s="2150"/>
      <c r="W70" s="2150"/>
      <c r="X70" s="1902"/>
      <c r="Y70" s="1902"/>
      <c r="Z70" s="1902"/>
    </row>
    <row r="71" spans="1:26" s="1467" customFormat="1" ht="58.5" customHeight="1">
      <c r="A71" s="3684"/>
      <c r="B71" s="1543" t="str">
        <f t="shared" si="2"/>
        <v>2200002060</v>
      </c>
      <c r="C71" s="1493" t="s">
        <v>3699</v>
      </c>
      <c r="D71" s="1494"/>
      <c r="E71" s="1495"/>
      <c r="F71" s="1493" t="s">
        <v>61</v>
      </c>
      <c r="G71" s="1495"/>
      <c r="H71" s="1495"/>
      <c r="I71" s="1495" t="s">
        <v>19</v>
      </c>
      <c r="J71" s="1495" t="s">
        <v>74</v>
      </c>
      <c r="K71" s="1547" t="s">
        <v>8835</v>
      </c>
      <c r="L71" s="2357">
        <v>812</v>
      </c>
      <c r="M71" s="1748" t="s">
        <v>8836</v>
      </c>
      <c r="N71" s="1493"/>
      <c r="O71" s="1859"/>
      <c r="P71" s="1790">
        <v>2</v>
      </c>
      <c r="Q71" s="1495"/>
      <c r="R71" s="1495"/>
      <c r="S71" s="1495"/>
      <c r="T71" s="1909"/>
      <c r="U71" s="1548"/>
      <c r="V71" s="1548"/>
      <c r="W71" s="1548"/>
      <c r="X71" s="1493"/>
      <c r="Y71" s="1493"/>
      <c r="Z71" s="1493"/>
    </row>
    <row r="72" spans="1:26" s="1467" customFormat="1" ht="58.5" customHeight="1">
      <c r="A72" s="3684"/>
      <c r="B72" s="1543" t="str">
        <f t="shared" si="2"/>
        <v>2000003093</v>
      </c>
      <c r="C72" s="1493" t="s">
        <v>3699</v>
      </c>
      <c r="D72" s="1494"/>
      <c r="E72" s="1495"/>
      <c r="F72" s="1493" t="s">
        <v>61</v>
      </c>
      <c r="G72" s="1495"/>
      <c r="H72" s="1495"/>
      <c r="I72" s="1495" t="s">
        <v>19</v>
      </c>
      <c r="J72" s="1495" t="s">
        <v>74</v>
      </c>
      <c r="K72" s="1600" t="s">
        <v>8837</v>
      </c>
      <c r="L72" s="2357">
        <v>1200</v>
      </c>
      <c r="M72" s="1748" t="s">
        <v>5344</v>
      </c>
      <c r="N72" s="1493"/>
      <c r="O72" s="1859"/>
      <c r="P72" s="1790">
        <v>2</v>
      </c>
      <c r="Q72" s="1495"/>
      <c r="R72" s="1495"/>
      <c r="S72" s="1495"/>
      <c r="T72" s="1909"/>
      <c r="U72" s="1548"/>
      <c r="V72" s="1548"/>
      <c r="W72" s="1548"/>
      <c r="X72" s="1493"/>
      <c r="Y72" s="1493"/>
      <c r="Z72" s="1493"/>
    </row>
    <row r="73" spans="1:26" s="1467" customFormat="1" ht="70.5" customHeight="1">
      <c r="A73" s="3684"/>
      <c r="B73" s="1543" t="str">
        <f t="shared" si="2"/>
        <v>2200002015</v>
      </c>
      <c r="C73" s="1493" t="s">
        <v>3699</v>
      </c>
      <c r="D73" s="1494"/>
      <c r="E73" s="1495"/>
      <c r="F73" s="1493" t="s">
        <v>61</v>
      </c>
      <c r="G73" s="1495"/>
      <c r="H73" s="1495"/>
      <c r="I73" s="1495" t="s">
        <v>19</v>
      </c>
      <c r="J73" s="1495" t="s">
        <v>74</v>
      </c>
      <c r="K73" s="1600" t="s">
        <v>8838</v>
      </c>
      <c r="L73" s="2357">
        <v>2050</v>
      </c>
      <c r="M73" s="1748" t="s">
        <v>5344</v>
      </c>
      <c r="N73" s="1493"/>
      <c r="O73" s="1859"/>
      <c r="P73" s="1790">
        <v>2</v>
      </c>
      <c r="Q73" s="1495"/>
      <c r="R73" s="1495"/>
      <c r="S73" s="1495"/>
      <c r="T73" s="1909"/>
      <c r="U73" s="1548"/>
      <c r="V73" s="1548"/>
      <c r="W73" s="1548"/>
      <c r="X73" s="1493"/>
      <c r="Y73" s="1493"/>
      <c r="Z73" s="1493"/>
    </row>
    <row r="74" spans="1:26" s="2643" customFormat="1" ht="66" customHeight="1">
      <c r="A74" s="3683">
        <v>18</v>
      </c>
      <c r="B74" s="2419" t="str">
        <f t="shared" si="2"/>
        <v>2000003041</v>
      </c>
      <c r="C74" s="1921" t="s">
        <v>8839</v>
      </c>
      <c r="D74" s="2607">
        <v>5820</v>
      </c>
      <c r="E74" s="1921" t="s">
        <v>8840</v>
      </c>
      <c r="F74" s="1902" t="s">
        <v>16</v>
      </c>
      <c r="G74" s="1909" t="s">
        <v>8841</v>
      </c>
      <c r="H74" s="1921" t="s">
        <v>8842</v>
      </c>
      <c r="I74" s="1921" t="s">
        <v>19</v>
      </c>
      <c r="J74" s="1921" t="s">
        <v>959</v>
      </c>
      <c r="K74" s="1911" t="s">
        <v>8843</v>
      </c>
      <c r="L74" s="2583">
        <v>3000</v>
      </c>
      <c r="M74" s="2196" t="s">
        <v>5319</v>
      </c>
      <c r="N74" s="1921"/>
      <c r="O74" s="1775"/>
      <c r="P74" s="2429">
        <v>2</v>
      </c>
      <c r="Q74" s="1921" t="s">
        <v>5377</v>
      </c>
      <c r="R74" s="2724" t="e">
        <f>VLOOKUP(Q74,#REF!,2,0)</f>
        <v>#REF!</v>
      </c>
      <c r="S74" s="2724" t="e">
        <f>VLOOKUP(Q74,#REF!,3,0)</f>
        <v>#REF!</v>
      </c>
      <c r="T74" s="2721" t="e">
        <f>R74-S74</f>
        <v>#REF!</v>
      </c>
      <c r="U74" s="2150"/>
      <c r="V74" s="2150"/>
      <c r="W74" s="2150"/>
      <c r="X74" s="1902"/>
      <c r="Y74" s="1902"/>
      <c r="Z74" s="1902"/>
    </row>
    <row r="75" spans="1:26" s="1467" customFormat="1" ht="58.5" customHeight="1">
      <c r="A75" s="3684"/>
      <c r="B75" s="1900" t="str">
        <f t="shared" si="2"/>
        <v>2200002019</v>
      </c>
      <c r="C75" s="1493" t="s">
        <v>4786</v>
      </c>
      <c r="D75" s="1494"/>
      <c r="E75" s="1748" t="s">
        <v>125</v>
      </c>
      <c r="F75" s="1493" t="s">
        <v>16</v>
      </c>
      <c r="G75" s="1495"/>
      <c r="H75" s="1495"/>
      <c r="I75" s="1495" t="s">
        <v>19</v>
      </c>
      <c r="J75" s="1495" t="s">
        <v>959</v>
      </c>
      <c r="K75" s="1600" t="s">
        <v>8844</v>
      </c>
      <c r="L75" s="2357">
        <v>819</v>
      </c>
      <c r="M75" s="1790" t="s">
        <v>5344</v>
      </c>
      <c r="N75" s="1493"/>
      <c r="O75" s="1859"/>
      <c r="P75" s="1790">
        <v>2</v>
      </c>
      <c r="Q75" s="1495"/>
      <c r="R75" s="1495"/>
      <c r="S75" s="1495"/>
      <c r="T75" s="1909"/>
      <c r="U75" s="1548"/>
      <c r="V75" s="1548"/>
      <c r="W75" s="1548"/>
      <c r="X75" s="1493"/>
      <c r="Y75" s="1493"/>
      <c r="Z75" s="1493"/>
    </row>
    <row r="76" spans="1:26" s="1467" customFormat="1" ht="58.5" customHeight="1">
      <c r="A76" s="3684"/>
      <c r="B76" s="1900" t="str">
        <f t="shared" si="2"/>
        <v>2200002017</v>
      </c>
      <c r="C76" s="1493" t="s">
        <v>4786</v>
      </c>
      <c r="D76" s="1494"/>
      <c r="E76" s="1495"/>
      <c r="F76" s="1493" t="s">
        <v>16</v>
      </c>
      <c r="G76" s="1495"/>
      <c r="H76" s="1495"/>
      <c r="I76" s="1495" t="s">
        <v>19</v>
      </c>
      <c r="J76" s="1495" t="s">
        <v>959</v>
      </c>
      <c r="K76" s="1547" t="s">
        <v>8845</v>
      </c>
      <c r="L76" s="2357">
        <v>949</v>
      </c>
      <c r="M76" s="1748" t="s">
        <v>5344</v>
      </c>
      <c r="N76" s="1493"/>
      <c r="O76" s="1859"/>
      <c r="P76" s="1790">
        <v>2</v>
      </c>
      <c r="Q76" s="1495"/>
      <c r="R76" s="1495"/>
      <c r="S76" s="1495"/>
      <c r="T76" s="1909"/>
      <c r="U76" s="1548"/>
      <c r="V76" s="1548"/>
      <c r="W76" s="1548"/>
      <c r="X76" s="1493"/>
      <c r="Y76" s="1493"/>
      <c r="Z76" s="1493"/>
    </row>
    <row r="77" spans="1:26" s="1467" customFormat="1" ht="58.5" customHeight="1">
      <c r="A77" s="3684"/>
      <c r="B77" s="1900" t="str">
        <f t="shared" si="2"/>
        <v>2200002064</v>
      </c>
      <c r="C77" s="1493" t="s">
        <v>4786</v>
      </c>
      <c r="D77" s="1494"/>
      <c r="E77" s="1495"/>
      <c r="F77" s="1493" t="s">
        <v>16</v>
      </c>
      <c r="G77" s="1495"/>
      <c r="H77" s="1495"/>
      <c r="I77" s="1495" t="s">
        <v>19</v>
      </c>
      <c r="J77" s="1495" t="s">
        <v>959</v>
      </c>
      <c r="K77" s="1547" t="s">
        <v>8846</v>
      </c>
      <c r="L77" s="2357">
        <v>827</v>
      </c>
      <c r="M77" s="2196" t="s">
        <v>5319</v>
      </c>
      <c r="N77" s="1493"/>
      <c r="O77" s="1859"/>
      <c r="P77" s="1790">
        <v>2</v>
      </c>
      <c r="Q77" s="1495"/>
      <c r="R77" s="1495"/>
      <c r="S77" s="1495"/>
      <c r="T77" s="1909"/>
      <c r="U77" s="1548"/>
      <c r="V77" s="1548"/>
      <c r="W77" s="1548"/>
      <c r="X77" s="1493"/>
      <c r="Y77" s="1493"/>
      <c r="Z77" s="1493"/>
    </row>
    <row r="78" spans="1:26" s="1467" customFormat="1" ht="58.5" customHeight="1">
      <c r="A78" s="3684"/>
      <c r="B78" s="1900" t="str">
        <f t="shared" si="2"/>
        <v>2200002055</v>
      </c>
      <c r="C78" s="1493" t="s">
        <v>4786</v>
      </c>
      <c r="D78" s="1494"/>
      <c r="E78" s="1495"/>
      <c r="F78" s="1493" t="s">
        <v>16</v>
      </c>
      <c r="G78" s="1495"/>
      <c r="H78" s="1495"/>
      <c r="I78" s="1495" t="s">
        <v>19</v>
      </c>
      <c r="J78" s="1495" t="s">
        <v>959</v>
      </c>
      <c r="K78" s="1600" t="s">
        <v>8847</v>
      </c>
      <c r="L78" s="2357">
        <v>45</v>
      </c>
      <c r="M78" s="1790" t="s">
        <v>5252</v>
      </c>
      <c r="N78" s="1493"/>
      <c r="O78" s="1859"/>
      <c r="P78" s="1790">
        <v>2</v>
      </c>
      <c r="Q78" s="1495"/>
      <c r="R78" s="1495"/>
      <c r="S78" s="1495"/>
      <c r="T78" s="1909"/>
      <c r="U78" s="1548"/>
      <c r="V78" s="1548"/>
      <c r="W78" s="1548"/>
      <c r="X78" s="1493"/>
      <c r="Y78" s="1493"/>
      <c r="Z78" s="1493"/>
    </row>
    <row r="79" spans="1:26" s="1467" customFormat="1" ht="58.5" customHeight="1">
      <c r="A79" s="3683">
        <v>19</v>
      </c>
      <c r="B79" s="2187" t="str">
        <f t="shared" si="2"/>
        <v>2200002006</v>
      </c>
      <c r="C79" s="1902" t="s">
        <v>4216</v>
      </c>
      <c r="D79" s="2607">
        <v>13500</v>
      </c>
      <c r="E79" s="1921" t="s">
        <v>8848</v>
      </c>
      <c r="F79" s="1902" t="s">
        <v>3416</v>
      </c>
      <c r="G79" s="1921" t="s">
        <v>8849</v>
      </c>
      <c r="H79" s="1921"/>
      <c r="I79" s="1921" t="s">
        <v>19</v>
      </c>
      <c r="J79" s="1902" t="s">
        <v>123</v>
      </c>
      <c r="K79" s="2150" t="s">
        <v>8850</v>
      </c>
      <c r="L79" s="2179">
        <v>4446</v>
      </c>
      <c r="M79" s="1909" t="s">
        <v>5344</v>
      </c>
      <c r="N79" s="1493"/>
      <c r="O79" s="1859"/>
      <c r="P79" s="1790">
        <v>2</v>
      </c>
      <c r="Q79" s="1495"/>
      <c r="R79" s="1495"/>
      <c r="S79" s="1495"/>
      <c r="T79" s="1748"/>
      <c r="U79" s="1548"/>
      <c r="V79" s="1548"/>
      <c r="W79" s="1548"/>
      <c r="X79" s="1493"/>
      <c r="Y79" s="1493"/>
      <c r="Z79" s="1493"/>
    </row>
    <row r="80" spans="1:26" s="1467" customFormat="1" ht="58.5" customHeight="1">
      <c r="A80" s="3684"/>
      <c r="B80" s="1543" t="str">
        <f t="shared" si="2"/>
        <v>2000003107</v>
      </c>
      <c r="C80" s="1493" t="s">
        <v>4216</v>
      </c>
      <c r="D80" s="1494"/>
      <c r="E80" s="1495"/>
      <c r="F80" s="1493" t="s">
        <v>3416</v>
      </c>
      <c r="G80" s="1495"/>
      <c r="H80" s="1495"/>
      <c r="I80" s="1495" t="s">
        <v>19</v>
      </c>
      <c r="J80" s="1493" t="s">
        <v>123</v>
      </c>
      <c r="K80" s="1548" t="s">
        <v>8851</v>
      </c>
      <c r="L80" s="1548">
        <v>100</v>
      </c>
      <c r="M80" s="2196" t="s">
        <v>5319</v>
      </c>
      <c r="N80" s="1493"/>
      <c r="O80" s="1859"/>
      <c r="P80" s="1790">
        <v>2</v>
      </c>
      <c r="Q80" s="1495"/>
      <c r="R80" s="1495"/>
      <c r="S80" s="1495"/>
      <c r="T80" s="1909"/>
      <c r="U80" s="1548"/>
      <c r="V80" s="1548"/>
      <c r="W80" s="1548"/>
      <c r="X80" s="1493"/>
      <c r="Y80" s="1493"/>
      <c r="Z80" s="1493"/>
    </row>
    <row r="81" spans="1:26" s="1467" customFormat="1" ht="58.5" customHeight="1">
      <c r="A81" s="3684"/>
      <c r="B81" s="1543" t="str">
        <f t="shared" si="2"/>
        <v>2000003091</v>
      </c>
      <c r="C81" s="1493" t="s">
        <v>4216</v>
      </c>
      <c r="D81" s="1494"/>
      <c r="E81" s="1495"/>
      <c r="F81" s="1493" t="s">
        <v>3416</v>
      </c>
      <c r="G81" s="1495"/>
      <c r="H81" s="1495"/>
      <c r="I81" s="1495" t="s">
        <v>19</v>
      </c>
      <c r="J81" s="1493" t="s">
        <v>123</v>
      </c>
      <c r="K81" s="1548" t="s">
        <v>8852</v>
      </c>
      <c r="L81" s="2183">
        <v>3200</v>
      </c>
      <c r="M81" s="2196" t="s">
        <v>5788</v>
      </c>
      <c r="N81" s="1493"/>
      <c r="O81" s="1859"/>
      <c r="P81" s="1790">
        <v>2</v>
      </c>
      <c r="Q81" s="1495"/>
      <c r="R81" s="1495"/>
      <c r="S81" s="1495"/>
      <c r="T81" s="1909"/>
      <c r="U81" s="1548"/>
      <c r="V81" s="1548"/>
      <c r="W81" s="1548"/>
      <c r="X81" s="1493"/>
      <c r="Y81" s="1493"/>
      <c r="Z81" s="1493"/>
    </row>
    <row r="82" spans="1:26" s="1467" customFormat="1" ht="58.5" customHeight="1">
      <c r="A82" s="3685"/>
      <c r="B82" s="1543" t="str">
        <f t="shared" si="2"/>
        <v>2000003086</v>
      </c>
      <c r="C82" s="1493" t="s">
        <v>4216</v>
      </c>
      <c r="D82" s="1494"/>
      <c r="E82" s="1495"/>
      <c r="F82" s="1493" t="s">
        <v>3416</v>
      </c>
      <c r="G82" s="1495"/>
      <c r="H82" s="1495"/>
      <c r="I82" s="1495" t="s">
        <v>19</v>
      </c>
      <c r="J82" s="1495" t="s">
        <v>123</v>
      </c>
      <c r="K82" s="1547" t="s">
        <v>8853</v>
      </c>
      <c r="L82" s="2357">
        <v>6022</v>
      </c>
      <c r="M82" s="1748" t="s">
        <v>5344</v>
      </c>
      <c r="N82" s="1493"/>
      <c r="O82" s="1859"/>
      <c r="P82" s="1790">
        <v>2</v>
      </c>
      <c r="Q82" s="1495"/>
      <c r="R82" s="1495"/>
      <c r="S82" s="1495"/>
      <c r="T82" s="1909"/>
      <c r="U82" s="1548"/>
      <c r="V82" s="1548"/>
      <c r="W82" s="1548"/>
      <c r="X82" s="1493"/>
      <c r="Y82" s="1493"/>
      <c r="Z82" s="1493"/>
    </row>
    <row r="83" spans="1:26" s="2643" customFormat="1" ht="90" customHeight="1">
      <c r="A83" s="3683">
        <v>20</v>
      </c>
      <c r="B83" s="2187" t="str">
        <f t="shared" si="2"/>
        <v>2200002069</v>
      </c>
      <c r="C83" s="1902" t="s">
        <v>5424</v>
      </c>
      <c r="D83" s="2607">
        <v>4300</v>
      </c>
      <c r="E83" s="1921" t="s">
        <v>8854</v>
      </c>
      <c r="F83" s="1902" t="s">
        <v>89</v>
      </c>
      <c r="G83" s="1921" t="s">
        <v>8855</v>
      </c>
      <c r="H83" s="1921"/>
      <c r="I83" s="1921" t="s">
        <v>19</v>
      </c>
      <c r="J83" s="1921" t="s">
        <v>1138</v>
      </c>
      <c r="K83" s="1845" t="s">
        <v>8856</v>
      </c>
      <c r="L83" s="2583">
        <v>3740</v>
      </c>
      <c r="M83" s="1909" t="s">
        <v>8857</v>
      </c>
      <c r="N83" s="1902" t="s">
        <v>5371</v>
      </c>
      <c r="O83" s="1775"/>
      <c r="P83" s="2429">
        <v>2</v>
      </c>
      <c r="Q83" s="1921"/>
      <c r="R83" s="1921"/>
      <c r="S83" s="1921"/>
      <c r="T83" s="1909"/>
      <c r="U83" s="2150"/>
      <c r="V83" s="2150"/>
      <c r="W83" s="2150"/>
      <c r="X83" s="1902"/>
      <c r="Y83" s="1902"/>
      <c r="Z83" s="1902"/>
    </row>
    <row r="84" spans="1:26" s="2643" customFormat="1" ht="58.5" customHeight="1">
      <c r="A84" s="3685"/>
      <c r="B84" s="2187" t="str">
        <f t="shared" si="2"/>
        <v>2200002065</v>
      </c>
      <c r="C84" s="1493" t="s">
        <v>5424</v>
      </c>
      <c r="D84" s="1494"/>
      <c r="E84" s="1495"/>
      <c r="F84" s="1493" t="s">
        <v>89</v>
      </c>
      <c r="G84" s="1495"/>
      <c r="H84" s="1495"/>
      <c r="I84" s="1493" t="s">
        <v>19</v>
      </c>
      <c r="J84" s="1495" t="s">
        <v>1138</v>
      </c>
      <c r="K84" s="1600" t="s">
        <v>8858</v>
      </c>
      <c r="L84" s="2357">
        <v>569</v>
      </c>
      <c r="M84" s="1748" t="s">
        <v>5344</v>
      </c>
      <c r="N84" s="1493"/>
      <c r="O84" s="1859"/>
      <c r="P84" s="1790">
        <v>2</v>
      </c>
      <c r="Q84" s="1495"/>
      <c r="R84" s="1495"/>
      <c r="S84" s="1495"/>
      <c r="T84" s="1909"/>
      <c r="U84" s="1548"/>
      <c r="V84" s="1548"/>
      <c r="W84" s="1548"/>
      <c r="X84" s="1493"/>
      <c r="Y84" s="1493"/>
      <c r="Z84" s="1493"/>
    </row>
    <row r="85" spans="1:26" s="2643" customFormat="1" ht="58.5" customHeight="1">
      <c r="A85" s="3686">
        <v>21</v>
      </c>
      <c r="B85" s="2187" t="str">
        <f t="shared" si="2"/>
        <v>2200002066</v>
      </c>
      <c r="C85" s="1902" t="s">
        <v>3556</v>
      </c>
      <c r="D85" s="2607">
        <v>4300</v>
      </c>
      <c r="E85" s="1921" t="s">
        <v>8859</v>
      </c>
      <c r="F85" s="1902" t="s">
        <v>84</v>
      </c>
      <c r="G85" s="1921" t="s">
        <v>8860</v>
      </c>
      <c r="H85" s="1921"/>
      <c r="I85" s="1921" t="s">
        <v>19</v>
      </c>
      <c r="J85" s="1921" t="s">
        <v>1138</v>
      </c>
      <c r="K85" s="1911" t="s">
        <v>8861</v>
      </c>
      <c r="L85" s="2583">
        <v>947</v>
      </c>
      <c r="M85" s="1902" t="s">
        <v>8862</v>
      </c>
      <c r="N85" s="1902"/>
      <c r="O85" s="1775"/>
      <c r="P85" s="2429">
        <v>3</v>
      </c>
      <c r="Q85" s="1921"/>
      <c r="R85" s="1921"/>
      <c r="S85" s="1921"/>
      <c r="T85" s="1909"/>
      <c r="U85" s="2150"/>
      <c r="V85" s="2150"/>
      <c r="W85" s="2150"/>
      <c r="X85" s="1902"/>
      <c r="Y85" s="1902"/>
      <c r="Z85" s="1902"/>
    </row>
    <row r="86" spans="1:26" s="2643" customFormat="1" ht="58.5" customHeight="1">
      <c r="A86" s="3687"/>
      <c r="B86" s="1543" t="str">
        <f t="shared" si="2"/>
        <v>2200002067</v>
      </c>
      <c r="C86" s="1493" t="s">
        <v>3556</v>
      </c>
      <c r="D86" s="1494"/>
      <c r="E86" s="1495"/>
      <c r="F86" s="1493" t="s">
        <v>84</v>
      </c>
      <c r="G86" s="1495"/>
      <c r="H86" s="1495"/>
      <c r="I86" s="1495" t="s">
        <v>19</v>
      </c>
      <c r="J86" s="1921" t="s">
        <v>1138</v>
      </c>
      <c r="K86" s="1547" t="s">
        <v>8863</v>
      </c>
      <c r="L86" s="2357">
        <v>504</v>
      </c>
      <c r="M86" s="1493" t="s">
        <v>8864</v>
      </c>
      <c r="N86" s="1493"/>
      <c r="O86" s="1859"/>
      <c r="P86" s="1790">
        <v>3</v>
      </c>
      <c r="Q86" s="1495"/>
      <c r="R86" s="1495"/>
      <c r="S86" s="1495"/>
      <c r="T86" s="1909"/>
      <c r="U86" s="1548"/>
      <c r="V86" s="1548"/>
      <c r="W86" s="1548"/>
      <c r="X86" s="1493"/>
      <c r="Y86" s="1493"/>
      <c r="Z86" s="1493"/>
    </row>
    <row r="87" spans="1:26" s="2643" customFormat="1" ht="58.5" customHeight="1">
      <c r="A87" s="3688"/>
      <c r="B87" s="1543" t="str">
        <f t="shared" si="2"/>
        <v>2000003132</v>
      </c>
      <c r="C87" s="1493" t="s">
        <v>3556</v>
      </c>
      <c r="D87" s="1494"/>
      <c r="E87" s="1495"/>
      <c r="F87" s="1493" t="s">
        <v>84</v>
      </c>
      <c r="G87" s="1495"/>
      <c r="H87" s="1495"/>
      <c r="I87" s="1493" t="s">
        <v>19</v>
      </c>
      <c r="J87" s="1921" t="s">
        <v>1138</v>
      </c>
      <c r="K87" s="1547" t="s">
        <v>8865</v>
      </c>
      <c r="L87" s="2357">
        <v>3000</v>
      </c>
      <c r="M87" s="2196" t="s">
        <v>5319</v>
      </c>
      <c r="N87" s="1493"/>
      <c r="O87" s="1843"/>
      <c r="P87" s="1790">
        <v>3</v>
      </c>
      <c r="Q87" s="1495"/>
      <c r="R87" s="1495"/>
      <c r="S87" s="1495"/>
      <c r="T87" s="1909"/>
      <c r="U87" s="1548"/>
      <c r="V87" s="1548"/>
      <c r="W87" s="1548"/>
      <c r="X87" s="1493"/>
      <c r="Y87" s="1493"/>
      <c r="Z87" s="1493"/>
    </row>
    <row r="88" spans="1:26" s="2643" customFormat="1" ht="58.5" customHeight="1">
      <c r="A88" s="3683">
        <v>22</v>
      </c>
      <c r="B88" s="2187" t="str">
        <f t="shared" si="2"/>
        <v>2200002070</v>
      </c>
      <c r="C88" s="1902" t="s">
        <v>8866</v>
      </c>
      <c r="D88" s="2607">
        <v>3550</v>
      </c>
      <c r="E88" s="1921" t="s">
        <v>8859</v>
      </c>
      <c r="F88" s="1902" t="s">
        <v>84</v>
      </c>
      <c r="G88" s="1921" t="s">
        <v>8867</v>
      </c>
      <c r="H88" s="1921"/>
      <c r="I88" s="1921" t="s">
        <v>19</v>
      </c>
      <c r="J88" s="1921" t="s">
        <v>959</v>
      </c>
      <c r="K88" s="1845" t="s">
        <v>8868</v>
      </c>
      <c r="L88" s="2583">
        <v>890</v>
      </c>
      <c r="M88" s="2196" t="s">
        <v>8348</v>
      </c>
      <c r="N88" s="1493"/>
      <c r="O88" s="1859"/>
      <c r="P88" s="1790">
        <v>2</v>
      </c>
      <c r="Q88" s="1495"/>
      <c r="R88" s="1495"/>
      <c r="S88" s="1495"/>
      <c r="T88" s="1909"/>
      <c r="U88" s="1548"/>
      <c r="V88" s="1548"/>
      <c r="W88" s="1548"/>
      <c r="X88" s="1493"/>
      <c r="Y88" s="1493"/>
      <c r="Z88" s="1493"/>
    </row>
    <row r="89" spans="1:26" s="2643" customFormat="1" ht="58.5" customHeight="1">
      <c r="A89" s="3685"/>
      <c r="B89" s="2187" t="str">
        <f t="shared" si="2"/>
        <v>2200002073</v>
      </c>
      <c r="C89" s="1493" t="s">
        <v>8866</v>
      </c>
      <c r="D89" s="1494"/>
      <c r="E89" s="1495"/>
      <c r="F89" s="1493" t="s">
        <v>84</v>
      </c>
      <c r="G89" s="1495"/>
      <c r="H89" s="1495"/>
      <c r="I89" s="1495" t="s">
        <v>19</v>
      </c>
      <c r="J89" s="1921" t="s">
        <v>959</v>
      </c>
      <c r="K89" s="1600" t="s">
        <v>8869</v>
      </c>
      <c r="L89" s="2357">
        <v>2700</v>
      </c>
      <c r="M89" s="2196" t="s">
        <v>8348</v>
      </c>
      <c r="N89" s="1493"/>
      <c r="O89" s="1859"/>
      <c r="P89" s="1790">
        <v>2</v>
      </c>
      <c r="Q89" s="1495"/>
      <c r="R89" s="1495"/>
      <c r="S89" s="1495"/>
      <c r="T89" s="1909"/>
      <c r="U89" s="1548"/>
      <c r="V89" s="1548"/>
      <c r="W89" s="1548"/>
      <c r="X89" s="1493"/>
      <c r="Y89" s="1493"/>
      <c r="Z89" s="1493"/>
    </row>
    <row r="90" spans="1:26" s="1467" customFormat="1" ht="63.75" customHeight="1">
      <c r="A90" s="3683">
        <v>23</v>
      </c>
      <c r="B90" s="2187" t="str">
        <f t="shared" si="2"/>
        <v>2000003106</v>
      </c>
      <c r="C90" s="1545" t="s">
        <v>3455</v>
      </c>
      <c r="D90" s="2456">
        <v>8800</v>
      </c>
      <c r="E90" s="2187" t="s">
        <v>8870</v>
      </c>
      <c r="F90" s="2263" t="s">
        <v>3401</v>
      </c>
      <c r="G90" s="2187" t="s">
        <v>8871</v>
      </c>
      <c r="H90" s="2187"/>
      <c r="I90" s="1921" t="s">
        <v>19</v>
      </c>
      <c r="J90" s="2187" t="s">
        <v>123</v>
      </c>
      <c r="K90" s="1605" t="s">
        <v>8872</v>
      </c>
      <c r="L90" s="2564">
        <v>1000</v>
      </c>
      <c r="M90" s="2261" t="s">
        <v>5344</v>
      </c>
      <c r="N90" s="2263"/>
      <c r="O90" s="2565"/>
      <c r="P90" s="2626">
        <v>2</v>
      </c>
      <c r="Q90" s="2187"/>
      <c r="R90" s="2187"/>
      <c r="S90" s="2187"/>
      <c r="T90" s="2261"/>
      <c r="U90" s="2127"/>
      <c r="V90" s="2127"/>
      <c r="W90" s="2127"/>
      <c r="X90" s="2263"/>
      <c r="Y90" s="2263"/>
      <c r="Z90" s="2263"/>
    </row>
    <row r="91" spans="1:26" s="1467" customFormat="1" ht="63.75" customHeight="1">
      <c r="A91" s="3684"/>
      <c r="B91" s="1543" t="str">
        <f t="shared" si="2"/>
        <v>2000003109</v>
      </c>
      <c r="C91" s="1545" t="s">
        <v>3455</v>
      </c>
      <c r="D91" s="1494"/>
      <c r="E91" s="1495"/>
      <c r="F91" s="1545" t="s">
        <v>3401</v>
      </c>
      <c r="G91" s="1495"/>
      <c r="H91" s="1495"/>
      <c r="I91" s="1493" t="s">
        <v>19</v>
      </c>
      <c r="J91" s="1495" t="s">
        <v>123</v>
      </c>
      <c r="K91" s="1547" t="s">
        <v>8873</v>
      </c>
      <c r="L91" s="2357">
        <v>3000</v>
      </c>
      <c r="M91" s="2196" t="s">
        <v>5319</v>
      </c>
      <c r="N91" s="1493"/>
      <c r="O91" s="1843"/>
      <c r="P91" s="1790">
        <v>2</v>
      </c>
      <c r="Q91" s="1495"/>
      <c r="R91" s="1495"/>
      <c r="S91" s="1495"/>
      <c r="T91" s="1909"/>
      <c r="U91" s="1548"/>
      <c r="V91" s="1548"/>
      <c r="W91" s="1548"/>
      <c r="X91" s="1493"/>
      <c r="Y91" s="1493"/>
      <c r="Z91" s="1493"/>
    </row>
    <row r="92" spans="1:26" s="1467" customFormat="1" ht="63.75" customHeight="1">
      <c r="A92" s="3684"/>
      <c r="B92" s="1543" t="str">
        <f t="shared" si="2"/>
        <v>2000003121</v>
      </c>
      <c r="C92" s="1545" t="s">
        <v>3455</v>
      </c>
      <c r="D92" s="2456"/>
      <c r="E92" s="2187"/>
      <c r="F92" s="1545" t="s">
        <v>3401</v>
      </c>
      <c r="G92" s="2187"/>
      <c r="H92" s="1495"/>
      <c r="I92" s="1493" t="s">
        <v>19</v>
      </c>
      <c r="J92" s="1495" t="s">
        <v>123</v>
      </c>
      <c r="K92" s="2874" t="s">
        <v>8874</v>
      </c>
      <c r="L92" s="2357">
        <v>4700</v>
      </c>
      <c r="M92" s="2196" t="s">
        <v>8875</v>
      </c>
      <c r="N92" s="1493"/>
      <c r="O92" s="1859"/>
      <c r="P92" s="1790">
        <v>2</v>
      </c>
      <c r="Q92" s="1495"/>
      <c r="R92" s="1495"/>
      <c r="S92" s="1495"/>
      <c r="T92" s="1909"/>
      <c r="U92" s="1548"/>
      <c r="V92" s="1548"/>
      <c r="W92" s="1548"/>
      <c r="X92" s="1493"/>
      <c r="Y92" s="1493"/>
      <c r="Z92" s="1493"/>
    </row>
    <row r="93" spans="1:26" s="1467" customFormat="1" ht="63.75" customHeight="1">
      <c r="A93" s="3685"/>
      <c r="B93" s="1543" t="str">
        <f t="shared" si="2"/>
        <v>2000003124</v>
      </c>
      <c r="C93" s="1545" t="s">
        <v>3455</v>
      </c>
      <c r="D93" s="1494"/>
      <c r="E93" s="1495"/>
      <c r="F93" s="1545" t="s">
        <v>3401</v>
      </c>
      <c r="G93" s="1495"/>
      <c r="H93" s="1495"/>
      <c r="I93" s="1493" t="s">
        <v>19</v>
      </c>
      <c r="J93" s="1495" t="s">
        <v>123</v>
      </c>
      <c r="K93" s="1547" t="s">
        <v>8876</v>
      </c>
      <c r="L93" s="2357">
        <v>100</v>
      </c>
      <c r="M93" s="2196" t="s">
        <v>5319</v>
      </c>
      <c r="N93" s="1493"/>
      <c r="O93" s="1859"/>
      <c r="P93" s="1790">
        <v>2</v>
      </c>
      <c r="Q93" s="1495"/>
      <c r="R93" s="1495"/>
      <c r="S93" s="1495"/>
      <c r="T93" s="1909"/>
      <c r="U93" s="1548"/>
      <c r="V93" s="1548"/>
      <c r="W93" s="1548"/>
      <c r="X93" s="1493"/>
      <c r="Y93" s="1493"/>
      <c r="Z93" s="1493"/>
    </row>
    <row r="94" spans="1:26" s="1467" customFormat="1" ht="63.75" customHeight="1">
      <c r="A94" s="3686">
        <v>24</v>
      </c>
      <c r="B94" s="2187" t="str">
        <f t="shared" si="2"/>
        <v>2000003089</v>
      </c>
      <c r="C94" s="1902" t="s">
        <v>5657</v>
      </c>
      <c r="D94" s="2607">
        <v>4350</v>
      </c>
      <c r="E94" s="1921" t="s">
        <v>8877</v>
      </c>
      <c r="F94" s="1902" t="s">
        <v>61</v>
      </c>
      <c r="G94" s="1921" t="s">
        <v>8878</v>
      </c>
      <c r="H94" s="1921"/>
      <c r="I94" s="1902" t="s">
        <v>19</v>
      </c>
      <c r="J94" s="1902" t="s">
        <v>101</v>
      </c>
      <c r="K94" s="1911" t="s">
        <v>8879</v>
      </c>
      <c r="L94" s="2583">
        <v>1380</v>
      </c>
      <c r="M94" s="2196" t="s">
        <v>5319</v>
      </c>
      <c r="N94" s="1902"/>
      <c r="O94" s="1775"/>
      <c r="P94" s="2429">
        <v>3</v>
      </c>
      <c r="Q94" s="1921"/>
      <c r="R94" s="1921"/>
      <c r="S94" s="1921"/>
      <c r="T94" s="1909"/>
      <c r="U94" s="2150"/>
      <c r="V94" s="2150"/>
      <c r="W94" s="2150"/>
      <c r="X94" s="1902"/>
      <c r="Y94" s="1902"/>
      <c r="Z94" s="1902"/>
    </row>
    <row r="95" spans="1:26" s="1467" customFormat="1" ht="58.5" customHeight="1">
      <c r="A95" s="3688"/>
      <c r="B95" s="1543" t="str">
        <f t="shared" ref="B95:B126" si="3">TEXT(LEFT(K95,10),"0000000000")</f>
        <v>2000003147</v>
      </c>
      <c r="C95" s="1493" t="s">
        <v>5657</v>
      </c>
      <c r="D95" s="1494"/>
      <c r="E95" s="1495"/>
      <c r="F95" s="1493" t="s">
        <v>61</v>
      </c>
      <c r="G95" s="1495"/>
      <c r="H95" s="1495"/>
      <c r="I95" s="1495" t="s">
        <v>19</v>
      </c>
      <c r="J95" s="1495" t="s">
        <v>74</v>
      </c>
      <c r="K95" s="1547" t="s">
        <v>8880</v>
      </c>
      <c r="L95" s="2357">
        <v>3000</v>
      </c>
      <c r="M95" s="1493" t="s">
        <v>8881</v>
      </c>
      <c r="N95" s="1493"/>
      <c r="O95" s="1859"/>
      <c r="P95" s="1790">
        <v>3</v>
      </c>
      <c r="Q95" s="1495"/>
      <c r="R95" s="1495"/>
      <c r="S95" s="1495"/>
      <c r="T95" s="1909"/>
      <c r="U95" s="1548"/>
      <c r="V95" s="1548"/>
      <c r="W95" s="1548"/>
      <c r="X95" s="1493"/>
      <c r="Y95" s="1493"/>
      <c r="Z95" s="1493"/>
    </row>
    <row r="96" spans="1:26" s="1467" customFormat="1" ht="58.5" customHeight="1">
      <c r="A96" s="3683">
        <v>25</v>
      </c>
      <c r="B96" s="2419" t="str">
        <f t="shared" si="3"/>
        <v>2000003089</v>
      </c>
      <c r="C96" s="1902" t="s">
        <v>52</v>
      </c>
      <c r="D96" s="2607">
        <v>4620</v>
      </c>
      <c r="E96" s="1921" t="s">
        <v>8882</v>
      </c>
      <c r="F96" s="1902" t="s">
        <v>3416</v>
      </c>
      <c r="G96" s="1921" t="s">
        <v>8883</v>
      </c>
      <c r="H96" s="1921"/>
      <c r="I96" s="1921" t="s">
        <v>19</v>
      </c>
      <c r="J96" s="1921" t="s">
        <v>101</v>
      </c>
      <c r="K96" s="1911" t="s">
        <v>8884</v>
      </c>
      <c r="L96" s="2583">
        <v>1120</v>
      </c>
      <c r="M96" s="2196" t="s">
        <v>5319</v>
      </c>
      <c r="N96" s="1493"/>
      <c r="O96" s="1547"/>
      <c r="P96" s="1493">
        <v>2</v>
      </c>
      <c r="Q96" s="1495"/>
      <c r="R96" s="1495"/>
      <c r="S96" s="1495"/>
      <c r="T96" s="1495"/>
      <c r="U96" s="1548"/>
      <c r="V96" s="1548"/>
      <c r="W96" s="1548"/>
      <c r="X96" s="1493"/>
      <c r="Y96" s="1493"/>
      <c r="Z96" s="1493"/>
    </row>
    <row r="97" spans="1:26" s="1467" customFormat="1" ht="58.5" customHeight="1">
      <c r="A97" s="3684"/>
      <c r="B97" s="1900" t="str">
        <f t="shared" si="3"/>
        <v>2200002015</v>
      </c>
      <c r="C97" s="1493" t="s">
        <v>52</v>
      </c>
      <c r="D97" s="1494"/>
      <c r="E97" s="1495"/>
      <c r="F97" s="1493" t="s">
        <v>3416</v>
      </c>
      <c r="G97" s="1495"/>
      <c r="H97" s="1495"/>
      <c r="I97" s="1495" t="s">
        <v>19</v>
      </c>
      <c r="J97" s="1495" t="s">
        <v>74</v>
      </c>
      <c r="K97" s="1911" t="s">
        <v>8838</v>
      </c>
      <c r="L97" s="2583">
        <v>100</v>
      </c>
      <c r="M97" s="1921" t="s">
        <v>5481</v>
      </c>
      <c r="N97" s="1493"/>
      <c r="O97" s="1547"/>
      <c r="P97" s="1493">
        <v>2</v>
      </c>
      <c r="Q97" s="1495"/>
      <c r="R97" s="1495"/>
      <c r="S97" s="1495"/>
      <c r="T97" s="1495"/>
      <c r="U97" s="1548"/>
      <c r="V97" s="1548"/>
      <c r="W97" s="1548"/>
      <c r="X97" s="1493"/>
      <c r="Y97" s="1493"/>
      <c r="Z97" s="1493"/>
    </row>
    <row r="98" spans="1:26" s="1467" customFormat="1" ht="58.5" customHeight="1">
      <c r="A98" s="3684"/>
      <c r="B98" s="1543" t="str">
        <f t="shared" si="3"/>
        <v>2000002964</v>
      </c>
      <c r="C98" s="1493" t="s">
        <v>52</v>
      </c>
      <c r="D98" s="1494"/>
      <c r="E98" s="1495"/>
      <c r="F98" s="1493" t="s">
        <v>3416</v>
      </c>
      <c r="G98" s="1495"/>
      <c r="H98" s="1495"/>
      <c r="I98" s="1495" t="s">
        <v>19</v>
      </c>
      <c r="J98" s="1495" t="s">
        <v>74</v>
      </c>
      <c r="K98" s="1600" t="s">
        <v>8885</v>
      </c>
      <c r="L98" s="2357">
        <v>1800</v>
      </c>
      <c r="M98" s="2196" t="s">
        <v>5319</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84"/>
      <c r="B99" s="1900" t="str">
        <f t="shared" si="3"/>
        <v>2000003091</v>
      </c>
      <c r="C99" s="1493" t="s">
        <v>52</v>
      </c>
      <c r="D99" s="1494"/>
      <c r="E99" s="1495"/>
      <c r="F99" s="1493" t="s">
        <v>3416</v>
      </c>
      <c r="G99" s="1495"/>
      <c r="H99" s="1748"/>
      <c r="I99" s="1495" t="s">
        <v>19</v>
      </c>
      <c r="J99" s="1495" t="s">
        <v>123</v>
      </c>
      <c r="K99" s="1600" t="s">
        <v>8852</v>
      </c>
      <c r="L99" s="2357">
        <v>1300</v>
      </c>
      <c r="M99" s="2196" t="s">
        <v>5319</v>
      </c>
      <c r="N99" s="1493"/>
      <c r="O99" s="1859"/>
      <c r="P99" s="1790">
        <v>2</v>
      </c>
      <c r="Q99" s="1495"/>
      <c r="R99" s="1495"/>
      <c r="S99" s="1495"/>
      <c r="T99" s="1909"/>
      <c r="U99" s="1548"/>
      <c r="V99" s="1548"/>
      <c r="W99" s="1548"/>
      <c r="X99" s="1493"/>
      <c r="Y99" s="1493"/>
      <c r="Z99" s="1493"/>
    </row>
    <row r="100" spans="1:26" s="1467" customFormat="1" ht="58.5" customHeight="1">
      <c r="A100" s="3684"/>
      <c r="B100" s="1900" t="str">
        <f t="shared" si="3"/>
        <v>2000003115</v>
      </c>
      <c r="C100" s="1493" t="s">
        <v>52</v>
      </c>
      <c r="D100" s="1494"/>
      <c r="E100" s="1495"/>
      <c r="F100" s="1493" t="s">
        <v>3416</v>
      </c>
      <c r="G100" s="1495"/>
      <c r="H100" s="1748"/>
      <c r="I100" s="1495" t="s">
        <v>19</v>
      </c>
      <c r="J100" s="1495" t="s">
        <v>123</v>
      </c>
      <c r="K100" s="1600" t="s">
        <v>8886</v>
      </c>
      <c r="L100" s="2357">
        <v>300</v>
      </c>
      <c r="M100" s="1790" t="s">
        <v>5344</v>
      </c>
      <c r="N100" s="1493"/>
      <c r="O100" s="1859"/>
      <c r="P100" s="1790">
        <v>2</v>
      </c>
      <c r="Q100" s="1495"/>
      <c r="R100" s="1495"/>
      <c r="S100" s="1495"/>
      <c r="T100" s="1909"/>
      <c r="U100" s="1548"/>
      <c r="V100" s="1548"/>
      <c r="W100" s="1548"/>
      <c r="X100" s="1493"/>
      <c r="Y100" s="1493"/>
      <c r="Z100" s="1493"/>
    </row>
    <row r="101" spans="1:26" s="1467" customFormat="1" ht="58.5" customHeight="1">
      <c r="A101" s="3683">
        <v>26</v>
      </c>
      <c r="B101" s="2187" t="str">
        <f t="shared" si="3"/>
        <v>2000003110</v>
      </c>
      <c r="C101" s="2263" t="s">
        <v>3320</v>
      </c>
      <c r="D101" s="2607">
        <v>8700</v>
      </c>
      <c r="E101" s="1921" t="s">
        <v>8887</v>
      </c>
      <c r="F101" s="2263" t="s">
        <v>3416</v>
      </c>
      <c r="G101" s="1921" t="s">
        <v>8888</v>
      </c>
      <c r="H101" s="1921"/>
      <c r="I101" s="1902" t="s">
        <v>19</v>
      </c>
      <c r="J101" s="1921" t="s">
        <v>123</v>
      </c>
      <c r="K101" s="1911" t="s">
        <v>8889</v>
      </c>
      <c r="L101" s="2583">
        <v>2495</v>
      </c>
      <c r="M101" s="2196" t="s">
        <v>5319</v>
      </c>
      <c r="N101" s="1493"/>
      <c r="O101" s="1859"/>
      <c r="P101" s="1790">
        <v>2</v>
      </c>
      <c r="Q101" s="1495"/>
      <c r="R101" s="1495"/>
      <c r="S101" s="1495"/>
      <c r="T101" s="1748"/>
      <c r="U101" s="1548"/>
      <c r="V101" s="1548"/>
      <c r="W101" s="1548"/>
      <c r="X101" s="1493"/>
      <c r="Y101" s="1493"/>
      <c r="Z101" s="1493"/>
    </row>
    <row r="102" spans="1:26" s="1467" customFormat="1" ht="68.25" customHeight="1">
      <c r="A102" s="3684"/>
      <c r="B102" s="1543" t="str">
        <f t="shared" si="3"/>
        <v>2000003111</v>
      </c>
      <c r="C102" s="1545" t="s">
        <v>3320</v>
      </c>
      <c r="D102" s="1494"/>
      <c r="E102" s="1495"/>
      <c r="F102" s="1545" t="s">
        <v>3416</v>
      </c>
      <c r="G102" s="1495"/>
      <c r="H102" s="1495"/>
      <c r="I102" s="1493" t="s">
        <v>19</v>
      </c>
      <c r="J102" s="1495" t="s">
        <v>123</v>
      </c>
      <c r="K102" s="1547" t="s">
        <v>8890</v>
      </c>
      <c r="L102" s="2357">
        <v>1655.296</v>
      </c>
      <c r="M102" s="2196" t="s">
        <v>5319</v>
      </c>
      <c r="N102" s="1493"/>
      <c r="O102" s="1859"/>
      <c r="P102" s="1790">
        <v>2</v>
      </c>
      <c r="Q102" s="1495"/>
      <c r="R102" s="1495"/>
      <c r="S102" s="1495"/>
      <c r="T102" s="1909"/>
      <c r="U102" s="1548"/>
      <c r="V102" s="1548"/>
      <c r="W102" s="1548"/>
      <c r="X102" s="1493"/>
      <c r="Y102" s="1493"/>
      <c r="Z102" s="1493"/>
    </row>
    <row r="103" spans="1:26" s="1467" customFormat="1" ht="92.25" customHeight="1">
      <c r="A103" s="3685"/>
      <c r="B103" s="1543" t="str">
        <f t="shared" si="3"/>
        <v>2000003121</v>
      </c>
      <c r="C103" s="1545" t="s">
        <v>3320</v>
      </c>
      <c r="D103" s="2607"/>
      <c r="E103" s="1921"/>
      <c r="F103" s="1545" t="s">
        <v>3416</v>
      </c>
      <c r="G103" s="1495"/>
      <c r="H103" s="1495"/>
      <c r="I103" s="1493" t="s">
        <v>19</v>
      </c>
      <c r="J103" s="1495" t="s">
        <v>123</v>
      </c>
      <c r="K103" s="1600" t="s">
        <v>8891</v>
      </c>
      <c r="L103" s="2357">
        <v>4530</v>
      </c>
      <c r="M103" s="2196" t="s">
        <v>5319</v>
      </c>
      <c r="N103" s="1493"/>
      <c r="O103" s="1859"/>
      <c r="P103" s="1790">
        <v>3</v>
      </c>
      <c r="Q103" s="1495"/>
      <c r="R103" s="1495"/>
      <c r="S103" s="1495"/>
      <c r="T103" s="1909"/>
      <c r="U103" s="1548"/>
      <c r="V103" s="1548"/>
      <c r="W103" s="1548"/>
      <c r="X103" s="1493"/>
      <c r="Y103" s="1493"/>
      <c r="Z103" s="1493"/>
    </row>
    <row r="104" spans="1:26" s="2150" customFormat="1" ht="58.5" customHeight="1">
      <c r="A104" s="3683">
        <v>27</v>
      </c>
      <c r="B104" s="2187" t="str">
        <f t="shared" si="3"/>
        <v>2400001223</v>
      </c>
      <c r="C104" s="1902" t="s">
        <v>8892</v>
      </c>
      <c r="D104" s="2607">
        <f>SUM(L104:L119)</f>
        <v>18782</v>
      </c>
      <c r="E104" s="1921" t="s">
        <v>8893</v>
      </c>
      <c r="F104" s="1902" t="s">
        <v>25</v>
      </c>
      <c r="G104" s="1921" t="s">
        <v>8894</v>
      </c>
      <c r="H104" s="1921"/>
      <c r="I104" s="1921" t="s">
        <v>19</v>
      </c>
      <c r="J104" s="1921" t="s">
        <v>3513</v>
      </c>
      <c r="K104" s="1911" t="s">
        <v>8895</v>
      </c>
      <c r="L104" s="2583">
        <v>1325</v>
      </c>
      <c r="M104" s="1909" t="s">
        <v>8896</v>
      </c>
      <c r="N104" s="1902"/>
      <c r="O104" s="1775"/>
      <c r="P104" s="1790">
        <v>2</v>
      </c>
      <c r="Q104" s="1921"/>
      <c r="R104" s="1921"/>
      <c r="S104" s="1921"/>
      <c r="T104" s="1909"/>
      <c r="X104" s="1902"/>
      <c r="Y104" s="1902"/>
      <c r="Z104" s="1902"/>
    </row>
    <row r="105" spans="1:26" s="1548" customFormat="1" ht="58.5" customHeight="1">
      <c r="A105" s="3684"/>
      <c r="B105" s="1543" t="str">
        <f t="shared" si="3"/>
        <v>2400001225</v>
      </c>
      <c r="C105" s="1493" t="s">
        <v>8892</v>
      </c>
      <c r="D105" s="1494"/>
      <c r="E105" s="1495"/>
      <c r="F105" s="1493" t="s">
        <v>25</v>
      </c>
      <c r="G105" s="1495"/>
      <c r="H105" s="1495"/>
      <c r="I105" s="1495" t="s">
        <v>19</v>
      </c>
      <c r="J105" s="1495" t="s">
        <v>3513</v>
      </c>
      <c r="K105" s="1547" t="s">
        <v>8897</v>
      </c>
      <c r="L105" s="2357"/>
      <c r="M105" s="1748" t="s">
        <v>8898</v>
      </c>
      <c r="N105" s="1493"/>
      <c r="O105" s="1859"/>
      <c r="P105" s="1790">
        <v>2</v>
      </c>
      <c r="Q105" s="1495"/>
      <c r="R105" s="1495"/>
      <c r="S105" s="1495"/>
      <c r="T105" s="1909"/>
      <c r="X105" s="1493"/>
      <c r="Y105" s="1493"/>
      <c r="Z105" s="1493"/>
    </row>
    <row r="106" spans="1:26" s="1548" customFormat="1" ht="58.5" customHeight="1">
      <c r="A106" s="3684"/>
      <c r="B106" s="1543" t="str">
        <f t="shared" si="3"/>
        <v>2400001231</v>
      </c>
      <c r="C106" s="1493" t="s">
        <v>8892</v>
      </c>
      <c r="D106" s="1494"/>
      <c r="E106" s="1495"/>
      <c r="F106" s="1493" t="s">
        <v>25</v>
      </c>
      <c r="G106" s="1495"/>
      <c r="H106" s="1495"/>
      <c r="I106" s="1495" t="s">
        <v>19</v>
      </c>
      <c r="J106" s="1495" t="s">
        <v>3513</v>
      </c>
      <c r="K106" s="1547" t="s">
        <v>8899</v>
      </c>
      <c r="L106" s="2357"/>
      <c r="M106" s="1748" t="s">
        <v>8900</v>
      </c>
      <c r="N106" s="1493"/>
      <c r="O106" s="1859"/>
      <c r="P106" s="1790">
        <v>2</v>
      </c>
      <c r="Q106" s="1495"/>
      <c r="R106" s="1495"/>
      <c r="S106" s="1495"/>
      <c r="T106" s="1909"/>
      <c r="X106" s="1493"/>
      <c r="Y106" s="1493"/>
      <c r="Z106" s="1493"/>
    </row>
    <row r="107" spans="1:26" s="1548" customFormat="1" ht="58.5" customHeight="1">
      <c r="A107" s="3684"/>
      <c r="B107" s="1543" t="str">
        <f t="shared" si="3"/>
        <v>2400001227</v>
      </c>
      <c r="C107" s="1493" t="s">
        <v>8892</v>
      </c>
      <c r="D107" s="1494"/>
      <c r="E107" s="1495"/>
      <c r="F107" s="1493" t="s">
        <v>25</v>
      </c>
      <c r="G107" s="1495"/>
      <c r="H107" s="1495"/>
      <c r="I107" s="1495" t="s">
        <v>19</v>
      </c>
      <c r="J107" s="1495" t="s">
        <v>3513</v>
      </c>
      <c r="K107" s="1547" t="s">
        <v>8901</v>
      </c>
      <c r="L107" s="2357">
        <v>10900</v>
      </c>
      <c r="M107" s="1748" t="s">
        <v>5344</v>
      </c>
      <c r="N107" s="1493"/>
      <c r="O107" s="1859"/>
      <c r="P107" s="1790">
        <v>2</v>
      </c>
      <c r="Q107" s="1495"/>
      <c r="R107" s="1495"/>
      <c r="S107" s="1495"/>
      <c r="T107" s="1909"/>
      <c r="X107" s="1493"/>
      <c r="Y107" s="1493"/>
      <c r="Z107" s="1493"/>
    </row>
    <row r="108" spans="1:26" s="1548" customFormat="1" ht="58.5" customHeight="1">
      <c r="A108" s="3684"/>
      <c r="B108" s="1543" t="str">
        <f t="shared" si="3"/>
        <v>2400001228</v>
      </c>
      <c r="C108" s="1493" t="s">
        <v>8892</v>
      </c>
      <c r="D108" s="1494"/>
      <c r="E108" s="1495"/>
      <c r="F108" s="1493" t="s">
        <v>25</v>
      </c>
      <c r="G108" s="1495"/>
      <c r="H108" s="1495"/>
      <c r="I108" s="1495" t="s">
        <v>19</v>
      </c>
      <c r="J108" s="1495" t="s">
        <v>3513</v>
      </c>
      <c r="K108" s="1547" t="s">
        <v>8902</v>
      </c>
      <c r="L108" s="2357"/>
      <c r="M108" s="1748" t="s">
        <v>5344</v>
      </c>
      <c r="N108" s="1493"/>
      <c r="O108" s="1859"/>
      <c r="P108" s="1790">
        <v>2</v>
      </c>
      <c r="Q108" s="1495"/>
      <c r="R108" s="1495"/>
      <c r="S108" s="1495"/>
      <c r="T108" s="1909"/>
      <c r="X108" s="1493"/>
      <c r="Y108" s="1493"/>
      <c r="Z108" s="1493"/>
    </row>
    <row r="109" spans="1:26" s="1548" customFormat="1" ht="58.5" customHeight="1">
      <c r="A109" s="3684"/>
      <c r="B109" s="1543" t="str">
        <f t="shared" si="3"/>
        <v>2400001218</v>
      </c>
      <c r="C109" s="1493" t="s">
        <v>8892</v>
      </c>
      <c r="D109" s="1494"/>
      <c r="E109" s="1495"/>
      <c r="F109" s="1493" t="s">
        <v>25</v>
      </c>
      <c r="G109" s="1495"/>
      <c r="H109" s="1495"/>
      <c r="I109" s="1495" t="s">
        <v>19</v>
      </c>
      <c r="J109" s="1495" t="s">
        <v>3513</v>
      </c>
      <c r="K109" s="1547" t="s">
        <v>8903</v>
      </c>
      <c r="L109" s="2357"/>
      <c r="M109" s="1748" t="s">
        <v>5344</v>
      </c>
      <c r="N109" s="1493"/>
      <c r="O109" s="1859"/>
      <c r="P109" s="1790">
        <v>2</v>
      </c>
      <c r="Q109" s="1495"/>
      <c r="R109" s="1495"/>
      <c r="S109" s="1495"/>
      <c r="T109" s="1909"/>
      <c r="X109" s="1493"/>
      <c r="Y109" s="1493"/>
      <c r="Z109" s="1493"/>
    </row>
    <row r="110" spans="1:26" s="1548" customFormat="1" ht="58.5" customHeight="1">
      <c r="A110" s="3684"/>
      <c r="B110" s="1543" t="str">
        <f t="shared" si="3"/>
        <v>2400001222</v>
      </c>
      <c r="C110" s="1493" t="s">
        <v>8892</v>
      </c>
      <c r="D110" s="1494"/>
      <c r="E110" s="1495"/>
      <c r="F110" s="1493" t="s">
        <v>25</v>
      </c>
      <c r="G110" s="1495"/>
      <c r="H110" s="1495"/>
      <c r="I110" s="1495" t="s">
        <v>19</v>
      </c>
      <c r="J110" s="1495" t="s">
        <v>3513</v>
      </c>
      <c r="K110" s="1547" t="s">
        <v>8904</v>
      </c>
      <c r="L110" s="2357">
        <v>200</v>
      </c>
      <c r="M110" s="1748" t="s">
        <v>5344</v>
      </c>
      <c r="N110" s="1493"/>
      <c r="O110" s="1859"/>
      <c r="P110" s="1790">
        <v>2</v>
      </c>
      <c r="Q110" s="1495"/>
      <c r="R110" s="1495"/>
      <c r="S110" s="1495"/>
      <c r="T110" s="1909"/>
      <c r="X110" s="1493"/>
      <c r="Y110" s="1493"/>
      <c r="Z110" s="1493"/>
    </row>
    <row r="111" spans="1:26" s="1548" customFormat="1" ht="58.5" customHeight="1">
      <c r="A111" s="3684"/>
      <c r="B111" s="1543" t="str">
        <f t="shared" si="3"/>
        <v>2400001212</v>
      </c>
      <c r="C111" s="1493" t="s">
        <v>8892</v>
      </c>
      <c r="D111" s="1494"/>
      <c r="E111" s="1495"/>
      <c r="F111" s="1493" t="s">
        <v>25</v>
      </c>
      <c r="G111" s="1495"/>
      <c r="H111" s="1495"/>
      <c r="I111" s="1495" t="s">
        <v>19</v>
      </c>
      <c r="J111" s="1495" t="s">
        <v>3513</v>
      </c>
      <c r="K111" s="1547" t="s">
        <v>8905</v>
      </c>
      <c r="L111" s="2357">
        <v>100</v>
      </c>
      <c r="M111" s="1748" t="s">
        <v>5344</v>
      </c>
      <c r="N111" s="1493"/>
      <c r="O111" s="1859"/>
      <c r="P111" s="1790">
        <v>2</v>
      </c>
      <c r="Q111" s="1495"/>
      <c r="R111" s="1495"/>
      <c r="S111" s="1495"/>
      <c r="T111" s="1909"/>
      <c r="X111" s="1493"/>
      <c r="Y111" s="1493"/>
      <c r="Z111" s="1493"/>
    </row>
    <row r="112" spans="1:26" s="1548" customFormat="1" ht="58.5" customHeight="1">
      <c r="A112" s="3684"/>
      <c r="B112" s="1543" t="str">
        <f t="shared" si="3"/>
        <v>2400001213</v>
      </c>
      <c r="C112" s="1493" t="s">
        <v>8892</v>
      </c>
      <c r="D112" s="1494"/>
      <c r="E112" s="1495"/>
      <c r="F112" s="1493" t="s">
        <v>25</v>
      </c>
      <c r="G112" s="1495"/>
      <c r="H112" s="1495"/>
      <c r="I112" s="1495" t="s">
        <v>19</v>
      </c>
      <c r="J112" s="1495" t="s">
        <v>3513</v>
      </c>
      <c r="K112" s="1547" t="s">
        <v>8906</v>
      </c>
      <c r="L112" s="2357">
        <v>450</v>
      </c>
      <c r="M112" s="1748" t="s">
        <v>8907</v>
      </c>
      <c r="N112" s="1493"/>
      <c r="O112" s="1859"/>
      <c r="P112" s="1790">
        <v>2</v>
      </c>
      <c r="Q112" s="1495"/>
      <c r="R112" s="1495"/>
      <c r="S112" s="1495"/>
      <c r="T112" s="1909"/>
      <c r="X112" s="1493"/>
      <c r="Y112" s="1493"/>
      <c r="Z112" s="1493"/>
    </row>
    <row r="113" spans="1:26" s="1548" customFormat="1" ht="58.5" customHeight="1">
      <c r="A113" s="3684"/>
      <c r="B113" s="1543" t="str">
        <f t="shared" si="3"/>
        <v>2400001214</v>
      </c>
      <c r="C113" s="1493" t="s">
        <v>8892</v>
      </c>
      <c r="D113" s="1494"/>
      <c r="E113" s="1495"/>
      <c r="F113" s="1493" t="s">
        <v>25</v>
      </c>
      <c r="G113" s="1495"/>
      <c r="H113" s="1495"/>
      <c r="I113" s="1495" t="s">
        <v>19</v>
      </c>
      <c r="J113" s="1495" t="s">
        <v>3513</v>
      </c>
      <c r="K113" s="1547" t="s">
        <v>8908</v>
      </c>
      <c r="L113" s="2357">
        <v>450</v>
      </c>
      <c r="M113" s="1748" t="s">
        <v>5344</v>
      </c>
      <c r="N113" s="1493"/>
      <c r="O113" s="1859"/>
      <c r="P113" s="1790">
        <v>2</v>
      </c>
      <c r="Q113" s="1495"/>
      <c r="R113" s="1495"/>
      <c r="S113" s="1495"/>
      <c r="T113" s="1909"/>
      <c r="X113" s="1493"/>
      <c r="Y113" s="1493"/>
      <c r="Z113" s="1493"/>
    </row>
    <row r="114" spans="1:26" s="1548" customFormat="1" ht="58.5" customHeight="1">
      <c r="A114" s="3684"/>
      <c r="B114" s="1543" t="str">
        <f t="shared" si="3"/>
        <v>2400001219</v>
      </c>
      <c r="C114" s="1493" t="s">
        <v>8892</v>
      </c>
      <c r="D114" s="1494"/>
      <c r="E114" s="1495"/>
      <c r="F114" s="1493" t="s">
        <v>25</v>
      </c>
      <c r="G114" s="1495"/>
      <c r="H114" s="1495"/>
      <c r="I114" s="1495" t="s">
        <v>19</v>
      </c>
      <c r="J114" s="1495" t="s">
        <v>3513</v>
      </c>
      <c r="K114" s="1547" t="s">
        <v>8909</v>
      </c>
      <c r="L114" s="2357">
        <v>3436</v>
      </c>
      <c r="M114" s="1790" t="s">
        <v>5344</v>
      </c>
      <c r="N114" s="1493"/>
      <c r="O114" s="1859"/>
      <c r="P114" s="1790">
        <v>2</v>
      </c>
      <c r="Q114" s="1495"/>
      <c r="R114" s="1495"/>
      <c r="S114" s="1495"/>
      <c r="T114" s="1909"/>
      <c r="X114" s="1493"/>
      <c r="Y114" s="1493"/>
      <c r="Z114" s="1493"/>
    </row>
    <row r="115" spans="1:26" s="1548" customFormat="1" ht="58.5" customHeight="1">
      <c r="A115" s="3684"/>
      <c r="B115" s="1543" t="str">
        <f t="shared" si="3"/>
        <v>2400001220</v>
      </c>
      <c r="C115" s="1493" t="s">
        <v>8892</v>
      </c>
      <c r="D115" s="1494"/>
      <c r="E115" s="1495"/>
      <c r="F115" s="1493" t="s">
        <v>25</v>
      </c>
      <c r="G115" s="1495"/>
      <c r="H115" s="1495"/>
      <c r="I115" s="1495" t="s">
        <v>19</v>
      </c>
      <c r="J115" s="1495" t="s">
        <v>3513</v>
      </c>
      <c r="K115" s="1547" t="s">
        <v>8910</v>
      </c>
      <c r="L115" s="2357">
        <v>1067</v>
      </c>
      <c r="M115" s="1790" t="s">
        <v>5344</v>
      </c>
      <c r="N115" s="1493"/>
      <c r="O115" s="1859"/>
      <c r="P115" s="1790">
        <v>2</v>
      </c>
      <c r="Q115" s="1495"/>
      <c r="R115" s="1495"/>
      <c r="S115" s="1495"/>
      <c r="T115" s="1909"/>
      <c r="X115" s="1493"/>
      <c r="Y115" s="1493"/>
      <c r="Z115" s="1493"/>
    </row>
    <row r="116" spans="1:26" s="1548" customFormat="1" ht="58.5" customHeight="1">
      <c r="A116" s="3684"/>
      <c r="B116" s="1543" t="str">
        <f t="shared" si="3"/>
        <v>2400001221</v>
      </c>
      <c r="C116" s="1493" t="s">
        <v>8892</v>
      </c>
      <c r="D116" s="1494"/>
      <c r="E116" s="1495"/>
      <c r="F116" s="1493" t="s">
        <v>25</v>
      </c>
      <c r="G116" s="1495"/>
      <c r="H116" s="1495"/>
      <c r="I116" s="1495" t="s">
        <v>19</v>
      </c>
      <c r="J116" s="1495" t="s">
        <v>3513</v>
      </c>
      <c r="K116" s="1547" t="s">
        <v>8911</v>
      </c>
      <c r="L116" s="2357">
        <v>54</v>
      </c>
      <c r="M116" s="1790" t="s">
        <v>5344</v>
      </c>
      <c r="N116" s="1493"/>
      <c r="O116" s="1859"/>
      <c r="P116" s="1790">
        <v>2</v>
      </c>
      <c r="Q116" s="1495"/>
      <c r="R116" s="1495"/>
      <c r="S116" s="1495"/>
      <c r="T116" s="1909"/>
      <c r="X116" s="1493"/>
      <c r="Y116" s="1493"/>
      <c r="Z116" s="1493"/>
    </row>
    <row r="117" spans="1:26" s="1548" customFormat="1" ht="58.5" customHeight="1">
      <c r="A117" s="3684"/>
      <c r="B117" s="1543" t="str">
        <f t="shared" si="3"/>
        <v>2400001215</v>
      </c>
      <c r="C117" s="1493" t="s">
        <v>8892</v>
      </c>
      <c r="D117" s="1494"/>
      <c r="E117" s="1495"/>
      <c r="F117" s="1493" t="s">
        <v>25</v>
      </c>
      <c r="G117" s="1495"/>
      <c r="H117" s="1495"/>
      <c r="I117" s="1495" t="s">
        <v>19</v>
      </c>
      <c r="J117" s="1495" t="s">
        <v>3513</v>
      </c>
      <c r="K117" s="1547" t="s">
        <v>8912</v>
      </c>
      <c r="L117" s="2357">
        <v>600</v>
      </c>
      <c r="M117" s="1790" t="s">
        <v>5344</v>
      </c>
      <c r="N117" s="1493"/>
      <c r="O117" s="1859"/>
      <c r="P117" s="1790">
        <v>2</v>
      </c>
      <c r="Q117" s="1495"/>
      <c r="R117" s="1495"/>
      <c r="S117" s="1495"/>
      <c r="T117" s="1909"/>
      <c r="X117" s="1493"/>
      <c r="Y117" s="1493"/>
      <c r="Z117" s="1493"/>
    </row>
    <row r="118" spans="1:26" s="1548" customFormat="1" ht="58.5" customHeight="1">
      <c r="A118" s="3684"/>
      <c r="B118" s="1543" t="str">
        <f t="shared" si="3"/>
        <v>2400001216</v>
      </c>
      <c r="C118" s="1493" t="s">
        <v>8892</v>
      </c>
      <c r="D118" s="1494"/>
      <c r="E118" s="1495"/>
      <c r="F118" s="1493" t="s">
        <v>25</v>
      </c>
      <c r="G118" s="1495"/>
      <c r="H118" s="1495"/>
      <c r="I118" s="1495" t="s">
        <v>19</v>
      </c>
      <c r="J118" s="1495" t="s">
        <v>3513</v>
      </c>
      <c r="K118" s="1547" t="s">
        <v>8913</v>
      </c>
      <c r="L118" s="2357">
        <v>100</v>
      </c>
      <c r="M118" s="1748" t="s">
        <v>8914</v>
      </c>
      <c r="N118" s="1493"/>
      <c r="O118" s="1859"/>
      <c r="P118" s="1790">
        <v>2</v>
      </c>
      <c r="Q118" s="1495"/>
      <c r="R118" s="1495"/>
      <c r="S118" s="1495"/>
      <c r="T118" s="1909"/>
      <c r="X118" s="1493"/>
      <c r="Y118" s="1493"/>
      <c r="Z118" s="1493"/>
    </row>
    <row r="119" spans="1:26" s="1548" customFormat="1" ht="58.5" customHeight="1">
      <c r="A119" s="3685"/>
      <c r="B119" s="1543" t="str">
        <f t="shared" si="3"/>
        <v>2400001217</v>
      </c>
      <c r="C119" s="1493" t="s">
        <v>8892</v>
      </c>
      <c r="D119" s="1494"/>
      <c r="E119" s="1495"/>
      <c r="F119" s="1493" t="s">
        <v>25</v>
      </c>
      <c r="G119" s="1495"/>
      <c r="H119" s="1495"/>
      <c r="I119" s="1495" t="s">
        <v>19</v>
      </c>
      <c r="J119" s="1495" t="s">
        <v>3513</v>
      </c>
      <c r="K119" s="1547" t="s">
        <v>8915</v>
      </c>
      <c r="L119" s="2357">
        <v>100</v>
      </c>
      <c r="M119" s="1790" t="s">
        <v>5344</v>
      </c>
      <c r="N119" s="1493"/>
      <c r="O119" s="1859"/>
      <c r="P119" s="1790">
        <v>2</v>
      </c>
      <c r="Q119" s="1495"/>
      <c r="R119" s="1495"/>
      <c r="S119" s="1495"/>
      <c r="T119" s="1909"/>
      <c r="X119" s="1493"/>
      <c r="Y119" s="1493"/>
      <c r="Z119" s="1493"/>
    </row>
    <row r="120" spans="1:26" s="1548" customFormat="1" ht="58.5" customHeight="1">
      <c r="A120" s="3686">
        <v>28</v>
      </c>
      <c r="B120" s="2171" t="str">
        <f t="shared" si="3"/>
        <v>2200002069</v>
      </c>
      <c r="C120" s="1902" t="s">
        <v>5604</v>
      </c>
      <c r="D120" s="2607">
        <v>6100</v>
      </c>
      <c r="E120" s="1921" t="s">
        <v>8916</v>
      </c>
      <c r="F120" s="1902" t="s">
        <v>3416</v>
      </c>
      <c r="G120" s="1921" t="s">
        <v>8917</v>
      </c>
      <c r="H120" s="1921"/>
      <c r="I120" s="1921" t="s">
        <v>19</v>
      </c>
      <c r="J120" s="1921" t="s">
        <v>959</v>
      </c>
      <c r="K120" s="1911" t="s">
        <v>8918</v>
      </c>
      <c r="L120" s="2583">
        <v>1000</v>
      </c>
      <c r="M120" s="1902" t="s">
        <v>8857</v>
      </c>
      <c r="N120" s="1902"/>
      <c r="O120" s="1775"/>
      <c r="P120" s="2429">
        <v>3</v>
      </c>
      <c r="Q120" s="1921"/>
      <c r="R120" s="1921"/>
      <c r="S120" s="1921"/>
      <c r="T120" s="1909"/>
      <c r="U120" s="2150"/>
      <c r="V120" s="2150"/>
      <c r="W120" s="2150"/>
      <c r="X120" s="1902"/>
      <c r="Y120" s="1902"/>
      <c r="Z120" s="1902"/>
    </row>
    <row r="121" spans="1:26" s="1548" customFormat="1" ht="58.5" customHeight="1">
      <c r="A121" s="3688"/>
      <c r="B121" s="1543" t="str">
        <f t="shared" si="3"/>
        <v>2000003077</v>
      </c>
      <c r="C121" s="1493" t="s">
        <v>5604</v>
      </c>
      <c r="D121" s="1494"/>
      <c r="E121" s="1495"/>
      <c r="F121" s="1493" t="s">
        <v>3416</v>
      </c>
      <c r="G121" s="1495"/>
      <c r="H121" s="1495"/>
      <c r="I121" s="1543" t="s">
        <v>19</v>
      </c>
      <c r="J121" s="1921" t="s">
        <v>959</v>
      </c>
      <c r="K121" s="1600" t="s">
        <v>8919</v>
      </c>
      <c r="L121" s="2357">
        <v>5000</v>
      </c>
      <c r="M121" s="1790" t="s">
        <v>5344</v>
      </c>
      <c r="N121" s="1493"/>
      <c r="O121" s="1859"/>
      <c r="P121" s="1790">
        <v>3</v>
      </c>
      <c r="Q121" s="1495"/>
      <c r="R121" s="1495"/>
      <c r="S121" s="1495"/>
      <c r="T121" s="1909"/>
      <c r="X121" s="1493"/>
      <c r="Y121" s="1493"/>
      <c r="Z121" s="1493"/>
    </row>
    <row r="122" spans="1:26" s="1548" customFormat="1" ht="73.5" customHeight="1">
      <c r="A122" s="3686">
        <v>29</v>
      </c>
      <c r="B122" s="2187" t="str">
        <f t="shared" si="3"/>
        <v>2000003134</v>
      </c>
      <c r="C122" s="1902" t="s">
        <v>7930</v>
      </c>
      <c r="D122" s="2607">
        <v>10700</v>
      </c>
      <c r="E122" s="1921" t="s">
        <v>8920</v>
      </c>
      <c r="F122" s="1902" t="s">
        <v>3401</v>
      </c>
      <c r="G122" s="1909" t="s">
        <v>8921</v>
      </c>
      <c r="H122" s="1921"/>
      <c r="I122" s="1902" t="s">
        <v>19</v>
      </c>
      <c r="J122" s="1921" t="s">
        <v>1138</v>
      </c>
      <c r="K122" s="1911" t="s">
        <v>8922</v>
      </c>
      <c r="L122" s="2583">
        <v>8000</v>
      </c>
      <c r="M122" s="2196" t="s">
        <v>8923</v>
      </c>
      <c r="N122" s="1493"/>
      <c r="O122" s="1859"/>
      <c r="P122" s="1790">
        <v>3</v>
      </c>
      <c r="Q122" s="1495"/>
      <c r="R122" s="1495"/>
      <c r="S122" s="1495"/>
      <c r="T122" s="1909"/>
      <c r="X122" s="1493"/>
      <c r="Y122" s="1493"/>
      <c r="Z122" s="1493"/>
    </row>
    <row r="123" spans="1:26" s="1548" customFormat="1" ht="58.5" customHeight="1">
      <c r="A123" s="3687"/>
      <c r="B123" s="1543" t="str">
        <f t="shared" si="3"/>
        <v>2000003135</v>
      </c>
      <c r="C123" s="1493" t="s">
        <v>7930</v>
      </c>
      <c r="D123" s="1494"/>
      <c r="E123" s="1495"/>
      <c r="F123" s="1493" t="s">
        <v>3401</v>
      </c>
      <c r="G123" s="1495"/>
      <c r="H123" s="1495"/>
      <c r="I123" s="1493" t="s">
        <v>19</v>
      </c>
      <c r="J123" s="1495" t="s">
        <v>1138</v>
      </c>
      <c r="K123" s="1547" t="s">
        <v>8924</v>
      </c>
      <c r="L123" s="2357">
        <v>2000</v>
      </c>
      <c r="M123" s="1748" t="s">
        <v>5344</v>
      </c>
      <c r="N123" s="1493"/>
      <c r="O123" s="1859"/>
      <c r="P123" s="1790">
        <v>3</v>
      </c>
      <c r="Q123" s="1495"/>
      <c r="R123" s="1495"/>
      <c r="S123" s="1495"/>
      <c r="T123" s="1909"/>
      <c r="X123" s="1493"/>
      <c r="Y123" s="1493"/>
      <c r="Z123" s="1493"/>
    </row>
    <row r="124" spans="1:26" s="1548" customFormat="1" ht="58.5" customHeight="1">
      <c r="A124" s="3688"/>
      <c r="B124" s="1543" t="str">
        <f t="shared" si="3"/>
        <v>2000003148</v>
      </c>
      <c r="C124" s="1493" t="s">
        <v>7930</v>
      </c>
      <c r="D124" s="1494"/>
      <c r="E124" s="1495"/>
      <c r="F124" s="1493" t="s">
        <v>3401</v>
      </c>
      <c r="G124" s="1495"/>
      <c r="H124" s="1495"/>
      <c r="I124" s="1493" t="s">
        <v>19</v>
      </c>
      <c r="J124" s="1495" t="s">
        <v>1138</v>
      </c>
      <c r="K124" s="1547" t="s">
        <v>8925</v>
      </c>
      <c r="L124" s="2357">
        <v>500</v>
      </c>
      <c r="M124" s="2196" t="s">
        <v>8926</v>
      </c>
      <c r="N124" s="1493"/>
      <c r="O124" s="1859"/>
      <c r="P124" s="1790">
        <v>3</v>
      </c>
      <c r="Q124" s="1495"/>
      <c r="R124" s="1495"/>
      <c r="S124" s="1495"/>
      <c r="T124" s="1909"/>
      <c r="X124" s="1493"/>
      <c r="Y124" s="1493"/>
      <c r="Z124" s="1493"/>
    </row>
    <row r="125" spans="1:26" s="2150" customFormat="1" ht="70.5" customHeight="1">
      <c r="A125" s="3683">
        <v>30</v>
      </c>
      <c r="B125" s="2187" t="str">
        <f t="shared" si="3"/>
        <v>2000002964</v>
      </c>
      <c r="C125" s="1902" t="s">
        <v>3460</v>
      </c>
      <c r="D125" s="2607">
        <v>4000</v>
      </c>
      <c r="E125" s="1921" t="s">
        <v>8927</v>
      </c>
      <c r="F125" s="1902" t="s">
        <v>61</v>
      </c>
      <c r="G125" s="1921" t="s">
        <v>3955</v>
      </c>
      <c r="H125" s="1921"/>
      <c r="I125" s="1921" t="s">
        <v>19</v>
      </c>
      <c r="J125" s="1921" t="s">
        <v>74</v>
      </c>
      <c r="K125" s="1845" t="s">
        <v>8928</v>
      </c>
      <c r="L125" s="2583">
        <v>2500</v>
      </c>
      <c r="M125" s="2196" t="s">
        <v>8926</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84"/>
      <c r="B126" s="1543" t="str">
        <f t="shared" si="3"/>
        <v>2000003147</v>
      </c>
      <c r="C126" s="1493" t="s">
        <v>3460</v>
      </c>
      <c r="D126" s="1494"/>
      <c r="E126" s="1495"/>
      <c r="F126" s="1493" t="s">
        <v>61</v>
      </c>
      <c r="G126" s="1495"/>
      <c r="H126" s="1495"/>
      <c r="I126" s="1495" t="s">
        <v>19</v>
      </c>
      <c r="J126" s="1495" t="s">
        <v>74</v>
      </c>
      <c r="K126" s="1600" t="s">
        <v>8929</v>
      </c>
      <c r="L126" s="2357">
        <v>50</v>
      </c>
      <c r="M126" s="1921" t="s">
        <v>5344</v>
      </c>
      <c r="N126" s="1902"/>
      <c r="O126" s="1775"/>
      <c r="P126" s="2429">
        <v>3</v>
      </c>
      <c r="Q126" s="1921"/>
      <c r="R126" s="2724"/>
      <c r="S126" s="2724"/>
      <c r="T126" s="2721"/>
      <c r="X126" s="1902"/>
      <c r="Y126" s="1902"/>
      <c r="Z126" s="1902"/>
    </row>
    <row r="127" spans="1:26" s="1548" customFormat="1" ht="70.5" customHeight="1">
      <c r="A127" s="3685"/>
      <c r="B127" s="1543" t="str">
        <f t="shared" ref="B127:B138" si="4">TEXT(LEFT(K127,10),"0000000000")</f>
        <v>2000003154</v>
      </c>
      <c r="C127" s="1493" t="s">
        <v>3460</v>
      </c>
      <c r="D127" s="1494"/>
      <c r="E127" s="1495"/>
      <c r="F127" s="1493" t="s">
        <v>61</v>
      </c>
      <c r="G127" s="1495"/>
      <c r="H127" s="1495"/>
      <c r="I127" s="1493" t="s">
        <v>19</v>
      </c>
      <c r="J127" s="1495" t="s">
        <v>199</v>
      </c>
      <c r="K127" s="1600" t="s">
        <v>8930</v>
      </c>
      <c r="L127" s="2357">
        <v>1450</v>
      </c>
      <c r="M127" s="2196" t="s">
        <v>8926</v>
      </c>
      <c r="N127" s="1493"/>
      <c r="O127" s="1859"/>
      <c r="P127" s="1493">
        <v>3</v>
      </c>
      <c r="Q127" s="1495"/>
      <c r="R127" s="1495"/>
      <c r="S127" s="1495"/>
      <c r="T127" s="1909"/>
      <c r="X127" s="1493"/>
      <c r="Y127" s="1493"/>
      <c r="Z127" s="1493"/>
    </row>
    <row r="128" spans="1:26" s="2150" customFormat="1" ht="59.25" customHeight="1">
      <c r="A128" s="3686">
        <v>31</v>
      </c>
      <c r="B128" s="2187" t="str">
        <f t="shared" si="4"/>
        <v>2000003122</v>
      </c>
      <c r="C128" s="1902" t="s">
        <v>3469</v>
      </c>
      <c r="D128" s="2607">
        <v>4280</v>
      </c>
      <c r="E128" s="1921" t="s">
        <v>8931</v>
      </c>
      <c r="F128" s="1902" t="s">
        <v>3416</v>
      </c>
      <c r="G128" s="1921" t="s">
        <v>8932</v>
      </c>
      <c r="H128" s="1921"/>
      <c r="I128" s="1902" t="s">
        <v>19</v>
      </c>
      <c r="J128" s="1921" t="s">
        <v>123</v>
      </c>
      <c r="K128" s="1845" t="s">
        <v>8933</v>
      </c>
      <c r="L128" s="2583">
        <v>3000</v>
      </c>
      <c r="M128" s="2196" t="s">
        <v>8926</v>
      </c>
      <c r="N128" s="1902"/>
      <c r="O128" s="1775"/>
      <c r="P128" s="2429">
        <v>3</v>
      </c>
      <c r="Q128" s="1921"/>
      <c r="R128" s="1921"/>
      <c r="S128" s="1921"/>
      <c r="T128" s="1909"/>
      <c r="X128" s="1902"/>
      <c r="Y128" s="1902"/>
      <c r="Z128" s="1902"/>
    </row>
    <row r="129" spans="1:26" s="2150" customFormat="1" ht="59.25" customHeight="1">
      <c r="A129" s="3687"/>
      <c r="B129" s="1543" t="str">
        <f t="shared" si="4"/>
        <v>2000003080</v>
      </c>
      <c r="C129" s="1493" t="s">
        <v>3469</v>
      </c>
      <c r="D129" s="1494"/>
      <c r="E129" s="1495"/>
      <c r="F129" s="1493" t="s">
        <v>3416</v>
      </c>
      <c r="G129" s="1495"/>
      <c r="H129" s="1495"/>
      <c r="I129" s="1543" t="s">
        <v>19</v>
      </c>
      <c r="J129" s="1495" t="s">
        <v>63</v>
      </c>
      <c r="K129" s="1547" t="s">
        <v>8934</v>
      </c>
      <c r="L129" s="2357">
        <v>1200</v>
      </c>
      <c r="M129" s="1748" t="s">
        <v>5344</v>
      </c>
      <c r="N129" s="1493"/>
      <c r="O129" s="1859"/>
      <c r="P129" s="1790">
        <v>3</v>
      </c>
      <c r="Q129" s="1495"/>
      <c r="R129" s="1495"/>
      <c r="S129" s="1495"/>
      <c r="T129" s="1909"/>
      <c r="U129" s="1548"/>
      <c r="V129" s="1548"/>
      <c r="W129" s="1548"/>
      <c r="X129" s="1493"/>
      <c r="Y129" s="1493"/>
      <c r="Z129" s="1493"/>
    </row>
    <row r="130" spans="1:26" s="2150" customFormat="1" ht="59.25" customHeight="1">
      <c r="A130" s="3688"/>
      <c r="B130" s="1543" t="str">
        <f t="shared" si="4"/>
        <v>2000003114</v>
      </c>
      <c r="C130" s="1493" t="s">
        <v>3469</v>
      </c>
      <c r="D130" s="1494"/>
      <c r="E130" s="1495"/>
      <c r="F130" s="1493" t="s">
        <v>3416</v>
      </c>
      <c r="G130" s="1495"/>
      <c r="H130" s="1495"/>
      <c r="I130" s="1493" t="s">
        <v>19</v>
      </c>
      <c r="J130" s="1495" t="s">
        <v>63</v>
      </c>
      <c r="K130" s="1600" t="s">
        <v>8935</v>
      </c>
      <c r="L130" s="2357">
        <v>100</v>
      </c>
      <c r="M130" s="1790" t="s">
        <v>5344</v>
      </c>
      <c r="N130" s="1493"/>
      <c r="O130" s="1859"/>
      <c r="P130" s="1493">
        <v>3</v>
      </c>
      <c r="Q130" s="1495"/>
      <c r="R130" s="1495"/>
      <c r="S130" s="1495"/>
      <c r="T130" s="1909"/>
      <c r="U130" s="1548"/>
      <c r="V130" s="1548"/>
      <c r="W130" s="1548"/>
      <c r="X130" s="1493"/>
      <c r="Y130" s="1493"/>
      <c r="Z130" s="1493"/>
    </row>
    <row r="131" spans="1:26" s="1548" customFormat="1" ht="66.75" customHeight="1">
      <c r="A131" s="3686">
        <v>32</v>
      </c>
      <c r="B131" s="2187" t="str">
        <f t="shared" si="4"/>
        <v>2000003151</v>
      </c>
      <c r="C131" s="1902" t="s">
        <v>193</v>
      </c>
      <c r="D131" s="2607">
        <v>12000</v>
      </c>
      <c r="E131" s="1921" t="s">
        <v>8936</v>
      </c>
      <c r="F131" s="1902" t="s">
        <v>3416</v>
      </c>
      <c r="G131" s="1921" t="s">
        <v>8932</v>
      </c>
      <c r="H131" s="1921"/>
      <c r="I131" s="1902" t="s">
        <v>19</v>
      </c>
      <c r="J131" s="1921" t="s">
        <v>63</v>
      </c>
      <c r="K131" s="1845" t="s">
        <v>8937</v>
      </c>
      <c r="L131" s="2583">
        <v>8000</v>
      </c>
      <c r="M131" s="2196" t="s">
        <v>5327</v>
      </c>
      <c r="N131" s="1493"/>
      <c r="O131" s="1859"/>
      <c r="P131" s="1790">
        <v>3</v>
      </c>
      <c r="Q131" s="1495"/>
      <c r="R131" s="1495"/>
      <c r="S131" s="1495"/>
      <c r="T131" s="1909"/>
      <c r="X131" s="1493"/>
      <c r="Y131" s="1493"/>
      <c r="Z131" s="1493"/>
    </row>
    <row r="132" spans="1:26" s="1548" customFormat="1" ht="58.5" customHeight="1">
      <c r="A132" s="3687"/>
      <c r="B132" s="1543" t="str">
        <f t="shared" si="4"/>
        <v>2000003080</v>
      </c>
      <c r="C132" s="1902" t="s">
        <v>193</v>
      </c>
      <c r="D132" s="1494"/>
      <c r="E132" s="1495"/>
      <c r="F132" s="1493" t="s">
        <v>3416</v>
      </c>
      <c r="G132" s="1495"/>
      <c r="H132" s="1495"/>
      <c r="I132" s="1543" t="s">
        <v>19</v>
      </c>
      <c r="J132" s="1495" t="s">
        <v>63</v>
      </c>
      <c r="K132" s="1547" t="s">
        <v>8938</v>
      </c>
      <c r="L132" s="2357">
        <v>4000</v>
      </c>
      <c r="M132" s="1748" t="s">
        <v>5344</v>
      </c>
      <c r="N132" s="1493"/>
      <c r="O132" s="1859"/>
      <c r="P132" s="1790">
        <v>3</v>
      </c>
      <c r="Q132" s="1495"/>
      <c r="R132" s="1495"/>
      <c r="S132" s="1495"/>
      <c r="T132" s="1909"/>
      <c r="X132" s="1493"/>
      <c r="Y132" s="1493"/>
      <c r="Z132" s="1493"/>
    </row>
    <row r="133" spans="1:26" s="1548" customFormat="1" ht="58.5" customHeight="1">
      <c r="A133" s="3688"/>
      <c r="B133" s="1543" t="str">
        <f t="shared" si="4"/>
        <v>2000003084</v>
      </c>
      <c r="C133" s="1902" t="s">
        <v>193</v>
      </c>
      <c r="D133" s="1494"/>
      <c r="E133" s="1495"/>
      <c r="F133" s="1493" t="s">
        <v>3416</v>
      </c>
      <c r="G133" s="1495"/>
      <c r="H133" s="1495"/>
      <c r="I133" s="1543" t="s">
        <v>19</v>
      </c>
      <c r="J133" s="1495" t="s">
        <v>63</v>
      </c>
      <c r="K133" s="1547" t="s">
        <v>8939</v>
      </c>
      <c r="L133" s="2357">
        <v>150</v>
      </c>
      <c r="M133" s="1748" t="s">
        <v>8940</v>
      </c>
      <c r="N133" s="1493"/>
      <c r="O133" s="1859"/>
      <c r="P133" s="1790">
        <v>3</v>
      </c>
      <c r="Q133" s="1495"/>
      <c r="R133" s="1495"/>
      <c r="S133" s="1495"/>
      <c r="T133" s="1909"/>
      <c r="X133" s="1493"/>
      <c r="Y133" s="1493"/>
      <c r="Z133" s="1493"/>
    </row>
    <row r="134" spans="1:26" s="1548" customFormat="1" ht="58.5" customHeight="1">
      <c r="A134" s="3683">
        <v>33</v>
      </c>
      <c r="B134" s="2187" t="str">
        <f t="shared" si="4"/>
        <v>2200002076</v>
      </c>
      <c r="C134" s="1545" t="s">
        <v>3455</v>
      </c>
      <c r="D134" s="2607">
        <v>8800</v>
      </c>
      <c r="E134" s="1921" t="s">
        <v>8941</v>
      </c>
      <c r="F134" s="1902" t="s">
        <v>3401</v>
      </c>
      <c r="G134" s="1921" t="s">
        <v>3962</v>
      </c>
      <c r="H134" s="1921"/>
      <c r="I134" s="1902" t="s">
        <v>19</v>
      </c>
      <c r="J134" s="1921" t="s">
        <v>1138</v>
      </c>
      <c r="K134" s="1911" t="s">
        <v>8942</v>
      </c>
      <c r="L134" s="2583">
        <v>3703</v>
      </c>
      <c r="M134" s="1902" t="s">
        <v>8943</v>
      </c>
      <c r="N134" s="1902"/>
      <c r="O134" s="1775"/>
      <c r="P134" s="2429">
        <v>3</v>
      </c>
      <c r="Q134" s="1921"/>
      <c r="R134" s="1921"/>
      <c r="S134" s="1921"/>
      <c r="T134" s="1909"/>
      <c r="U134" s="2150"/>
      <c r="V134" s="2150"/>
      <c r="W134" s="2150"/>
      <c r="X134" s="1902"/>
      <c r="Y134" s="1902"/>
      <c r="Z134" s="1902"/>
    </row>
    <row r="135" spans="1:26" s="1548" customFormat="1" ht="58.5" customHeight="1">
      <c r="A135" s="3684"/>
      <c r="B135" s="1543" t="str">
        <f t="shared" si="4"/>
        <v>2200002077</v>
      </c>
      <c r="C135" s="1545" t="s">
        <v>3455</v>
      </c>
      <c r="D135" s="1494"/>
      <c r="E135" s="1495"/>
      <c r="F135" s="1493" t="s">
        <v>3401</v>
      </c>
      <c r="G135" s="1495"/>
      <c r="H135" s="1495"/>
      <c r="I135" s="1493" t="s">
        <v>19</v>
      </c>
      <c r="J135" s="1921" t="s">
        <v>1138</v>
      </c>
      <c r="K135" s="1547" t="s">
        <v>8944</v>
      </c>
      <c r="L135" s="2357">
        <v>2140</v>
      </c>
      <c r="M135" s="1493" t="s">
        <v>8945</v>
      </c>
      <c r="N135" s="1493"/>
      <c r="O135" s="1859"/>
      <c r="P135" s="2429">
        <v>3</v>
      </c>
      <c r="Q135" s="1495"/>
      <c r="R135" s="1495"/>
      <c r="S135" s="1495"/>
      <c r="T135" s="1909"/>
      <c r="X135" s="1493"/>
      <c r="Y135" s="1493"/>
      <c r="Z135" s="1493"/>
    </row>
    <row r="136" spans="1:26" s="1548" customFormat="1" ht="58.5" customHeight="1">
      <c r="A136" s="3684"/>
      <c r="B136" s="1543" t="str">
        <f t="shared" si="4"/>
        <v>2200002078</v>
      </c>
      <c r="C136" s="1545" t="s">
        <v>3455</v>
      </c>
      <c r="D136" s="1494"/>
      <c r="E136" s="1495"/>
      <c r="F136" s="1493" t="s">
        <v>3401</v>
      </c>
      <c r="G136" s="1495"/>
      <c r="H136" s="1495"/>
      <c r="I136" s="1493" t="s">
        <v>19</v>
      </c>
      <c r="J136" s="1495" t="s">
        <v>1138</v>
      </c>
      <c r="K136" s="1547" t="s">
        <v>8946</v>
      </c>
      <c r="L136" s="2357">
        <v>1262</v>
      </c>
      <c r="M136" s="1493" t="s">
        <v>5344</v>
      </c>
      <c r="N136" s="1493"/>
      <c r="O136" s="1859"/>
      <c r="P136" s="2429">
        <v>3</v>
      </c>
      <c r="Q136" s="1495"/>
      <c r="R136" s="1495"/>
      <c r="S136" s="1495"/>
      <c r="T136" s="1909"/>
      <c r="X136" s="1493"/>
      <c r="Y136" s="1493"/>
      <c r="Z136" s="1493"/>
    </row>
    <row r="137" spans="1:26" s="1548" customFormat="1" ht="58.5" customHeight="1">
      <c r="A137" s="3684"/>
      <c r="B137" s="1543" t="str">
        <f t="shared" si="4"/>
        <v>2200002081</v>
      </c>
      <c r="C137" s="1545" t="s">
        <v>3455</v>
      </c>
      <c r="D137" s="1494"/>
      <c r="E137" s="1495"/>
      <c r="F137" s="1493" t="s">
        <v>3401</v>
      </c>
      <c r="G137" s="1495"/>
      <c r="H137" s="1495"/>
      <c r="I137" s="1493" t="s">
        <v>19</v>
      </c>
      <c r="J137" s="1495" t="s">
        <v>1138</v>
      </c>
      <c r="K137" s="1547" t="s">
        <v>8947</v>
      </c>
      <c r="L137" s="2357">
        <v>1724</v>
      </c>
      <c r="M137" s="2196" t="s">
        <v>8948</v>
      </c>
      <c r="N137" s="1493"/>
      <c r="O137" s="1859"/>
      <c r="P137" s="2429">
        <v>3</v>
      </c>
      <c r="Q137" s="1495"/>
      <c r="R137" s="1495"/>
      <c r="S137" s="1495"/>
      <c r="T137" s="1909"/>
      <c r="X137" s="1493"/>
      <c r="Y137" s="1493"/>
      <c r="Z137" s="1493"/>
    </row>
    <row r="138" spans="1:26" s="1548" customFormat="1" ht="58.5" customHeight="1">
      <c r="A138" s="3685"/>
      <c r="B138" s="1543" t="str">
        <f t="shared" si="4"/>
        <v>2200002082</v>
      </c>
      <c r="C138" s="1545" t="s">
        <v>3455</v>
      </c>
      <c r="D138" s="1494"/>
      <c r="E138" s="1495"/>
      <c r="F138" s="1493" t="s">
        <v>3401</v>
      </c>
      <c r="G138" s="1495"/>
      <c r="H138" s="1495"/>
      <c r="I138" s="1493" t="s">
        <v>19</v>
      </c>
      <c r="J138" s="1495" t="s">
        <v>1138</v>
      </c>
      <c r="K138" s="1547" t="s">
        <v>8949</v>
      </c>
      <c r="L138" s="2357">
        <v>462</v>
      </c>
      <c r="M138" s="2196" t="s">
        <v>8948</v>
      </c>
      <c r="N138" s="1493"/>
      <c r="O138" s="1859"/>
      <c r="P138" s="2429">
        <v>3</v>
      </c>
      <c r="Q138" s="1495"/>
      <c r="R138" s="1495"/>
      <c r="S138" s="1495"/>
      <c r="T138" s="1909"/>
      <c r="X138" s="1493"/>
      <c r="Y138" s="1493"/>
      <c r="Z138" s="1493"/>
    </row>
    <row r="139" spans="1:26" s="1548" customFormat="1" ht="79.5" customHeight="1">
      <c r="A139" s="3683">
        <v>34</v>
      </c>
      <c r="B139" s="2187" t="s">
        <v>8950</v>
      </c>
      <c r="C139" s="1902" t="s">
        <v>5983</v>
      </c>
      <c r="D139" s="2607">
        <v>12000</v>
      </c>
      <c r="E139" s="1921" t="s">
        <v>8951</v>
      </c>
      <c r="F139" s="1902" t="s">
        <v>3401</v>
      </c>
      <c r="G139" s="1921" t="s">
        <v>8952</v>
      </c>
      <c r="H139" s="1921"/>
      <c r="I139" s="1902" t="s">
        <v>19</v>
      </c>
      <c r="J139" s="1921" t="s">
        <v>20</v>
      </c>
      <c r="K139" s="1845" t="s">
        <v>8953</v>
      </c>
      <c r="L139" s="2583">
        <v>8050</v>
      </c>
      <c r="M139" s="2196" t="s">
        <v>5327</v>
      </c>
      <c r="N139" s="1902"/>
      <c r="O139" s="1775"/>
      <c r="P139" s="2429">
        <v>3</v>
      </c>
      <c r="Q139" s="1921"/>
      <c r="R139" s="1921"/>
      <c r="S139" s="1921"/>
      <c r="T139" s="1909"/>
      <c r="U139" s="2150"/>
      <c r="V139" s="2150"/>
      <c r="W139" s="2150"/>
      <c r="X139" s="1902"/>
      <c r="Y139" s="1902"/>
      <c r="Z139" s="1902"/>
    </row>
    <row r="140" spans="1:26" s="1548" customFormat="1" ht="66" customHeight="1">
      <c r="A140" s="3685"/>
      <c r="B140" s="1543" t="str">
        <f t="shared" ref="B140:B178" si="5">TEXT(LEFT(K140,10),"0000000000")</f>
        <v>2000003125</v>
      </c>
      <c r="C140" s="1493" t="s">
        <v>5983</v>
      </c>
      <c r="D140" s="1494"/>
      <c r="E140" s="1495"/>
      <c r="F140" s="1902" t="s">
        <v>3401</v>
      </c>
      <c r="G140" s="1495"/>
      <c r="H140" s="1495"/>
      <c r="I140" s="1493" t="s">
        <v>19</v>
      </c>
      <c r="J140" s="1495" t="s">
        <v>959</v>
      </c>
      <c r="K140" s="1600" t="s">
        <v>8954</v>
      </c>
      <c r="L140" s="2357">
        <v>4300</v>
      </c>
      <c r="M140" s="1790" t="s">
        <v>8955</v>
      </c>
      <c r="N140" s="1493"/>
      <c r="O140" s="1859"/>
      <c r="P140" s="1790">
        <v>3</v>
      </c>
      <c r="Q140" s="1495"/>
      <c r="R140" s="1495"/>
      <c r="S140" s="1495"/>
      <c r="T140" s="1909"/>
      <c r="X140" s="1493"/>
      <c r="Y140" s="1493"/>
      <c r="Z140" s="1493"/>
    </row>
    <row r="141" spans="1:26" s="2150" customFormat="1" ht="58.5" customHeight="1">
      <c r="A141" s="3683">
        <v>35</v>
      </c>
      <c r="B141" s="2187" t="str">
        <f t="shared" si="5"/>
        <v>2000003144</v>
      </c>
      <c r="C141" s="1902" t="s">
        <v>3414</v>
      </c>
      <c r="D141" s="2607">
        <v>24000</v>
      </c>
      <c r="E141" s="1921" t="s">
        <v>8956</v>
      </c>
      <c r="F141" s="1493" t="s">
        <v>3416</v>
      </c>
      <c r="G141" s="1921" t="s">
        <v>8957</v>
      </c>
      <c r="H141" s="1921" t="s">
        <v>8958</v>
      </c>
      <c r="I141" s="2187" t="s">
        <v>19</v>
      </c>
      <c r="J141" s="1921" t="s">
        <v>63</v>
      </c>
      <c r="K141" s="1862" t="s">
        <v>8959</v>
      </c>
      <c r="L141" s="2583">
        <v>70</v>
      </c>
      <c r="M141" s="1909" t="s">
        <v>5344</v>
      </c>
      <c r="N141" s="1902"/>
      <c r="O141" s="1775"/>
      <c r="P141" s="2429">
        <v>3</v>
      </c>
      <c r="Q141" s="1921"/>
      <c r="R141" s="1921"/>
      <c r="S141" s="1921"/>
      <c r="T141" s="1909"/>
      <c r="X141" s="1902"/>
      <c r="Y141" s="1902"/>
      <c r="Z141" s="1902"/>
    </row>
    <row r="142" spans="1:26" s="2150" customFormat="1" ht="58.5" customHeight="1">
      <c r="A142" s="3684"/>
      <c r="B142" s="2187" t="str">
        <f t="shared" si="5"/>
        <v>2000003145</v>
      </c>
      <c r="C142" s="1902" t="s">
        <v>3414</v>
      </c>
      <c r="D142" s="2607"/>
      <c r="E142" s="1921"/>
      <c r="F142" s="1493" t="s">
        <v>3416</v>
      </c>
      <c r="G142" s="1921"/>
      <c r="H142" s="1921"/>
      <c r="I142" s="1543" t="s">
        <v>19</v>
      </c>
      <c r="J142" s="1495" t="s">
        <v>63</v>
      </c>
      <c r="K142" s="1600" t="s">
        <v>8960</v>
      </c>
      <c r="L142" s="2357">
        <v>300</v>
      </c>
      <c r="M142" s="1748" t="s">
        <v>5344</v>
      </c>
      <c r="N142" s="1902"/>
      <c r="O142" s="1775"/>
      <c r="P142" s="2429">
        <v>3</v>
      </c>
      <c r="Q142" s="1921"/>
      <c r="R142" s="1921"/>
      <c r="S142" s="1921"/>
      <c r="T142" s="1909"/>
      <c r="X142" s="1902"/>
      <c r="Y142" s="1902"/>
      <c r="Z142" s="1902"/>
    </row>
    <row r="143" spans="1:26" s="1548" customFormat="1" ht="58.5" customHeight="1">
      <c r="A143" s="3684"/>
      <c r="B143" s="1543" t="str">
        <f t="shared" si="5"/>
        <v>2000003129</v>
      </c>
      <c r="C143" s="1902" t="s">
        <v>3414</v>
      </c>
      <c r="F143" s="1493" t="s">
        <v>3416</v>
      </c>
      <c r="I143" s="1493" t="s">
        <v>19</v>
      </c>
      <c r="J143" s="1493" t="s">
        <v>63</v>
      </c>
      <c r="K143" s="1770" t="s">
        <v>8961</v>
      </c>
      <c r="L143" s="2183">
        <v>4200</v>
      </c>
      <c r="M143" s="1748" t="s">
        <v>8962</v>
      </c>
      <c r="P143" s="1493">
        <v>3</v>
      </c>
    </row>
    <row r="144" spans="1:26" s="1548" customFormat="1" ht="58.5" customHeight="1">
      <c r="A144" s="3684"/>
      <c r="B144" s="1543" t="str">
        <f t="shared" si="5"/>
        <v>2000003137</v>
      </c>
      <c r="C144" s="1902" t="s">
        <v>3414</v>
      </c>
      <c r="D144" s="1494"/>
      <c r="E144" s="1495"/>
      <c r="F144" s="1493" t="s">
        <v>3416</v>
      </c>
      <c r="G144" s="1495"/>
      <c r="H144" s="1495"/>
      <c r="I144" s="1493" t="s">
        <v>19</v>
      </c>
      <c r="J144" s="1495" t="s">
        <v>63</v>
      </c>
      <c r="K144" s="1497" t="s">
        <v>8963</v>
      </c>
      <c r="L144" s="2357">
        <v>5000</v>
      </c>
      <c r="M144" s="1495" t="s">
        <v>8964</v>
      </c>
      <c r="N144" s="1493"/>
      <c r="O144" s="1859"/>
      <c r="P144" s="1790">
        <v>3</v>
      </c>
      <c r="Q144" s="1495"/>
      <c r="R144" s="1495"/>
      <c r="S144" s="1495"/>
      <c r="T144" s="1909"/>
      <c r="X144" s="1493"/>
      <c r="Y144" s="1493"/>
      <c r="Z144" s="1493"/>
    </row>
    <row r="145" spans="1:26" s="1548" customFormat="1" ht="58.5" customHeight="1">
      <c r="A145" s="3684"/>
      <c r="B145" s="1543" t="str">
        <f t="shared" si="5"/>
        <v>2000003152</v>
      </c>
      <c r="C145" s="1902" t="s">
        <v>3414</v>
      </c>
      <c r="D145" s="1494"/>
      <c r="E145" s="1495"/>
      <c r="F145" s="1493" t="s">
        <v>3416</v>
      </c>
      <c r="G145" s="1495"/>
      <c r="H145" s="1495"/>
      <c r="I145" s="1493" t="s">
        <v>19</v>
      </c>
      <c r="J145" s="1495" t="s">
        <v>63</v>
      </c>
      <c r="K145" s="1600" t="s">
        <v>8965</v>
      </c>
      <c r="L145" s="2357">
        <v>2000</v>
      </c>
      <c r="M145" s="2196" t="s">
        <v>8966</v>
      </c>
      <c r="N145" s="1493"/>
      <c r="O145" s="1859"/>
      <c r="P145" s="1790">
        <v>3</v>
      </c>
      <c r="Q145" s="1495"/>
      <c r="R145" s="1495"/>
      <c r="S145" s="1495"/>
      <c r="T145" s="1909"/>
      <c r="X145" s="1493"/>
      <c r="Y145" s="1493"/>
      <c r="Z145" s="1493"/>
    </row>
    <row r="146" spans="1:26" s="1548" customFormat="1" ht="58.5" customHeight="1">
      <c r="A146" s="3684"/>
      <c r="B146" s="1543" t="str">
        <f t="shared" si="5"/>
        <v>2000003069</v>
      </c>
      <c r="C146" s="1902" t="s">
        <v>3414</v>
      </c>
      <c r="D146" s="1494"/>
      <c r="E146" s="1495"/>
      <c r="F146" s="1493" t="s">
        <v>3416</v>
      </c>
      <c r="G146" s="1495"/>
      <c r="H146" s="1495"/>
      <c r="I146" s="1495" t="s">
        <v>19</v>
      </c>
      <c r="J146" s="1495" t="s">
        <v>5260</v>
      </c>
      <c r="K146" s="1547" t="s">
        <v>8967</v>
      </c>
      <c r="L146" s="2357">
        <v>1000</v>
      </c>
      <c r="M146" s="1748" t="s">
        <v>8968</v>
      </c>
      <c r="N146" s="1493"/>
      <c r="O146" s="1859"/>
      <c r="P146" s="1790">
        <v>3</v>
      </c>
      <c r="Q146" s="1495"/>
      <c r="R146" s="1495"/>
      <c r="S146" s="1495"/>
      <c r="T146" s="1909"/>
      <c r="X146" s="1493"/>
      <c r="Y146" s="1493"/>
      <c r="Z146" s="1493"/>
    </row>
    <row r="147" spans="1:26" s="1548" customFormat="1" ht="58.5" customHeight="1">
      <c r="A147" s="3684"/>
      <c r="B147" s="1543" t="str">
        <f t="shared" si="5"/>
        <v>2000003070</v>
      </c>
      <c r="C147" s="1902" t="s">
        <v>3414</v>
      </c>
      <c r="D147" s="1494"/>
      <c r="E147" s="1495"/>
      <c r="F147" s="1493" t="s">
        <v>3416</v>
      </c>
      <c r="G147" s="1495"/>
      <c r="H147" s="1495"/>
      <c r="I147" s="1495" t="s">
        <v>19</v>
      </c>
      <c r="J147" s="1495" t="s">
        <v>5260</v>
      </c>
      <c r="K147" s="1547" t="s">
        <v>8969</v>
      </c>
      <c r="L147" s="2357">
        <v>100</v>
      </c>
      <c r="M147" s="1748" t="s">
        <v>8970</v>
      </c>
      <c r="N147" s="1493"/>
      <c r="O147" s="1859"/>
      <c r="P147" s="1790">
        <v>3</v>
      </c>
      <c r="Q147" s="1495"/>
      <c r="R147" s="1495"/>
      <c r="S147" s="1495"/>
      <c r="T147" s="1909"/>
      <c r="X147" s="1493"/>
      <c r="Y147" s="1493"/>
      <c r="Z147" s="1493"/>
    </row>
    <row r="148" spans="1:26" s="1548" customFormat="1" ht="58.5" customHeight="1">
      <c r="A148" s="3684"/>
      <c r="B148" s="1543" t="str">
        <f t="shared" si="5"/>
        <v>2000003075</v>
      </c>
      <c r="C148" s="1902" t="s">
        <v>3414</v>
      </c>
      <c r="D148" s="1494"/>
      <c r="E148" s="1495"/>
      <c r="F148" s="1493" t="s">
        <v>3416</v>
      </c>
      <c r="G148" s="1495"/>
      <c r="H148" s="1495"/>
      <c r="I148" s="1495" t="s">
        <v>19</v>
      </c>
      <c r="J148" s="1495" t="s">
        <v>5260</v>
      </c>
      <c r="K148" s="1547" t="s">
        <v>8971</v>
      </c>
      <c r="L148" s="2357">
        <v>2000</v>
      </c>
      <c r="M148" s="1495" t="s">
        <v>8972</v>
      </c>
      <c r="N148" s="1493"/>
      <c r="O148" s="1859"/>
      <c r="P148" s="1790">
        <v>3</v>
      </c>
      <c r="Q148" s="1495"/>
      <c r="R148" s="1495"/>
      <c r="S148" s="1495"/>
      <c r="T148" s="1909"/>
      <c r="X148" s="1493"/>
      <c r="Y148" s="1493"/>
      <c r="Z148" s="1493"/>
    </row>
    <row r="149" spans="1:26" s="1548" customFormat="1" ht="58.5" customHeight="1">
      <c r="A149" s="3684"/>
      <c r="B149" s="1543" t="str">
        <f t="shared" si="5"/>
        <v>2000003112</v>
      </c>
      <c r="C149" s="1902" t="s">
        <v>3414</v>
      </c>
      <c r="D149" s="1494"/>
      <c r="E149" s="1495"/>
      <c r="F149" s="1493" t="s">
        <v>3416</v>
      </c>
      <c r="G149" s="1495"/>
      <c r="H149" s="1495"/>
      <c r="I149" s="1493" t="s">
        <v>19</v>
      </c>
      <c r="J149" s="1495" t="s">
        <v>5260</v>
      </c>
      <c r="K149" s="1547" t="s">
        <v>8973</v>
      </c>
      <c r="L149" s="2357">
        <v>3000</v>
      </c>
      <c r="M149" s="1495" t="s">
        <v>5344</v>
      </c>
      <c r="N149" s="1493"/>
      <c r="O149" s="1859"/>
      <c r="P149" s="1790">
        <v>3</v>
      </c>
      <c r="Q149" s="1495"/>
      <c r="R149" s="1495"/>
      <c r="S149" s="1495"/>
      <c r="T149" s="1909"/>
      <c r="X149" s="1493"/>
      <c r="Y149" s="1493"/>
      <c r="Z149" s="1493"/>
    </row>
    <row r="150" spans="1:26" s="1548" customFormat="1" ht="58.5" customHeight="1">
      <c r="A150" s="3684"/>
      <c r="B150" s="1543" t="str">
        <f t="shared" si="5"/>
        <v>2000003071</v>
      </c>
      <c r="C150" s="1902" t="s">
        <v>3414</v>
      </c>
      <c r="D150" s="1494"/>
      <c r="E150" s="1495"/>
      <c r="F150" s="1493" t="s">
        <v>3416</v>
      </c>
      <c r="G150" s="1495"/>
      <c r="H150" s="1495"/>
      <c r="I150" s="1493" t="s">
        <v>19</v>
      </c>
      <c r="J150" s="1495" t="s">
        <v>5260</v>
      </c>
      <c r="K150" s="1547" t="s">
        <v>8974</v>
      </c>
      <c r="L150" s="2357">
        <v>266</v>
      </c>
      <c r="M150" s="2196" t="s">
        <v>5327</v>
      </c>
      <c r="N150" s="1493"/>
      <c r="O150" s="1859"/>
      <c r="P150" s="1790">
        <v>3</v>
      </c>
      <c r="Q150" s="1495"/>
      <c r="R150" s="1495"/>
      <c r="S150" s="1495"/>
      <c r="T150" s="1909"/>
      <c r="X150" s="1493"/>
      <c r="Y150" s="1493"/>
      <c r="Z150" s="1493"/>
    </row>
    <row r="151" spans="1:26" s="1548" customFormat="1" ht="58.5" customHeight="1">
      <c r="A151" s="3684"/>
      <c r="B151" s="1543" t="str">
        <f t="shared" si="5"/>
        <v>2000003139</v>
      </c>
      <c r="C151" s="1902" t="s">
        <v>3414</v>
      </c>
      <c r="D151" s="1494"/>
      <c r="E151" s="1495"/>
      <c r="F151" s="1493" t="s">
        <v>3416</v>
      </c>
      <c r="G151" s="1495"/>
      <c r="H151" s="1495"/>
      <c r="I151" s="1493" t="s">
        <v>19</v>
      </c>
      <c r="J151" s="1495" t="s">
        <v>123</v>
      </c>
      <c r="K151" s="1600" t="s">
        <v>8975</v>
      </c>
      <c r="L151" s="2357">
        <v>2500</v>
      </c>
      <c r="M151" s="2196" t="s">
        <v>5327</v>
      </c>
      <c r="N151" s="1493"/>
      <c r="O151" s="1859"/>
      <c r="P151" s="1790">
        <v>3</v>
      </c>
      <c r="Q151" s="1495"/>
      <c r="R151" s="1495"/>
      <c r="S151" s="1495"/>
      <c r="T151" s="1909"/>
      <c r="X151" s="1493"/>
      <c r="Y151" s="1493"/>
      <c r="Z151" s="1493"/>
    </row>
    <row r="152" spans="1:26" s="1548" customFormat="1" ht="58.5" customHeight="1">
      <c r="A152" s="3684"/>
      <c r="B152" s="1543" t="str">
        <f t="shared" si="5"/>
        <v>2000003140</v>
      </c>
      <c r="C152" s="1902" t="s">
        <v>3414</v>
      </c>
      <c r="D152" s="1494"/>
      <c r="E152" s="1495"/>
      <c r="F152" s="1493" t="s">
        <v>3416</v>
      </c>
      <c r="G152" s="1495"/>
      <c r="H152" s="1495"/>
      <c r="I152" s="1493" t="s">
        <v>19</v>
      </c>
      <c r="J152" s="1495" t="s">
        <v>123</v>
      </c>
      <c r="K152" s="1496" t="s">
        <v>8976</v>
      </c>
      <c r="L152" s="2357">
        <v>2500</v>
      </c>
      <c r="M152" s="2196" t="s">
        <v>5327</v>
      </c>
      <c r="N152" s="1493"/>
      <c r="O152" s="1859"/>
      <c r="P152" s="1790">
        <v>3</v>
      </c>
      <c r="Q152" s="1495"/>
      <c r="R152" s="1495"/>
      <c r="S152" s="1495"/>
      <c r="T152" s="1909"/>
      <c r="X152" s="1493"/>
      <c r="Y152" s="1493"/>
      <c r="Z152" s="1493"/>
    </row>
    <row r="153" spans="1:26" s="1548" customFormat="1" ht="61.5" customHeight="1">
      <c r="A153" s="3685"/>
      <c r="B153" s="1543" t="str">
        <f t="shared" si="5"/>
        <v>2000003146</v>
      </c>
      <c r="C153" s="1902" t="s">
        <v>3414</v>
      </c>
      <c r="D153" s="1494"/>
      <c r="E153" s="1495"/>
      <c r="F153" s="1493" t="s">
        <v>3416</v>
      </c>
      <c r="G153" s="1495"/>
      <c r="H153" s="1495"/>
      <c r="I153" s="1493" t="s">
        <v>19</v>
      </c>
      <c r="J153" s="1495" t="s">
        <v>8977</v>
      </c>
      <c r="K153" s="1600" t="s">
        <v>8978</v>
      </c>
      <c r="L153" s="2357">
        <v>1000</v>
      </c>
      <c r="M153" s="1748" t="s">
        <v>8979</v>
      </c>
      <c r="N153" s="1493"/>
      <c r="O153" s="1859"/>
      <c r="P153" s="1790">
        <v>3</v>
      </c>
      <c r="Q153" s="1495"/>
      <c r="R153" s="1495"/>
      <c r="S153" s="1495"/>
      <c r="T153" s="1909"/>
      <c r="X153" s="1493"/>
      <c r="Y153" s="1493"/>
      <c r="Z153" s="1493"/>
    </row>
    <row r="154" spans="1:26" s="2150" customFormat="1" ht="54" customHeight="1">
      <c r="A154" s="3683">
        <v>36</v>
      </c>
      <c r="B154" s="2187" t="str">
        <f t="shared" si="5"/>
        <v>2000003126</v>
      </c>
      <c r="C154" s="2263" t="s">
        <v>3499</v>
      </c>
      <c r="D154" s="2456">
        <v>8800</v>
      </c>
      <c r="E154" s="2187" t="s">
        <v>8980</v>
      </c>
      <c r="F154" s="2263" t="s">
        <v>3401</v>
      </c>
      <c r="G154" s="2187" t="s">
        <v>8981</v>
      </c>
      <c r="H154" s="2187"/>
      <c r="I154" s="1902" t="s">
        <v>19</v>
      </c>
      <c r="J154" s="2391" t="s">
        <v>1138</v>
      </c>
      <c r="K154" s="2150" t="s">
        <v>8982</v>
      </c>
      <c r="L154" s="2179">
        <v>195</v>
      </c>
      <c r="M154" s="2196" t="s">
        <v>8983</v>
      </c>
      <c r="N154" s="1548"/>
      <c r="O154" s="1548"/>
      <c r="P154" s="1790">
        <v>3</v>
      </c>
      <c r="Q154" s="1543"/>
      <c r="R154" s="1543"/>
      <c r="S154" s="1543"/>
      <c r="T154" s="2261"/>
      <c r="U154" s="1559"/>
      <c r="V154" s="1559"/>
      <c r="W154" s="1559"/>
      <c r="X154" s="1545"/>
      <c r="Y154" s="1545"/>
      <c r="Z154" s="1545"/>
    </row>
    <row r="155" spans="1:26" s="1548" customFormat="1" ht="58.5" customHeight="1">
      <c r="A155" s="3684"/>
      <c r="B155" s="1543" t="str">
        <f t="shared" si="5"/>
        <v>2000003131</v>
      </c>
      <c r="C155" s="1545" t="s">
        <v>3499</v>
      </c>
      <c r="D155" s="2613"/>
      <c r="E155" s="1543"/>
      <c r="F155" s="1545" t="s">
        <v>3401</v>
      </c>
      <c r="G155" s="1543"/>
      <c r="H155" s="1543"/>
      <c r="I155" s="1493" t="s">
        <v>19</v>
      </c>
      <c r="J155" s="1630" t="s">
        <v>1138</v>
      </c>
      <c r="K155" s="1600" t="s">
        <v>8984</v>
      </c>
      <c r="L155" s="2357">
        <v>962</v>
      </c>
      <c r="M155" s="1493" t="s">
        <v>8985</v>
      </c>
      <c r="N155" s="1493"/>
      <c r="O155" s="1859"/>
      <c r="P155" s="1790">
        <v>3</v>
      </c>
      <c r="Q155" s="1543"/>
      <c r="R155" s="1543"/>
      <c r="S155" s="1543"/>
      <c r="T155" s="2261"/>
      <c r="U155" s="1559"/>
      <c r="V155" s="1559"/>
      <c r="W155" s="1559"/>
      <c r="X155" s="1545"/>
      <c r="Y155" s="1545"/>
      <c r="Z155" s="1545"/>
    </row>
    <row r="156" spans="1:26" s="1548" customFormat="1" ht="58.5" customHeight="1">
      <c r="A156" s="3684"/>
      <c r="B156" s="1543" t="str">
        <f t="shared" si="5"/>
        <v>2000003133</v>
      </c>
      <c r="C156" s="1545" t="s">
        <v>3499</v>
      </c>
      <c r="D156" s="2613"/>
      <c r="E156" s="1543"/>
      <c r="F156" s="1545" t="s">
        <v>3401</v>
      </c>
      <c r="G156" s="1543"/>
      <c r="H156" s="1543"/>
      <c r="I156" s="1493" t="s">
        <v>19</v>
      </c>
      <c r="J156" s="1630" t="s">
        <v>1138</v>
      </c>
      <c r="K156" s="1547" t="s">
        <v>8986</v>
      </c>
      <c r="L156" s="2357">
        <v>7200</v>
      </c>
      <c r="M156" s="1495" t="s">
        <v>5344</v>
      </c>
      <c r="N156" s="1493"/>
      <c r="O156" s="1859"/>
      <c r="P156" s="1790">
        <v>3</v>
      </c>
      <c r="Q156" s="1543"/>
      <c r="R156" s="1543"/>
      <c r="S156" s="1543"/>
      <c r="T156" s="2261"/>
      <c r="U156" s="1559"/>
      <c r="V156" s="1559"/>
      <c r="W156" s="1559"/>
      <c r="X156" s="1545"/>
      <c r="Y156" s="1545"/>
      <c r="Z156" s="1545"/>
    </row>
    <row r="157" spans="1:26" s="1548" customFormat="1" ht="58.5" customHeight="1">
      <c r="A157" s="3684"/>
      <c r="B157" s="1543" t="str">
        <f t="shared" si="5"/>
        <v>2200002076</v>
      </c>
      <c r="C157" s="1545" t="s">
        <v>3499</v>
      </c>
      <c r="D157" s="2613"/>
      <c r="E157" s="1543"/>
      <c r="F157" s="1545" t="s">
        <v>3401</v>
      </c>
      <c r="G157" s="1543"/>
      <c r="H157" s="1543"/>
      <c r="I157" s="1493" t="s">
        <v>19</v>
      </c>
      <c r="J157" s="1630" t="s">
        <v>1138</v>
      </c>
      <c r="K157" s="1828" t="s">
        <v>8987</v>
      </c>
      <c r="L157" s="2543">
        <v>510</v>
      </c>
      <c r="M157" s="1543" t="s">
        <v>5252</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8988</v>
      </c>
      <c r="D158" s="2607">
        <v>4350</v>
      </c>
      <c r="E158" s="1921" t="s">
        <v>8989</v>
      </c>
      <c r="F158" s="1902" t="s">
        <v>84</v>
      </c>
      <c r="G158" s="1921" t="s">
        <v>8990</v>
      </c>
      <c r="H158" s="1921"/>
      <c r="I158" s="1902" t="s">
        <v>19</v>
      </c>
      <c r="J158" s="1921" t="s">
        <v>20</v>
      </c>
      <c r="K158" s="1845" t="s">
        <v>8991</v>
      </c>
      <c r="L158" s="2583">
        <v>4500</v>
      </c>
      <c r="M158" s="2196" t="s">
        <v>5327</v>
      </c>
      <c r="N158" s="1902" t="s">
        <v>7833</v>
      </c>
      <c r="O158" s="1775"/>
      <c r="P158" s="2429">
        <v>3</v>
      </c>
      <c r="Q158" s="1921"/>
      <c r="R158" s="1921"/>
      <c r="S158" s="1921"/>
      <c r="T158" s="1909"/>
      <c r="U158" s="2150"/>
      <c r="V158" s="2150"/>
      <c r="W158" s="2150"/>
      <c r="X158" s="1902"/>
      <c r="Y158" s="1902"/>
      <c r="Z158" s="1902"/>
    </row>
    <row r="159" spans="1:26" s="1548" customFormat="1" ht="58.5" customHeight="1">
      <c r="A159" s="3691">
        <v>38</v>
      </c>
      <c r="B159" s="2419" t="str">
        <f t="shared" si="5"/>
        <v>2200002089</v>
      </c>
      <c r="C159" s="2263" t="s">
        <v>6695</v>
      </c>
      <c r="D159" s="2456">
        <v>4350</v>
      </c>
      <c r="E159" s="2187" t="s">
        <v>8992</v>
      </c>
      <c r="F159" s="2263" t="s">
        <v>61</v>
      </c>
      <c r="G159" s="2187" t="s">
        <v>8993</v>
      </c>
      <c r="H159" s="2187"/>
      <c r="I159" s="2824" t="s">
        <v>19</v>
      </c>
      <c r="J159" s="1902" t="s">
        <v>959</v>
      </c>
      <c r="K159" s="2825" t="s">
        <v>8994</v>
      </c>
      <c r="L159" s="2564">
        <v>3684</v>
      </c>
      <c r="M159" s="2187" t="s">
        <v>8995</v>
      </c>
      <c r="N159" s="2263"/>
      <c r="O159" s="2565"/>
      <c r="P159" s="1790">
        <v>3</v>
      </c>
      <c r="Q159" s="2187"/>
      <c r="R159" s="2187"/>
      <c r="S159" s="2187"/>
      <c r="T159" s="2261"/>
      <c r="U159" s="2127"/>
      <c r="V159" s="2127"/>
      <c r="W159" s="2127"/>
      <c r="X159" s="2263"/>
      <c r="Y159" s="2263"/>
      <c r="Z159" s="2263"/>
    </row>
    <row r="160" spans="1:26" s="1548" customFormat="1" ht="58.5" customHeight="1">
      <c r="A160" s="3691"/>
      <c r="B160" s="1900" t="str">
        <f t="shared" si="5"/>
        <v>2200002090</v>
      </c>
      <c r="C160" s="1545" t="s">
        <v>6695</v>
      </c>
      <c r="D160" s="2613"/>
      <c r="E160" s="1543"/>
      <c r="F160" s="1545" t="s">
        <v>61</v>
      </c>
      <c r="G160" s="1543"/>
      <c r="H160" s="1543"/>
      <c r="I160" s="1769" t="s">
        <v>19</v>
      </c>
      <c r="J160" s="1493" t="s">
        <v>959</v>
      </c>
      <c r="K160" s="1936" t="s">
        <v>8996</v>
      </c>
      <c r="L160" s="2543">
        <v>310</v>
      </c>
      <c r="M160" s="2187" t="s">
        <v>8995</v>
      </c>
      <c r="N160" s="2263"/>
      <c r="O160" s="2565"/>
      <c r="P160" s="1852">
        <v>3</v>
      </c>
      <c r="Q160" s="2187"/>
      <c r="R160" s="2187"/>
      <c r="S160" s="2187"/>
      <c r="T160" s="2261"/>
      <c r="U160" s="2127"/>
      <c r="V160" s="2127"/>
      <c r="W160" s="2127"/>
      <c r="X160" s="2263"/>
      <c r="Y160" s="2263"/>
      <c r="Z160" s="2263"/>
    </row>
    <row r="161" spans="1:26" s="1548" customFormat="1" ht="58.5" customHeight="1">
      <c r="A161" s="3691"/>
      <c r="B161" s="1900" t="str">
        <f t="shared" si="5"/>
        <v>2200002086</v>
      </c>
      <c r="C161" s="1545" t="s">
        <v>6695</v>
      </c>
      <c r="D161" s="2613"/>
      <c r="E161" s="1543"/>
      <c r="F161" s="1545" t="s">
        <v>61</v>
      </c>
      <c r="G161" s="1543"/>
      <c r="H161" s="1543"/>
      <c r="I161" s="1769" t="s">
        <v>19</v>
      </c>
      <c r="J161" s="1493" t="s">
        <v>959</v>
      </c>
      <c r="K161" s="1936" t="s">
        <v>8390</v>
      </c>
      <c r="L161" s="2543">
        <v>350</v>
      </c>
      <c r="M161" s="2196" t="s">
        <v>8348</v>
      </c>
      <c r="N161" s="2263"/>
      <c r="O161" s="2565"/>
      <c r="P161" s="1852">
        <v>3</v>
      </c>
      <c r="Q161" s="2187"/>
      <c r="R161" s="2187"/>
      <c r="S161" s="2187"/>
      <c r="T161" s="2261"/>
      <c r="U161" s="2127"/>
      <c r="V161" s="2127"/>
      <c r="W161" s="2127"/>
      <c r="X161" s="2263"/>
      <c r="Y161" s="2263"/>
      <c r="Z161" s="2263"/>
    </row>
    <row r="162" spans="1:26" s="2150" customFormat="1" ht="67.5" customHeight="1">
      <c r="A162" s="3683">
        <v>39</v>
      </c>
      <c r="B162" s="1543" t="str">
        <f t="shared" si="5"/>
        <v>2400001226</v>
      </c>
      <c r="C162" s="1902" t="s">
        <v>8997</v>
      </c>
      <c r="D162" s="2607">
        <f>SUM(L162:L164)</f>
        <v>2796</v>
      </c>
      <c r="E162" s="1921" t="s">
        <v>8998</v>
      </c>
      <c r="F162" s="1902" t="s">
        <v>5184</v>
      </c>
      <c r="G162" s="1921" t="s">
        <v>8999</v>
      </c>
      <c r="H162" s="1921"/>
      <c r="I162" s="1921" t="s">
        <v>19</v>
      </c>
      <c r="J162" s="1921" t="s">
        <v>9000</v>
      </c>
      <c r="K162" s="1911" t="s">
        <v>9001</v>
      </c>
      <c r="L162" s="2583">
        <v>2000</v>
      </c>
      <c r="M162" s="2196" t="s">
        <v>8926</v>
      </c>
      <c r="N162" s="1902"/>
      <c r="O162" s="1775" t="s">
        <v>9002</v>
      </c>
      <c r="P162" s="2429">
        <v>3</v>
      </c>
      <c r="Q162" s="1921"/>
      <c r="R162" s="1921"/>
      <c r="S162" s="1921"/>
      <c r="T162" s="1909"/>
      <c r="X162" s="1902"/>
      <c r="Y162" s="1902"/>
      <c r="Z162" s="1902"/>
    </row>
    <row r="163" spans="1:26" s="2150" customFormat="1" ht="67.5" customHeight="1">
      <c r="A163" s="3684"/>
      <c r="B163" s="1543" t="str">
        <f t="shared" si="5"/>
        <v>2400001236</v>
      </c>
      <c r="C163" s="1493" t="s">
        <v>8997</v>
      </c>
      <c r="D163" s="1494"/>
      <c r="E163" s="1495"/>
      <c r="F163" s="1493" t="s">
        <v>5184</v>
      </c>
      <c r="G163" s="1495"/>
      <c r="H163" s="1495"/>
      <c r="I163" s="1495" t="s">
        <v>19</v>
      </c>
      <c r="J163" s="1495" t="s">
        <v>9000</v>
      </c>
      <c r="K163" s="1547" t="s">
        <v>9003</v>
      </c>
      <c r="L163" s="2357">
        <v>700</v>
      </c>
      <c r="M163" s="2826" t="s">
        <v>5344</v>
      </c>
      <c r="N163" s="1493"/>
      <c r="O163" s="1775" t="s">
        <v>9002</v>
      </c>
      <c r="P163" s="1790">
        <v>3</v>
      </c>
      <c r="Q163" s="1495"/>
      <c r="R163" s="1495"/>
      <c r="S163" s="1495"/>
      <c r="T163" s="1909"/>
      <c r="U163" s="1548"/>
      <c r="V163" s="1548"/>
      <c r="W163" s="1548"/>
      <c r="X163" s="1493"/>
      <c r="Y163" s="1493"/>
      <c r="Z163" s="1493"/>
    </row>
    <row r="164" spans="1:26" s="2150" customFormat="1" ht="67.5" customHeight="1">
      <c r="A164" s="3684"/>
      <c r="B164" s="2051" t="str">
        <f t="shared" si="5"/>
        <v>2400001238</v>
      </c>
      <c r="C164" s="1493" t="s">
        <v>8997</v>
      </c>
      <c r="D164" s="1494"/>
      <c r="E164" s="1495"/>
      <c r="F164" s="1493" t="s">
        <v>5184</v>
      </c>
      <c r="G164" s="1495"/>
      <c r="H164" s="1495"/>
      <c r="I164" s="1495" t="s">
        <v>19</v>
      </c>
      <c r="J164" s="1495" t="s">
        <v>9000</v>
      </c>
      <c r="K164" s="1547" t="s">
        <v>9004</v>
      </c>
      <c r="L164" s="2357">
        <v>96</v>
      </c>
      <c r="M164" s="2826" t="s">
        <v>5344</v>
      </c>
      <c r="N164" s="1493"/>
      <c r="O164" s="1775" t="s">
        <v>9002</v>
      </c>
      <c r="P164" s="1790">
        <v>3</v>
      </c>
      <c r="Q164" s="1495"/>
      <c r="R164" s="1495"/>
      <c r="S164" s="1495"/>
      <c r="T164" s="1909"/>
      <c r="U164" s="1548"/>
      <c r="V164" s="1548"/>
      <c r="W164" s="1548"/>
      <c r="X164" s="1493"/>
      <c r="Y164" s="1493"/>
      <c r="Z164" s="1493"/>
    </row>
    <row r="165" spans="1:26" s="2150" customFormat="1" ht="67.5" customHeight="1">
      <c r="A165" s="3684"/>
      <c r="B165" s="2051" t="str">
        <f t="shared" si="5"/>
        <v>2400001239</v>
      </c>
      <c r="C165" s="1493" t="s">
        <v>8997</v>
      </c>
      <c r="D165" s="1494"/>
      <c r="E165" s="1495"/>
      <c r="F165" s="1493" t="s">
        <v>5184</v>
      </c>
      <c r="G165" s="1495"/>
      <c r="H165" s="1495"/>
      <c r="I165" s="1495" t="s">
        <v>19</v>
      </c>
      <c r="J165" s="1495" t="s">
        <v>9000</v>
      </c>
      <c r="K165" s="1547" t="s">
        <v>9005</v>
      </c>
      <c r="L165" s="2357"/>
      <c r="M165" s="2826" t="s">
        <v>5344</v>
      </c>
      <c r="N165" s="1493"/>
      <c r="O165" s="1775" t="s">
        <v>9002</v>
      </c>
      <c r="P165" s="1790">
        <v>3</v>
      </c>
      <c r="Q165" s="1495"/>
      <c r="R165" s="1495"/>
      <c r="S165" s="1495"/>
      <c r="T165" s="1909"/>
      <c r="U165" s="1548"/>
      <c r="V165" s="1548"/>
      <c r="W165" s="1548"/>
      <c r="X165" s="1493"/>
      <c r="Y165" s="1493"/>
      <c r="Z165" s="1493"/>
    </row>
    <row r="166" spans="1:26" s="2150" customFormat="1" ht="67.5" customHeight="1">
      <c r="A166" s="3684"/>
      <c r="B166" s="1543" t="str">
        <f t="shared" si="5"/>
        <v>2400001232</v>
      </c>
      <c r="C166" s="1493" t="s">
        <v>8997</v>
      </c>
      <c r="D166" s="1494">
        <f>SUM(L166:L169)</f>
        <v>4070</v>
      </c>
      <c r="E166" s="1495" t="s">
        <v>8998</v>
      </c>
      <c r="F166" s="1493" t="s">
        <v>5184</v>
      </c>
      <c r="G166" s="1495"/>
      <c r="H166" s="1495"/>
      <c r="I166" s="1495" t="s">
        <v>19</v>
      </c>
      <c r="J166" s="1495" t="s">
        <v>9006</v>
      </c>
      <c r="K166" s="1547" t="s">
        <v>9007</v>
      </c>
      <c r="L166" s="2357">
        <v>1885</v>
      </c>
      <c r="M166" s="2826" t="s">
        <v>5344</v>
      </c>
      <c r="N166" s="1493"/>
      <c r="O166" s="1859" t="s">
        <v>9008</v>
      </c>
      <c r="P166" s="1790">
        <v>3</v>
      </c>
      <c r="Q166" s="1495"/>
      <c r="R166" s="1495"/>
      <c r="S166" s="1495"/>
      <c r="T166" s="1909"/>
      <c r="U166" s="1548"/>
      <c r="V166" s="1548"/>
      <c r="W166" s="1548"/>
      <c r="X166" s="1493"/>
      <c r="Y166" s="1493"/>
      <c r="Z166" s="1493"/>
    </row>
    <row r="167" spans="1:26" s="2150" customFormat="1" ht="67.5" customHeight="1">
      <c r="A167" s="3684"/>
      <c r="B167" s="2051" t="str">
        <f t="shared" si="5"/>
        <v>2400001233</v>
      </c>
      <c r="C167" s="1493" t="s">
        <v>8997</v>
      </c>
      <c r="D167" s="1494"/>
      <c r="E167" s="1495"/>
      <c r="F167" s="1493" t="s">
        <v>5184</v>
      </c>
      <c r="G167" s="1495"/>
      <c r="H167" s="1495"/>
      <c r="I167" s="1495" t="s">
        <v>19</v>
      </c>
      <c r="J167" s="1495" t="s">
        <v>9006</v>
      </c>
      <c r="K167" s="1547" t="s">
        <v>9009</v>
      </c>
      <c r="L167" s="2357">
        <v>850</v>
      </c>
      <c r="M167" s="2826" t="s">
        <v>5344</v>
      </c>
      <c r="N167" s="1493"/>
      <c r="O167" s="1859" t="s">
        <v>9008</v>
      </c>
      <c r="P167" s="1790">
        <v>3</v>
      </c>
      <c r="Q167" s="1495"/>
      <c r="R167" s="1495"/>
      <c r="S167" s="1495"/>
      <c r="T167" s="1909"/>
      <c r="U167" s="1548"/>
      <c r="V167" s="1548"/>
      <c r="W167" s="1548"/>
      <c r="X167" s="1493"/>
      <c r="Y167" s="1493"/>
      <c r="Z167" s="1493"/>
    </row>
    <row r="168" spans="1:26" s="2150" customFormat="1" ht="67.5" customHeight="1">
      <c r="A168" s="3684"/>
      <c r="B168" s="2051" t="str">
        <f t="shared" si="5"/>
        <v>2400001234</v>
      </c>
      <c r="C168" s="1493" t="s">
        <v>8997</v>
      </c>
      <c r="D168" s="1494"/>
      <c r="E168" s="1495"/>
      <c r="F168" s="1493" t="s">
        <v>5184</v>
      </c>
      <c r="G168" s="1495"/>
      <c r="H168" s="1495"/>
      <c r="I168" s="1495" t="s">
        <v>19</v>
      </c>
      <c r="J168" s="1495" t="s">
        <v>9006</v>
      </c>
      <c r="K168" s="1547" t="s">
        <v>9010</v>
      </c>
      <c r="L168" s="2357">
        <v>1005</v>
      </c>
      <c r="M168" s="2826" t="s">
        <v>5344</v>
      </c>
      <c r="N168" s="1493"/>
      <c r="O168" s="1859" t="s">
        <v>9008</v>
      </c>
      <c r="P168" s="1790">
        <v>3</v>
      </c>
      <c r="Q168" s="1495"/>
      <c r="R168" s="1495"/>
      <c r="S168" s="1495"/>
      <c r="T168" s="1909"/>
      <c r="U168" s="1548"/>
      <c r="V168" s="1548"/>
      <c r="W168" s="1548"/>
      <c r="X168" s="1493"/>
      <c r="Y168" s="1493"/>
      <c r="Z168" s="1493"/>
    </row>
    <row r="169" spans="1:26" s="2150" customFormat="1" ht="67.5" customHeight="1">
      <c r="A169" s="3685"/>
      <c r="B169" s="1543" t="str">
        <f t="shared" si="5"/>
        <v>2400001235</v>
      </c>
      <c r="C169" s="1493" t="s">
        <v>8997</v>
      </c>
      <c r="D169" s="1494"/>
      <c r="E169" s="1495"/>
      <c r="F169" s="1493" t="s">
        <v>5184</v>
      </c>
      <c r="G169" s="1495"/>
      <c r="H169" s="1495"/>
      <c r="I169" s="1495" t="s">
        <v>19</v>
      </c>
      <c r="J169" s="1543" t="s">
        <v>9006</v>
      </c>
      <c r="K169" s="1547" t="s">
        <v>9011</v>
      </c>
      <c r="L169" s="2357">
        <v>330</v>
      </c>
      <c r="M169" s="2826" t="s">
        <v>5344</v>
      </c>
      <c r="N169" s="1493"/>
      <c r="O169" s="1859" t="s">
        <v>9008</v>
      </c>
      <c r="P169" s="1790">
        <v>3</v>
      </c>
      <c r="Q169" s="1495"/>
      <c r="R169" s="1495"/>
      <c r="S169" s="1495"/>
      <c r="T169" s="1909"/>
      <c r="U169" s="1548"/>
      <c r="V169" s="1548"/>
      <c r="W169" s="1548"/>
      <c r="X169" s="1493"/>
      <c r="Y169" s="1493"/>
      <c r="Z169" s="1493"/>
    </row>
    <row r="170" spans="1:26" s="2150" customFormat="1" ht="58.5" customHeight="1">
      <c r="A170" s="3683">
        <v>40</v>
      </c>
      <c r="B170" s="2419" t="str">
        <f t="shared" si="5"/>
        <v>2200002087</v>
      </c>
      <c r="C170" s="2263" t="s">
        <v>71</v>
      </c>
      <c r="D170" s="2456">
        <v>3720</v>
      </c>
      <c r="E170" s="2187" t="s">
        <v>9012</v>
      </c>
      <c r="F170" s="2263" t="s">
        <v>84</v>
      </c>
      <c r="G170" s="2187" t="s">
        <v>9013</v>
      </c>
      <c r="H170" s="2187"/>
      <c r="I170" s="2824" t="s">
        <v>19</v>
      </c>
      <c r="J170" s="1902" t="s">
        <v>959</v>
      </c>
      <c r="K170" s="2825" t="s">
        <v>9014</v>
      </c>
      <c r="L170" s="2564">
        <v>2280</v>
      </c>
      <c r="M170" s="2196" t="s">
        <v>8348</v>
      </c>
      <c r="N170" s="2263"/>
      <c r="O170" s="2565"/>
      <c r="P170" s="1790">
        <v>3</v>
      </c>
      <c r="Q170" s="2187"/>
      <c r="R170" s="2187"/>
      <c r="S170" s="2187"/>
      <c r="T170" s="2261"/>
      <c r="U170" s="2127"/>
      <c r="V170" s="2127"/>
      <c r="W170" s="2127"/>
      <c r="X170" s="2263"/>
      <c r="Y170" s="2263"/>
      <c r="Z170" s="2263"/>
    </row>
    <row r="171" spans="1:26" s="2150" customFormat="1" ht="58.5" customHeight="1">
      <c r="A171" s="3684"/>
      <c r="B171" s="1900" t="str">
        <f t="shared" si="5"/>
        <v>2200002088</v>
      </c>
      <c r="C171" s="1545" t="s">
        <v>71</v>
      </c>
      <c r="D171" s="2613"/>
      <c r="E171" s="1543"/>
      <c r="F171" s="1545" t="s">
        <v>84</v>
      </c>
      <c r="G171" s="1543"/>
      <c r="H171" s="1543"/>
      <c r="I171" s="1493" t="s">
        <v>19</v>
      </c>
      <c r="J171" s="1902" t="s">
        <v>959</v>
      </c>
      <c r="K171" s="1936" t="s">
        <v>9015</v>
      </c>
      <c r="L171" s="2543">
        <v>1516</v>
      </c>
      <c r="M171" s="2187" t="s">
        <v>8995</v>
      </c>
      <c r="N171" s="2263"/>
      <c r="O171" s="2565"/>
      <c r="P171" s="1790">
        <v>3</v>
      </c>
      <c r="Q171" s="2187"/>
      <c r="R171" s="2187"/>
      <c r="S171" s="2187"/>
      <c r="T171" s="2261"/>
      <c r="U171" s="2127"/>
      <c r="V171" s="2127"/>
      <c r="W171" s="2127"/>
      <c r="X171" s="2263"/>
      <c r="Y171" s="2263"/>
      <c r="Z171" s="2263"/>
    </row>
    <row r="172" spans="1:26" s="2150" customFormat="1" ht="58.5" customHeight="1">
      <c r="A172" s="3691">
        <v>41</v>
      </c>
      <c r="B172" s="2419" t="str">
        <f t="shared" si="5"/>
        <v>2000003113</v>
      </c>
      <c r="C172" s="1902" t="s">
        <v>206</v>
      </c>
      <c r="D172" s="2607">
        <v>4200</v>
      </c>
      <c r="E172" s="1921" t="s">
        <v>9016</v>
      </c>
      <c r="F172" s="1902" t="s">
        <v>16</v>
      </c>
      <c r="G172" s="1921" t="s">
        <v>9017</v>
      </c>
      <c r="H172" s="1921"/>
      <c r="I172" s="1902" t="s">
        <v>19</v>
      </c>
      <c r="J172" s="1921" t="s">
        <v>199</v>
      </c>
      <c r="K172" s="1911" t="s">
        <v>9018</v>
      </c>
      <c r="L172" s="2583">
        <v>3550</v>
      </c>
      <c r="M172" s="2196" t="s">
        <v>5327</v>
      </c>
      <c r="N172" s="1902"/>
      <c r="O172" s="1775"/>
      <c r="P172" s="1902">
        <v>3</v>
      </c>
      <c r="Q172" s="1921"/>
      <c r="R172" s="1921"/>
      <c r="S172" s="1921"/>
      <c r="T172" s="1909"/>
      <c r="X172" s="1902"/>
      <c r="Y172" s="1902"/>
      <c r="Z172" s="1902"/>
    </row>
    <row r="173" spans="1:26" s="2150" customFormat="1" ht="58.5" customHeight="1">
      <c r="A173" s="3691"/>
      <c r="B173" s="1900" t="str">
        <f t="shared" si="5"/>
        <v>2000003123</v>
      </c>
      <c r="C173" s="1493" t="s">
        <v>206</v>
      </c>
      <c r="D173" s="1494"/>
      <c r="E173" s="1495" t="s">
        <v>125</v>
      </c>
      <c r="F173" s="1493" t="s">
        <v>16</v>
      </c>
      <c r="G173" s="1495"/>
      <c r="H173" s="1495"/>
      <c r="I173" s="1493" t="s">
        <v>19</v>
      </c>
      <c r="J173" s="1495" t="s">
        <v>74</v>
      </c>
      <c r="K173" s="1600" t="s">
        <v>9019</v>
      </c>
      <c r="L173" s="2357">
        <v>700</v>
      </c>
      <c r="M173" s="1493" t="s">
        <v>5344</v>
      </c>
      <c r="N173" s="1493"/>
      <c r="O173" s="1859"/>
      <c r="P173" s="1790">
        <v>3</v>
      </c>
      <c r="Q173" s="1495"/>
      <c r="R173" s="1495"/>
      <c r="S173" s="1495"/>
      <c r="T173" s="1909"/>
      <c r="U173" s="1548"/>
      <c r="V173" s="1548"/>
      <c r="W173" s="1548"/>
      <c r="X173" s="1493"/>
      <c r="Y173" s="1493"/>
      <c r="Z173" s="1493"/>
    </row>
    <row r="174" spans="1:26" s="2150" customFormat="1" ht="71.25" customHeight="1">
      <c r="A174" s="3685">
        <v>42</v>
      </c>
      <c r="B174" s="2419" t="str">
        <f t="shared" si="5"/>
        <v>2000003117</v>
      </c>
      <c r="C174" s="1902" t="s">
        <v>5516</v>
      </c>
      <c r="D174" s="2607">
        <v>3250</v>
      </c>
      <c r="E174" s="1921" t="s">
        <v>9020</v>
      </c>
      <c r="F174" s="1902" t="s">
        <v>84</v>
      </c>
      <c r="G174" s="1909" t="s">
        <v>9021</v>
      </c>
      <c r="H174" s="1921"/>
      <c r="I174" s="1902" t="s">
        <v>19</v>
      </c>
      <c r="J174" s="1902" t="s">
        <v>74</v>
      </c>
      <c r="K174" s="1916" t="s">
        <v>9022</v>
      </c>
      <c r="L174" s="2179">
        <v>2950</v>
      </c>
      <c r="M174" s="1921" t="s">
        <v>9023</v>
      </c>
      <c r="N174" s="1902" t="s">
        <v>9024</v>
      </c>
      <c r="O174" s="1775"/>
      <c r="P174" s="2429">
        <v>3</v>
      </c>
      <c r="Q174" s="1921"/>
      <c r="R174" s="1921"/>
      <c r="S174" s="1921"/>
      <c r="T174" s="1909"/>
      <c r="X174" s="1902"/>
      <c r="Y174" s="1902"/>
      <c r="Z174" s="1902"/>
    </row>
    <row r="175" spans="1:26" s="2150" customFormat="1" ht="71.25" customHeight="1">
      <c r="A175" s="3691"/>
      <c r="B175" s="1900" t="str">
        <f t="shared" si="5"/>
        <v>2200002079</v>
      </c>
      <c r="C175" s="1493" t="s">
        <v>5516</v>
      </c>
      <c r="D175" s="1494"/>
      <c r="E175" s="1495"/>
      <c r="F175" s="1493" t="s">
        <v>84</v>
      </c>
      <c r="G175" s="1909"/>
      <c r="H175" s="1921"/>
      <c r="I175" s="1493" t="s">
        <v>19</v>
      </c>
      <c r="J175" s="1495" t="s">
        <v>101</v>
      </c>
      <c r="K175" s="1770" t="s">
        <v>9025</v>
      </c>
      <c r="L175" s="2183">
        <v>300</v>
      </c>
      <c r="M175" s="1921" t="s">
        <v>9026</v>
      </c>
      <c r="N175" s="1902"/>
      <c r="O175" s="1775"/>
      <c r="P175" s="2429"/>
      <c r="Q175" s="1921"/>
      <c r="R175" s="1921"/>
      <c r="S175" s="1921"/>
      <c r="T175" s="1909"/>
      <c r="X175" s="1902"/>
      <c r="Y175" s="1902"/>
      <c r="Z175" s="1902"/>
    </row>
    <row r="176" spans="1:26" s="2167" customFormat="1" ht="69.75" customHeight="1">
      <c r="A176" s="3792"/>
      <c r="B176" s="111" t="str">
        <f t="shared" si="5"/>
        <v>2400001259</v>
      </c>
      <c r="C176" s="102"/>
      <c r="D176" s="2827"/>
      <c r="E176" s="1216"/>
      <c r="F176" s="102" t="s">
        <v>84</v>
      </c>
      <c r="G176" s="3789" t="s">
        <v>9027</v>
      </c>
      <c r="H176" s="109" t="s">
        <v>9028</v>
      </c>
      <c r="I176" s="109" t="s">
        <v>19</v>
      </c>
      <c r="J176" s="1853" t="s">
        <v>9029</v>
      </c>
      <c r="K176" s="143" t="s">
        <v>9030</v>
      </c>
      <c r="L176" s="2828">
        <v>150</v>
      </c>
      <c r="M176" s="1772" t="s">
        <v>9031</v>
      </c>
      <c r="N176" s="2542"/>
      <c r="O176" s="1216" t="s">
        <v>9032</v>
      </c>
      <c r="P176" s="1853">
        <v>3</v>
      </c>
      <c r="Q176" s="1216"/>
      <c r="R176" s="1216"/>
      <c r="S176" s="1216"/>
      <c r="T176" s="1216"/>
      <c r="U176" s="2783"/>
      <c r="V176" s="2783"/>
      <c r="W176" s="2783"/>
      <c r="X176" s="2542"/>
      <c r="Y176" s="2542"/>
      <c r="Z176" s="2542"/>
    </row>
    <row r="177" spans="1:26" s="2167" customFormat="1" ht="69.75" customHeight="1">
      <c r="A177" s="3792"/>
      <c r="B177" s="2013" t="str">
        <f t="shared" si="5"/>
        <v>2400001211</v>
      </c>
      <c r="C177" s="102"/>
      <c r="D177" s="2827"/>
      <c r="E177" s="1216"/>
      <c r="F177" s="102" t="s">
        <v>84</v>
      </c>
      <c r="G177" s="3790"/>
      <c r="H177" s="109" t="s">
        <v>9028</v>
      </c>
      <c r="I177" s="109" t="s">
        <v>19</v>
      </c>
      <c r="J177" s="1853" t="s">
        <v>9029</v>
      </c>
      <c r="K177" s="143" t="s">
        <v>9033</v>
      </c>
      <c r="L177" s="2828">
        <v>75</v>
      </c>
      <c r="M177" s="1772" t="s">
        <v>9031</v>
      </c>
      <c r="N177" s="2542"/>
      <c r="O177" s="1216"/>
      <c r="P177" s="1853">
        <v>3</v>
      </c>
      <c r="Q177" s="1216"/>
      <c r="R177" s="1216"/>
      <c r="S177" s="1216"/>
      <c r="T177" s="1216"/>
      <c r="U177" s="2783"/>
      <c r="V177" s="2783"/>
      <c r="W177" s="2783"/>
      <c r="X177" s="2542"/>
      <c r="Y177" s="2542"/>
      <c r="Z177" s="2542"/>
    </row>
    <row r="178" spans="1:26" s="2167" customFormat="1" ht="69.75" customHeight="1">
      <c r="A178" s="3793"/>
      <c r="B178" s="2013" t="str">
        <f t="shared" si="5"/>
        <v>2400001240</v>
      </c>
      <c r="C178" s="102"/>
      <c r="D178" s="2827"/>
      <c r="E178" s="1216"/>
      <c r="F178" s="102" t="s">
        <v>84</v>
      </c>
      <c r="G178" s="3791"/>
      <c r="H178" s="109" t="s">
        <v>9028</v>
      </c>
      <c r="I178" s="109" t="s">
        <v>19</v>
      </c>
      <c r="J178" s="1853" t="s">
        <v>9029</v>
      </c>
      <c r="K178" s="143" t="s">
        <v>9034</v>
      </c>
      <c r="L178" s="2828">
        <v>125</v>
      </c>
      <c r="M178" s="1772" t="s">
        <v>9031</v>
      </c>
      <c r="N178" s="2542"/>
      <c r="O178" s="1216"/>
      <c r="P178" s="1853">
        <v>3</v>
      </c>
      <c r="Q178" s="1216"/>
      <c r="R178" s="1216"/>
      <c r="S178" s="1216"/>
      <c r="T178" s="1216"/>
      <c r="U178" s="2783"/>
      <c r="V178" s="2783"/>
      <c r="W178" s="2783"/>
      <c r="X178" s="2542"/>
      <c r="Y178" s="2542"/>
      <c r="Z178" s="2542"/>
    </row>
    <row r="179" spans="1:26" s="1777" customFormat="1" ht="58.5" customHeight="1">
      <c r="A179" s="2816"/>
      <c r="B179" s="2742" t="str">
        <f t="shared" ref="B179:B181" si="6">TEXT(LEFT(K179,10),"0000000000")</f>
        <v>2000003020</v>
      </c>
      <c r="C179" s="2771" t="s">
        <v>2468</v>
      </c>
      <c r="D179" s="2772">
        <v>200</v>
      </c>
      <c r="E179" s="2742"/>
      <c r="F179" s="2771" t="s">
        <v>89</v>
      </c>
      <c r="G179" s="2742"/>
      <c r="H179" s="2742"/>
      <c r="I179" s="2742" t="s">
        <v>19</v>
      </c>
      <c r="J179" s="2815" t="s">
        <v>1612</v>
      </c>
      <c r="K179" s="2773" t="s">
        <v>5637</v>
      </c>
      <c r="L179" s="2774">
        <v>200</v>
      </c>
      <c r="M179" s="2763" t="s">
        <v>5344</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9035</v>
      </c>
      <c r="F180" s="2771" t="s">
        <v>89</v>
      </c>
      <c r="G180" s="2742"/>
      <c r="H180" s="2742"/>
      <c r="I180" s="2742" t="s">
        <v>19</v>
      </c>
      <c r="J180" s="2742" t="s">
        <v>234</v>
      </c>
      <c r="K180" s="2773" t="s">
        <v>9036</v>
      </c>
      <c r="L180" s="2774">
        <v>750</v>
      </c>
      <c r="M180" s="2787" t="s">
        <v>9037</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9038</v>
      </c>
      <c r="L181" s="2774">
        <v>750</v>
      </c>
      <c r="M181" s="2787" t="s">
        <v>5344</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9039</v>
      </c>
      <c r="F182" s="2771" t="s">
        <v>89</v>
      </c>
      <c r="G182" s="2742"/>
      <c r="H182" s="2742"/>
      <c r="I182" s="2742" t="s">
        <v>19</v>
      </c>
      <c r="J182" s="2742" t="s">
        <v>234</v>
      </c>
      <c r="K182" s="2773" t="s">
        <v>9040</v>
      </c>
      <c r="L182" s="2774">
        <v>6670</v>
      </c>
      <c r="M182" s="2787" t="s">
        <v>9041</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9042</v>
      </c>
      <c r="F183" s="2771" t="s">
        <v>89</v>
      </c>
      <c r="G183" s="2742"/>
      <c r="H183" s="2742"/>
      <c r="I183" s="2742" t="s">
        <v>19</v>
      </c>
      <c r="J183" s="2742" t="s">
        <v>1612</v>
      </c>
      <c r="K183" s="2773" t="s">
        <v>9043</v>
      </c>
      <c r="L183" s="2774">
        <v>150</v>
      </c>
      <c r="M183" s="2787" t="s">
        <v>9044</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9045</v>
      </c>
      <c r="F184" s="2771" t="s">
        <v>89</v>
      </c>
      <c r="G184" s="2735"/>
      <c r="H184" s="2735"/>
      <c r="I184" s="2733" t="s">
        <v>19</v>
      </c>
      <c r="J184" s="2735" t="s">
        <v>234</v>
      </c>
      <c r="K184" s="2736" t="s">
        <v>5630</v>
      </c>
      <c r="L184" s="2737">
        <v>1350</v>
      </c>
      <c r="M184" s="2735" t="s">
        <v>9046</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9047</v>
      </c>
      <c r="F185" s="2771" t="s">
        <v>89</v>
      </c>
      <c r="G185" s="2735"/>
      <c r="H185" s="2735"/>
      <c r="I185" s="2733" t="s">
        <v>19</v>
      </c>
      <c r="J185" s="2735" t="s">
        <v>234</v>
      </c>
      <c r="K185" s="2736" t="s">
        <v>9048</v>
      </c>
      <c r="L185" s="2737">
        <v>3179</v>
      </c>
      <c r="M185" s="2733" t="s">
        <v>5344</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9049</v>
      </c>
      <c r="L186" s="2737">
        <v>300</v>
      </c>
      <c r="M186" s="2739" t="s">
        <v>9050</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9051</v>
      </c>
      <c r="F187" s="2771" t="s">
        <v>89</v>
      </c>
      <c r="G187" s="2735"/>
      <c r="H187" s="2735"/>
      <c r="I187" s="2735" t="s">
        <v>19</v>
      </c>
      <c r="J187" s="2735" t="s">
        <v>234</v>
      </c>
      <c r="K187" s="2736" t="s">
        <v>9052</v>
      </c>
      <c r="L187" s="2737">
        <v>2322</v>
      </c>
      <c r="M187" s="2739" t="s">
        <v>9053</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9054</v>
      </c>
      <c r="F188" s="2771" t="s">
        <v>89</v>
      </c>
      <c r="G188" s="2742"/>
      <c r="H188" s="2742"/>
      <c r="I188" s="2742" t="s">
        <v>19</v>
      </c>
      <c r="J188" s="2742" t="s">
        <v>234</v>
      </c>
      <c r="K188" s="2773" t="s">
        <v>9055</v>
      </c>
      <c r="L188" s="2774">
        <v>3043</v>
      </c>
      <c r="M188" s="2819" t="s">
        <v>8348</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7">
        <v>2045</v>
      </c>
      <c r="E189" s="2733" t="s">
        <v>9056</v>
      </c>
      <c r="F189" s="2733" t="s">
        <v>89</v>
      </c>
      <c r="G189" s="2733"/>
      <c r="H189" s="2733"/>
      <c r="I189" s="2733" t="s">
        <v>19</v>
      </c>
      <c r="J189" s="2733" t="s">
        <v>234</v>
      </c>
      <c r="K189" s="2736" t="s">
        <v>9057</v>
      </c>
      <c r="L189" s="2817">
        <v>2045</v>
      </c>
      <c r="M189" s="2818" t="s">
        <v>9058</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7">
        <v>400</v>
      </c>
      <c r="E190" s="2733" t="s">
        <v>9059</v>
      </c>
      <c r="F190" s="2733" t="s">
        <v>89</v>
      </c>
      <c r="G190" s="2733"/>
      <c r="H190" s="2733"/>
      <c r="I190" s="2733" t="s">
        <v>19</v>
      </c>
      <c r="J190" s="2733" t="s">
        <v>234</v>
      </c>
      <c r="K190" s="2736" t="s">
        <v>9060</v>
      </c>
      <c r="L190" s="2817">
        <v>400</v>
      </c>
      <c r="M190" s="2818" t="s">
        <v>9061</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G176:G178"/>
    <mergeCell ref="A174:A175"/>
    <mergeCell ref="A154:A157"/>
    <mergeCell ref="A139:A140"/>
    <mergeCell ref="A172:A173"/>
    <mergeCell ref="A170:A171"/>
    <mergeCell ref="A159:A161"/>
    <mergeCell ref="A162:A169"/>
    <mergeCell ref="A176:A178"/>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A1:P1"/>
    <mergeCell ref="A2:C2"/>
    <mergeCell ref="A19:A23"/>
    <mergeCell ref="A43:A47"/>
    <mergeCell ref="A48:A50"/>
    <mergeCell ref="A29:A36"/>
    <mergeCell ref="A37:A42"/>
    <mergeCell ref="A24:A27"/>
    <mergeCell ref="A83:A84"/>
    <mergeCell ref="A90:A93"/>
    <mergeCell ref="A101:A103"/>
    <mergeCell ref="A120:A121"/>
    <mergeCell ref="A94:A95"/>
    <mergeCell ref="A128:A130"/>
    <mergeCell ref="A131:A133"/>
    <mergeCell ref="A104:A119"/>
    <mergeCell ref="A96:A100"/>
    <mergeCell ref="A122:A124"/>
    <mergeCell ref="A125:A127"/>
  </mergeCells>
  <conditionalFormatting sqref="B2:B29 B31:B188">
    <cfRule type="duplicateValues" dxfId="3" priority="1380"/>
  </conditionalFormatting>
  <conditionalFormatting sqref="B3:B29 B31:B188">
    <cfRule type="duplicateValues" dxfId="2" priority="1382"/>
  </conditionalFormatting>
  <conditionalFormatting sqref="B4:B29 B31:B188">
    <cfRule type="duplicateValues" dxfId="1" priority="1384"/>
    <cfRule type="duplicateValues" dxfId="0" priority="1385"/>
  </conditionalFormatting>
  <pageMargins left="0.7" right="0.7" top="0.75" bottom="0.75" header="0.3" footer="0.3"/>
  <pageSetup paperSize="9" scale="4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f5d8e57000394b2ab5097dca942eff51">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70c6afaaddb5d8d4caee37f4711113d0"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EA7F4128-4067-4AC5-BD9A-AC16F571DC5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2025-10-24T00:47:17Z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