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28680" yWindow="-120" windowWidth="29040" windowHeight="15840"/>
  </bookViews>
  <sheets>
    <sheet name="ATVI" sheetId="2" r:id="rId1"/>
    <sheet name="App A ATVI" sheetId="11" r:id="rId2"/>
    <sheet name="App B ATVI" sheetId="12" r:id="rId3"/>
    <sheet name="App C ATVI" sheetId="4" r:id="rId4"/>
    <sheet name="App D ATVI" sheetId="7" r:id="rId5"/>
    <sheet name="App E ATVI" sheetId="9" r:id="rId6"/>
    <sheet name="App F - ATVI" sheetId="13" r:id="rId7"/>
    <sheet name="EA" sheetId="1" r:id="rId8"/>
    <sheet name="App A EA" sheetId="15" r:id="rId9"/>
    <sheet name="App B EA" sheetId="16" r:id="rId10"/>
    <sheet name="App C EA" sheetId="5" r:id="rId11"/>
    <sheet name="App D EA" sheetId="6" r:id="rId12"/>
    <sheet name="App E EA" sheetId="10" r:id="rId13"/>
    <sheet name="App F EA" sheetId="14" r:id="rId14"/>
  </sheets>
  <definedNames>
    <definedName name="cAssets">ATVI!$B$31</definedName>
    <definedName name="currentAssets">ATVI!$B$31</definedName>
    <definedName name="currentLiabilities">ATVI!$B$53</definedName>
    <definedName name="netIncome">ATVI!$B$115</definedName>
    <definedName name="sales">ATVI!$B$82</definedName>
    <definedName name="totalAssets">ATVI!$B$49</definedName>
    <definedName name="totalEquity">ATVI!$B$71</definedName>
    <definedName name="totalLiabilities">ATVI!$B$62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5" l="1"/>
  <c r="E54" i="15"/>
  <c r="D54" i="15"/>
  <c r="C54" i="15"/>
  <c r="B54" i="15"/>
  <c r="F56" i="11"/>
  <c r="E56" i="11"/>
  <c r="D56" i="11"/>
  <c r="C56" i="11"/>
  <c r="B56" i="11"/>
  <c r="C67" i="1" l="1"/>
  <c r="D67" i="1"/>
  <c r="E67" i="1"/>
  <c r="F67" i="1"/>
  <c r="B67" i="1"/>
  <c r="C69" i="2"/>
  <c r="D69" i="2"/>
  <c r="E69" i="2"/>
  <c r="F69" i="2"/>
  <c r="B69" i="2"/>
  <c r="B191" i="2" l="1"/>
  <c r="C184" i="2" l="1"/>
  <c r="D184" i="2"/>
  <c r="E184" i="2"/>
  <c r="F184" i="2"/>
  <c r="B184" i="2"/>
  <c r="C163" i="1"/>
  <c r="D163" i="1"/>
  <c r="E163" i="1"/>
  <c r="F163" i="1"/>
  <c r="B163" i="1"/>
  <c r="F179" i="1"/>
  <c r="C179" i="1"/>
  <c r="D179" i="1"/>
  <c r="E179" i="1"/>
  <c r="B179" i="1"/>
  <c r="B199" i="2"/>
  <c r="C200" i="2"/>
  <c r="D200" i="2"/>
  <c r="E200" i="2"/>
  <c r="F200" i="2"/>
  <c r="B200" i="2"/>
  <c r="F205" i="2"/>
  <c r="E205" i="2"/>
  <c r="D205" i="2"/>
  <c r="C205" i="2"/>
  <c r="B205" i="2"/>
  <c r="F204" i="2"/>
  <c r="E204" i="2"/>
  <c r="D204" i="2"/>
  <c r="C204" i="2"/>
  <c r="B204" i="2"/>
  <c r="F202" i="2"/>
  <c r="F203" i="2" s="1"/>
  <c r="E202" i="2"/>
  <c r="E203" i="2" s="1"/>
  <c r="D202" i="2"/>
  <c r="D203" i="2" s="1"/>
  <c r="C202" i="2"/>
  <c r="C203" i="2" s="1"/>
  <c r="B202" i="2"/>
  <c r="B203" i="2" s="1"/>
  <c r="F199" i="2"/>
  <c r="E199" i="2"/>
  <c r="D199" i="2"/>
  <c r="C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3" i="2"/>
  <c r="F194" i="2" s="1"/>
  <c r="E193" i="2"/>
  <c r="E194" i="2" s="1"/>
  <c r="D193" i="2"/>
  <c r="D194" i="2" s="1"/>
  <c r="C193" i="2"/>
  <c r="C194" i="2" s="1"/>
  <c r="B193" i="2"/>
  <c r="B194" i="2" s="1"/>
  <c r="F192" i="2"/>
  <c r="E192" i="2"/>
  <c r="D192" i="2"/>
  <c r="C192" i="2"/>
  <c r="B192" i="2"/>
  <c r="F191" i="2"/>
  <c r="E191" i="2"/>
  <c r="D191" i="2"/>
  <c r="C191" i="2"/>
  <c r="F190" i="2"/>
  <c r="E190" i="2"/>
  <c r="D190" i="2"/>
  <c r="C190" i="2"/>
  <c r="B190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3" i="2"/>
  <c r="E183" i="2"/>
  <c r="D183" i="2"/>
  <c r="C183" i="2"/>
  <c r="B183" i="2"/>
  <c r="F182" i="2"/>
  <c r="E182" i="2"/>
  <c r="D182" i="2"/>
  <c r="C182" i="2"/>
  <c r="B182" i="2"/>
  <c r="B170" i="1"/>
  <c r="E189" i="2" l="1"/>
  <c r="F189" i="2"/>
  <c r="B189" i="2"/>
  <c r="C189" i="2"/>
  <c r="D189" i="2"/>
  <c r="E173" i="1"/>
  <c r="C172" i="1"/>
  <c r="C173" i="1" s="1"/>
  <c r="D172" i="1"/>
  <c r="D173" i="1" s="1"/>
  <c r="E172" i="1"/>
  <c r="F172" i="1"/>
  <c r="F173" i="1" s="1"/>
  <c r="B172" i="1"/>
  <c r="B173" i="1" s="1"/>
  <c r="B184" i="1" l="1"/>
  <c r="C184" i="1"/>
  <c r="D184" i="1"/>
  <c r="E184" i="1"/>
  <c r="F184" i="1"/>
  <c r="C183" i="1"/>
  <c r="D183" i="1"/>
  <c r="E183" i="1"/>
  <c r="F183" i="1"/>
  <c r="B183" i="1"/>
  <c r="C182" i="1"/>
  <c r="D182" i="1"/>
  <c r="B182" i="1"/>
  <c r="C181" i="1"/>
  <c r="D181" i="1"/>
  <c r="E181" i="1"/>
  <c r="E182" i="1" s="1"/>
  <c r="F181" i="1"/>
  <c r="F182" i="1" s="1"/>
  <c r="B181" i="1"/>
  <c r="B169" i="1" l="1"/>
  <c r="C178" i="1"/>
  <c r="D178" i="1"/>
  <c r="E178" i="1"/>
  <c r="F178" i="1"/>
  <c r="B178" i="1"/>
  <c r="C177" i="1"/>
  <c r="D177" i="1"/>
  <c r="E177" i="1"/>
  <c r="F177" i="1"/>
  <c r="B177" i="1"/>
  <c r="C176" i="1"/>
  <c r="D176" i="1"/>
  <c r="E176" i="1"/>
  <c r="F176" i="1"/>
  <c r="B176" i="1"/>
  <c r="C175" i="1"/>
  <c r="D175" i="1"/>
  <c r="E175" i="1"/>
  <c r="F175" i="1"/>
  <c r="B175" i="1"/>
  <c r="C174" i="1"/>
  <c r="D174" i="1"/>
  <c r="E174" i="1"/>
  <c r="F174" i="1"/>
  <c r="B174" i="1"/>
  <c r="C171" i="1"/>
  <c r="D171" i="1"/>
  <c r="E171" i="1"/>
  <c r="F171" i="1"/>
  <c r="B171" i="1"/>
  <c r="C170" i="1"/>
  <c r="D170" i="1"/>
  <c r="E170" i="1"/>
  <c r="F170" i="1"/>
  <c r="C169" i="1" l="1"/>
  <c r="D169" i="1"/>
  <c r="E169" i="1"/>
  <c r="F169" i="1"/>
  <c r="B165" i="1"/>
  <c r="B168" i="1" s="1"/>
  <c r="C168" i="1"/>
  <c r="B167" i="1"/>
  <c r="C167" i="1"/>
  <c r="D167" i="1"/>
  <c r="E167" i="1"/>
  <c r="F167" i="1"/>
  <c r="C166" i="1"/>
  <c r="D166" i="1"/>
  <c r="E166" i="1"/>
  <c r="F166" i="1"/>
  <c r="B166" i="1"/>
  <c r="C165" i="1"/>
  <c r="D165" i="1"/>
  <c r="D168" i="1" s="1"/>
  <c r="E165" i="1"/>
  <c r="E168" i="1" s="1"/>
  <c r="F165" i="1"/>
  <c r="F168" i="1" s="1"/>
  <c r="C164" i="1"/>
  <c r="D164" i="1"/>
  <c r="E164" i="1"/>
  <c r="F164" i="1"/>
  <c r="B164" i="1"/>
  <c r="C162" i="1"/>
  <c r="D162" i="1"/>
  <c r="E162" i="1"/>
  <c r="F162" i="1"/>
  <c r="C161" i="1"/>
  <c r="D161" i="1"/>
  <c r="E161" i="1"/>
  <c r="F161" i="1"/>
  <c r="B162" i="1"/>
  <c r="B161" i="1"/>
</calcChain>
</file>

<file path=xl/sharedStrings.xml><?xml version="1.0" encoding="utf-8"?>
<sst xmlns="http://schemas.openxmlformats.org/spreadsheetml/2006/main" count="1360" uniqueCount="303">
  <si>
    <t>Powered by Clearbit</t>
  </si>
  <si>
    <t>Electronic Arts, Inc. (NMS: EA)</t>
  </si>
  <si>
    <t xml:space="preserve">Exchange rate used is that of the Year End reported date </t>
  </si>
  <si>
    <t xml:space="preserve">As Reported Annual Balance Sheet </t>
  </si>
  <si>
    <t>Report Date</t>
  </si>
  <si>
    <t>03/31/2019</t>
  </si>
  <si>
    <t>03/31/2018</t>
  </si>
  <si>
    <t>03/31/2017</t>
  </si>
  <si>
    <t>03/31/2016</t>
  </si>
  <si>
    <t>03/31/2015</t>
  </si>
  <si>
    <t>Currency</t>
  </si>
  <si>
    <t>USD</t>
  </si>
  <si>
    <t>Audit Status</t>
  </si>
  <si>
    <t>Not Available</t>
  </si>
  <si>
    <t>Not Qualified</t>
  </si>
  <si>
    <t>Consolidated</t>
  </si>
  <si>
    <t>Yes</t>
  </si>
  <si>
    <t>Scale</t>
  </si>
  <si>
    <t>Thousands</t>
  </si>
  <si>
    <t>Cash &amp; cash equivalents</t>
  </si>
  <si>
    <t>Short-term investments</t>
  </si>
  <si>
    <t>Receivables, gross</t>
  </si>
  <si>
    <t>Allowances</t>
  </si>
  <si>
    <t>Receivables, net</t>
  </si>
  <si>
    <t>Finished goods</t>
  </si>
  <si>
    <t>-</t>
  </si>
  <si>
    <t>Raw materials &amp; work in process</t>
  </si>
  <si>
    <t>Inventories</t>
  </si>
  <si>
    <t>Deferred income taxes, net</t>
  </si>
  <si>
    <t>Other current assets</t>
  </si>
  <si>
    <t>Total current assets</t>
  </si>
  <si>
    <t>Computer equipment &amp; software</t>
  </si>
  <si>
    <t>Buildings</t>
  </si>
  <si>
    <t>Leasehold improvements</t>
  </si>
  <si>
    <t>Equipment, furniture &amp; fixtures &amp; other property &amp; equipment</t>
  </si>
  <si>
    <t>Land</t>
  </si>
  <si>
    <t>Construction in progress</t>
  </si>
  <si>
    <t>Warehouse equipment &amp; other property &amp; equipment</t>
  </si>
  <si>
    <t>Gross property &amp; equipment</t>
  </si>
  <si>
    <t>Less: accumulated depreciation</t>
  </si>
  <si>
    <t>Property &amp; equipment, net</t>
  </si>
  <si>
    <t>Goodwill</t>
  </si>
  <si>
    <t>Acquisition-related intangibles, net</t>
  </si>
  <si>
    <t>Other assets</t>
  </si>
  <si>
    <t>Total assets</t>
  </si>
  <si>
    <t>Accounts payable</t>
  </si>
  <si>
    <t>Accrued compensation &amp; benefits</t>
  </si>
  <si>
    <t>Other accrued expenses</t>
  </si>
  <si>
    <t>Accrued royalties</t>
  </si>
  <si>
    <t>Sales return &amp; price protection reserves</t>
  </si>
  <si>
    <t>Contingent consideration</t>
  </si>
  <si>
    <t>Deferred net revenue (other)</t>
  </si>
  <si>
    <t>Accrued &amp; other current liabilities</t>
  </si>
  <si>
    <t>0.75% convertible senior notes due 2016, net</t>
  </si>
  <si>
    <t>Deferred net revenue (online-enabled games)</t>
  </si>
  <si>
    <t>Total current liabilities</t>
  </si>
  <si>
    <t>Senior notes, net</t>
  </si>
  <si>
    <t>Income tax obligations</t>
  </si>
  <si>
    <t>Other liabilities</t>
  </si>
  <si>
    <t>Total liabilities</t>
  </si>
  <si>
    <t>0.75% convertible senior notes due 2016</t>
  </si>
  <si>
    <t>Common stock</t>
  </si>
  <si>
    <t>Additional paid-in capital</t>
  </si>
  <si>
    <t>Retained earnings (accumulated deficit)</t>
  </si>
  <si>
    <t>Unrealized gains (losses) on available-for-sale securities</t>
  </si>
  <si>
    <t>Unrealized gains (losses) on derivative instruments</t>
  </si>
  <si>
    <t>Foreign currency translation adjustments</t>
  </si>
  <si>
    <t>Accumulated other comprehensive income (loss)</t>
  </si>
  <si>
    <t>Total stockholders' equity</t>
  </si>
  <si>
    <t xml:space="preserve">As Reported Annual Income Statement </t>
  </si>
  <si>
    <t>Product revenue</t>
  </si>
  <si>
    <t>Service &amp; other revenue</t>
  </si>
  <si>
    <t>Total net revenue</t>
  </si>
  <si>
    <t>Cost of revenue: product</t>
  </si>
  <si>
    <t>Cost of revenue: service &amp; other</t>
  </si>
  <si>
    <t>Total cost of revenue</t>
  </si>
  <si>
    <t>Gross profit</t>
  </si>
  <si>
    <t>Research &amp; development expense</t>
  </si>
  <si>
    <t>Marketing &amp; sales expense</t>
  </si>
  <si>
    <t>General &amp; administrative expense</t>
  </si>
  <si>
    <t>Acquisition-related contingent consideration</t>
  </si>
  <si>
    <t>Amortization of intangibles</t>
  </si>
  <si>
    <t>Total operating expenses</t>
  </si>
  <si>
    <t>Operating income (loss)</t>
  </si>
  <si>
    <t>Loss on conversion of convertible notes</t>
  </si>
  <si>
    <t>Amortization of debt discount</t>
  </si>
  <si>
    <t>Amortization of debt issuance costs</t>
  </si>
  <si>
    <t>Coupon interest expense</t>
  </si>
  <si>
    <t>Other interest expense</t>
  </si>
  <si>
    <t>Interest expense</t>
  </si>
  <si>
    <t>Interest income</t>
  </si>
  <si>
    <t>Net gain (loss) on foreign currency transactions</t>
  </si>
  <si>
    <t>Net gain (loss) on foreign currency forward contracts</t>
  </si>
  <si>
    <t>Other income (expense), net</t>
  </si>
  <si>
    <t>Interest &amp; other income (expense), net</t>
  </si>
  <si>
    <t>Income (loss) before provision for (benefit from) income taxes - domestic</t>
  </si>
  <si>
    <t>Income (loss) before provision for (benefit from) income taxes - foreign</t>
  </si>
  <si>
    <t>Income (loss) before provision for (benefit from) income taxes</t>
  </si>
  <si>
    <t>Current federal income tax expense (benefit)</t>
  </si>
  <si>
    <t>Current state income tax expense (benefit)</t>
  </si>
  <si>
    <t>Current foreign income tax expense (benefit)</t>
  </si>
  <si>
    <t>Total current income tax expense (benefit)</t>
  </si>
  <si>
    <t>Deferred federal income tax expense (benefit)</t>
  </si>
  <si>
    <t>Deferred state income tax expense (benefit)</t>
  </si>
  <si>
    <t>Deferred foreign income tax expense (benefit)</t>
  </si>
  <si>
    <t>Total deferred income tax expense (benefit)</t>
  </si>
  <si>
    <t>Provision for (benefit from) income taxes</t>
  </si>
  <si>
    <t>Net income (loss)</t>
  </si>
  <si>
    <t>Weighted average shares outstanding - basic</t>
  </si>
  <si>
    <t>Weighted average shares outstanding - diluted</t>
  </si>
  <si>
    <t>Year end shares outstanding</t>
  </si>
  <si>
    <t>Net income (loss) per share - basic</t>
  </si>
  <si>
    <t>Net income (loss) per share - diluted</t>
  </si>
  <si>
    <t>Number of full time employees</t>
  </si>
  <si>
    <t>Number of common stockholders</t>
  </si>
  <si>
    <t xml:space="preserve">As Reported Annual Cash Flow </t>
  </si>
  <si>
    <t>Depreciation, amortization &amp; accretion</t>
  </si>
  <si>
    <t>Stock-based compensation</t>
  </si>
  <si>
    <t>Accrued &amp; other liabilities</t>
  </si>
  <si>
    <t>Net cash flows from operating activities</t>
  </si>
  <si>
    <t>Capital expenditures</t>
  </si>
  <si>
    <t>Proceeds from maturities &amp; sales of short-term investments</t>
  </si>
  <si>
    <t>Purchase of short-term investments</t>
  </si>
  <si>
    <t>Acquisition, net of cash acquired</t>
  </si>
  <si>
    <t>Net cash flows from investing activities</t>
  </si>
  <si>
    <t>Proceeds from issuance of senior notes, net of issuance costs</t>
  </si>
  <si>
    <t>Payment of convertible notes</t>
  </si>
  <si>
    <t>Proceeds from issuance of common stock</t>
  </si>
  <si>
    <t>Cash paid to taxing authorities for shares withheld from employees</t>
  </si>
  <si>
    <t>Excess tax benefit from stock-based compensation</t>
  </si>
  <si>
    <t>Repurchase &amp; retirement of common stock</t>
  </si>
  <si>
    <t>Net cash flows from financing activities</t>
  </si>
  <si>
    <t>Effect of foreign exchange on cash &amp; cash equivalents</t>
  </si>
  <si>
    <t>Increase (decrease) in cash &amp; cash equivalents</t>
  </si>
  <si>
    <t>Beginning cash &amp; cash equivalents</t>
  </si>
  <si>
    <t>Ending cash &amp; cash equivalents</t>
  </si>
  <si>
    <t>Cash paid during the year for income taxes, net</t>
  </si>
  <si>
    <t>Cash paid during the year for interest</t>
  </si>
  <si>
    <t>Ratios</t>
  </si>
  <si>
    <t>Current Ratio</t>
  </si>
  <si>
    <t>Quick Ratio</t>
  </si>
  <si>
    <t>Return on Equity</t>
  </si>
  <si>
    <t>Net Profit Margin</t>
  </si>
  <si>
    <t>Total Asset Turnover</t>
  </si>
  <si>
    <t>Financial leverage multiplier</t>
  </si>
  <si>
    <t>DuPoint Identity</t>
  </si>
  <si>
    <t>Return on Assets</t>
  </si>
  <si>
    <t>Gross Profit Margin</t>
  </si>
  <si>
    <t>Operating Profit Margin</t>
  </si>
  <si>
    <t>Inventory Turnover</t>
  </si>
  <si>
    <t>Average Age of Inventory (Days)</t>
  </si>
  <si>
    <t>Collection Period (Days)</t>
  </si>
  <si>
    <t>Payables Period (Days)</t>
  </si>
  <si>
    <t xml:space="preserve">Fixed Asset Turnover </t>
  </si>
  <si>
    <t>Times Interest Earned Ratio</t>
  </si>
  <si>
    <t>Debt Ratio</t>
  </si>
  <si>
    <t>Debt-To-Equity Ratio</t>
  </si>
  <si>
    <t>Liquidity</t>
  </si>
  <si>
    <t>Efficency</t>
  </si>
  <si>
    <t>Profitability</t>
  </si>
  <si>
    <t>Debt</t>
  </si>
  <si>
    <t>Market</t>
  </si>
  <si>
    <t xml:space="preserve">Market Price per Share </t>
  </si>
  <si>
    <t xml:space="preserve">Book price per share </t>
  </si>
  <si>
    <t>Market to Book ratio</t>
  </si>
  <si>
    <t>Market capitilization (Market value of equiity)</t>
  </si>
  <si>
    <t>Price to Earnings Ratio (P/E Ratio)</t>
  </si>
  <si>
    <t>Activision Blizzard, Inc. (NMS: ATVI)</t>
  </si>
  <si>
    <t>12/31/2018</t>
  </si>
  <si>
    <t>12/31/2017</t>
  </si>
  <si>
    <t>12/31/2016</t>
  </si>
  <si>
    <t>12/31/2015</t>
  </si>
  <si>
    <t>Cash</t>
  </si>
  <si>
    <t>Foreign government treasury bills</t>
  </si>
  <si>
    <t>Money market funds</t>
  </si>
  <si>
    <t>Account receivable, gross</t>
  </si>
  <si>
    <t>Less: allowances - accounts receivable</t>
  </si>
  <si>
    <t>Accounts receivable, net</t>
  </si>
  <si>
    <t>Purchased parts &amp; components</t>
  </si>
  <si>
    <t>Inventories, net</t>
  </si>
  <si>
    <t>Software development</t>
  </si>
  <si>
    <t>Intellectual property licenses</t>
  </si>
  <si>
    <t>Cash in escrow</t>
  </si>
  <si>
    <t>Long-term investments</t>
  </si>
  <si>
    <t>Computer equipment</t>
  </si>
  <si>
    <t>Office furniture &amp; other equipment</t>
  </si>
  <si>
    <t>Total cost of property &amp; equipment</t>
  </si>
  <si>
    <t>Intangible assets, net</t>
  </si>
  <si>
    <t>Trademark &amp; trade names</t>
  </si>
  <si>
    <t>Deferred revenues</t>
  </si>
  <si>
    <t>Accrued expenses &amp; other liabilities</t>
  </si>
  <si>
    <t>Term loan</t>
  </si>
  <si>
    <t>Notes</t>
  </si>
  <si>
    <t>Total debt</t>
  </si>
  <si>
    <t>Unamortized discount</t>
  </si>
  <si>
    <t>Unamortized discount &amp; deferred financing costs</t>
  </si>
  <si>
    <t>Long-term debt, net</t>
  </si>
  <si>
    <t>Less: treasury stock, at cost</t>
  </si>
  <si>
    <t>Unrealized gain (loss) on forward contracts</t>
  </si>
  <si>
    <t>Unrealized gain on available-for-sale securities</t>
  </si>
  <si>
    <t>Total shareholders' equity</t>
  </si>
  <si>
    <t>Product sales</t>
  </si>
  <si>
    <t>Subcription, licensing &amp; other revenues</t>
  </si>
  <si>
    <t>Total net revenues</t>
  </si>
  <si>
    <t>Cost of product sales - product costs</t>
  </si>
  <si>
    <t>Cost of sales - online subscriptions</t>
  </si>
  <si>
    <t>Cost of sales - software royalties &amp; amortization</t>
  </si>
  <si>
    <t>Cost of product sales - software royalties, amortization &amp; intellectual property licenses</t>
  </si>
  <si>
    <t>Cost of subscription, licensing &amp; other revenues - game operations &amp; distribution costs</t>
  </si>
  <si>
    <t>Cost of subscription, licensing &amp; other revenues - software royalties, amortization &amp; intellectual property licenses</t>
  </si>
  <si>
    <t>Cost of sales - intellectual property licenses</t>
  </si>
  <si>
    <t>Product development</t>
  </si>
  <si>
    <t>Sales &amp; marketing</t>
  </si>
  <si>
    <t>General &amp; administrative</t>
  </si>
  <si>
    <t>Total costs &amp; expenses</t>
  </si>
  <si>
    <t>Interest expense from debt &amp; amortization of debt discount &amp; deferred financing costs</t>
  </si>
  <si>
    <t>Income (loss) on extinguishment of debt</t>
  </si>
  <si>
    <t>Income (loss) before income tax expense (benefit) - domestic</t>
  </si>
  <si>
    <t>Income (loss) before income tax expense (benefit) - foreign</t>
  </si>
  <si>
    <t>Income (loss) before income tax expense (benefit)</t>
  </si>
  <si>
    <t>Current income tax expense (benefit) - federal</t>
  </si>
  <si>
    <t>Current income tax expense (benefit) - state</t>
  </si>
  <si>
    <t>Current income tax expense (benefit) - foreign</t>
  </si>
  <si>
    <t>Deferred income tax expense (benefit) - federal</t>
  </si>
  <si>
    <t>Deferred income tax expense (benefit) - state</t>
  </si>
  <si>
    <t>Deferred income tax expense (benefit) - foreign</t>
  </si>
  <si>
    <t>Income tax expense (benefit)</t>
  </si>
  <si>
    <t>Net earnings (loss) per common share - basic</t>
  </si>
  <si>
    <t>Net earnings (loss) per common share - diluted</t>
  </si>
  <si>
    <t>Dividends per common share</t>
  </si>
  <si>
    <t>Total number of employees</t>
  </si>
  <si>
    <t>Deferred income taxes</t>
  </si>
  <si>
    <t>Provision for inventories</t>
  </si>
  <si>
    <t>Depreciation &amp; amortization</t>
  </si>
  <si>
    <t>Amortization of capitalized software development costs &amp; intellectual property licenses</t>
  </si>
  <si>
    <t>Premium payment for early redemption of notes</t>
  </si>
  <si>
    <t>Amortization of debt discount, financing costs, &amp; non-cash write-off due to extinguishment of debts</t>
  </si>
  <si>
    <t>Amortization of debt discount &amp; financing costs</t>
  </si>
  <si>
    <t>Share-based compensation expense</t>
  </si>
  <si>
    <t>Excess tax benefits from stock awards</t>
  </si>
  <si>
    <t>Other adjustments</t>
  </si>
  <si>
    <t>Software development &amp; intellectual property licenses</t>
  </si>
  <si>
    <t>Proceeds from maturities of available-for-sale investments</t>
  </si>
  <si>
    <t>Purchases of available-for-sale investments</t>
  </si>
  <si>
    <t>Acquisition of business, net of cash acquired</t>
  </si>
  <si>
    <t>Release (deposit) of cash in escrow</t>
  </si>
  <si>
    <t>Decrease (increase) in restricted cash</t>
  </si>
  <si>
    <t>Other investing activities</t>
  </si>
  <si>
    <t>Proceeds from issuance of common stock to employees</t>
  </si>
  <si>
    <t>Tax payment related to net share settlements on restricted stock units</t>
  </si>
  <si>
    <t>Dividends paid</t>
  </si>
  <si>
    <t>Proceeds from debt issuances, net of discounts</t>
  </si>
  <si>
    <t>Repayment of long-term debt</t>
  </si>
  <si>
    <t>Premium payment for early redemption of note</t>
  </si>
  <si>
    <t>Debt financing costs related to debt issuances</t>
  </si>
  <si>
    <t>Proceeds received from shareholder settlement</t>
  </si>
  <si>
    <t>Other financing activities</t>
  </si>
  <si>
    <t>Effect of foreign exchange rate changes on cash &amp; cash equivalents</t>
  </si>
  <si>
    <t>Net increase (decrease) in cash &amp; cash equivalents</t>
  </si>
  <si>
    <t>Net increase (decrease) in cash &amp; cash equivalents &amp; restricted cash</t>
  </si>
  <si>
    <t>Cash &amp; cash equivalents at beginning of period</t>
  </si>
  <si>
    <t>Cash &amp; cash equivalents &amp; restricted cash at beginning of period</t>
  </si>
  <si>
    <t>Cash &amp; cash equivalents at end of period</t>
  </si>
  <si>
    <t>Cash &amp; cash equivalents &amp; restricted cash at end of period</t>
  </si>
  <si>
    <t>Cash paid for income taxes, net of refunds</t>
  </si>
  <si>
    <t>Cash paid for interest</t>
  </si>
  <si>
    <t>12/31/2019</t>
  </si>
  <si>
    <t>Restructuring &amp; related costs</t>
  </si>
  <si>
    <t>Unrealized gain on equity investment</t>
  </si>
  <si>
    <t>Non-cash operating lease cost</t>
  </si>
  <si>
    <t>Loss on extinguishment of debt</t>
  </si>
  <si>
    <t>Unrealized loss (gain) on equity investment</t>
  </si>
  <si>
    <t>Cash Ratio</t>
  </si>
  <si>
    <t>2019</t>
  </si>
  <si>
    <t>2018</t>
  </si>
  <si>
    <t>2017</t>
  </si>
  <si>
    <t>2016</t>
  </si>
  <si>
    <t>2015</t>
  </si>
  <si>
    <t xml:space="preserve"> </t>
  </si>
  <si>
    <t>Appendix C</t>
  </si>
  <si>
    <t>Total Liabilities and Stockholders Equity</t>
  </si>
  <si>
    <t>Activision Blizzard - Common-Size Balance Sheet</t>
  </si>
  <si>
    <t>Total liabilities and shareholder's equity</t>
  </si>
  <si>
    <t>Electronic Arts - Common-Size BalanceSheet</t>
  </si>
  <si>
    <t>Appendix D</t>
  </si>
  <si>
    <t>ElectronicArts - Common-Size Income Statement</t>
  </si>
  <si>
    <t>Activision Blizzard - Common-Size Income Statement</t>
  </si>
  <si>
    <t xml:space="preserve">Activision Blizzard - Annual Cash Flow </t>
  </si>
  <si>
    <t>Appendix E</t>
  </si>
  <si>
    <t xml:space="preserve">Electronic Arts - Annual Cash Flow </t>
  </si>
  <si>
    <t>Appendix A</t>
  </si>
  <si>
    <t>Balance Sheet - Activision Blizzard</t>
  </si>
  <si>
    <t>Appendix B</t>
  </si>
  <si>
    <t>Income Statement - Electronic Arts</t>
  </si>
  <si>
    <t>No Interest Exp</t>
  </si>
  <si>
    <t>Appendix F</t>
  </si>
  <si>
    <t>Activision Blizzard - Financial Ratios</t>
  </si>
  <si>
    <t>Ratio</t>
  </si>
  <si>
    <t>No Net Inventory</t>
  </si>
  <si>
    <t>No net Inventory</t>
  </si>
  <si>
    <t>Electronic Arts - Financial Ratios</t>
  </si>
  <si>
    <t>Electronic Arts - Balance Sheet</t>
  </si>
  <si>
    <t>Electronic Arts -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</si>
</sst>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13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 tint="4.9989318521683403E-2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9" fillId="0" borderId="1" applyNumberFormat="0" applyFill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5" fillId="0" borderId="0" xfId="0" applyFont="1"/>
    <xf numFmtId="10" fontId="0" fillId="0" borderId="0" xfId="1" applyNumberFormat="1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7" fillId="4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0" fillId="5" borderId="0" xfId="0" applyFont="1" applyFill="1" applyAlignment="1">
      <alignment horizontal="left" wrapText="1"/>
    </xf>
    <xf numFmtId="0" fontId="7" fillId="6" borderId="0" xfId="0" applyFont="1" applyFill="1" applyAlignment="1">
      <alignment horizontal="left" wrapText="1"/>
    </xf>
    <xf numFmtId="0" fontId="7" fillId="6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44" fontId="0" fillId="0" borderId="0" xfId="2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1" applyNumberFormat="1" applyFont="1"/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10" fontId="0" fillId="0" borderId="0" xfId="0" applyNumberFormat="1" applyAlignment="1">
      <alignment horizontal="left"/>
    </xf>
    <xf numFmtId="10" fontId="0" fillId="0" borderId="0" xfId="0" applyNumberFormat="1"/>
    <xf numFmtId="0" fontId="11" fillId="7" borderId="1" xfId="3" applyFont="1" applyFill="1"/>
    <xf numFmtId="0" fontId="0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1" fillId="7" borderId="0" xfId="3" applyFont="1" applyFill="1" applyBorder="1"/>
    <xf numFmtId="0" fontId="4" fillId="0" borderId="0" xfId="0" applyFont="1" applyAlignment="1"/>
    <xf numFmtId="0" fontId="11" fillId="7" borderId="1" xfId="3" applyFont="1" applyFill="1" applyAlignment="1">
      <alignment vertical="top" wrapText="1"/>
    </xf>
    <xf numFmtId="0" fontId="11" fillId="7" borderId="0" xfId="3" applyFont="1" applyFill="1" applyBorder="1" applyAlignment="1">
      <alignment vertical="top" wrapText="1"/>
    </xf>
    <xf numFmtId="0" fontId="11" fillId="7" borderId="1" xfId="3" applyFont="1" applyFill="1" applyAlignment="1">
      <alignment wrapText="1"/>
    </xf>
    <xf numFmtId="0" fontId="11" fillId="7" borderId="0" xfId="3" applyFont="1" applyFill="1" applyBorder="1" applyAlignment="1">
      <alignment wrapText="1"/>
    </xf>
    <xf numFmtId="0" fontId="9" fillId="7" borderId="1" xfId="3" applyFill="1" applyAlignment="1">
      <alignment horizontal="center"/>
    </xf>
    <xf numFmtId="0" fontId="9" fillId="7" borderId="0" xfId="3" applyFill="1" applyBorder="1" applyAlignment="1">
      <alignment horizontal="center"/>
    </xf>
    <xf numFmtId="0" fontId="9" fillId="7" borderId="1" xfId="3" applyFill="1" applyAlignment="1">
      <alignment horizontal="center" vertical="top" wrapText="1"/>
    </xf>
    <xf numFmtId="0" fontId="12" fillId="7" borderId="1" xfId="3" applyFont="1" applyFill="1" applyAlignment="1">
      <alignment horizontal="center"/>
    </xf>
    <xf numFmtId="0" fontId="10" fillId="7" borderId="0" xfId="3" applyFont="1" applyFill="1" applyBorder="1" applyAlignment="1">
      <alignment horizontal="center"/>
    </xf>
    <xf numFmtId="0" fontId="9" fillId="7" borderId="0" xfId="3" applyFill="1" applyBorder="1" applyAlignment="1">
      <alignment horizontal="center" vertical="top" wrapText="1"/>
    </xf>
  </cellXfs>
  <cellStyles count="4">
    <cellStyle name="Currency" xfId="2" builtinId="4"/>
    <cellStyle name="Heading 1" xfId="3" builtinId="16"/>
    <cellStyle name="Normal" xfId="0" builtinId="0"/>
    <cellStyle name="Percent" xfId="1" builtinId="5"/>
  </cellStyles>
  <dxfs count="7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left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top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top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top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476250" cy="476250"/>
    <xdr:pic>
      <xdr:nvPicPr>
        <xdr:cNvPr id="3" name="Logo" descr="Log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7" name="Table7" displayName="Table7" ref="A2:F56" totalsRowShown="0" headerRowDxfId="70">
  <autoFilter ref="A2:F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69"/>
    <tableColumn id="2" name="2019" dataDxfId="68"/>
    <tableColumn id="3" name="2018" dataDxfId="67"/>
    <tableColumn id="4" name="2017" dataDxfId="66"/>
    <tableColumn id="5" name="2016"/>
    <tableColumn id="6" name="2015" dataDxfId="6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A4:F50" totalsRowShown="0" tableBorderDxfId="13">
  <autoFilter ref="A4:F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12"/>
    <tableColumn id="2" name="2019" dataDxfId="11"/>
    <tableColumn id="3" name="2018" dataDxfId="10"/>
    <tableColumn id="4" name="2017" dataDxfId="9"/>
    <tableColumn id="5" name="2016" dataDxfId="8"/>
    <tableColumn id="6" name="2015" dataDxfId="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6" name="Table6" displayName="Table6" ref="A2:F33" totalsRowShown="0" tableBorderDxfId="6">
  <autoFilter ref="A2:F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5"/>
    <tableColumn id="2" name="2019" dataDxfId="4"/>
    <tableColumn id="3" name="2018" dataDxfId="3"/>
    <tableColumn id="4" name="2017" dataDxfId="2"/>
    <tableColumn id="5" name="2016" dataDxfId="1"/>
    <tableColumn id="6" name="2015" dataDxfId="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2:F26" totalsRowShown="0">
  <autoFilter ref="A2:F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Ratios"/>
    <tableColumn id="2" name="2019"/>
    <tableColumn id="3" name="2018"/>
    <tableColumn id="4" name="2017"/>
    <tableColumn id="5" name="2016"/>
    <tableColumn id="6" name="20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2:F47" totalsRowShown="0" headerRowDxfId="64" tableBorderDxfId="63">
  <autoFilter ref="A2:F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62"/>
    <tableColumn id="2" name="2019"/>
    <tableColumn id="3" name="2018" dataDxfId="61"/>
    <tableColumn id="4" name="2017" dataDxfId="60"/>
    <tableColumn id="5" name="2016" dataDxfId="59"/>
    <tableColumn id="6" name="2015" dataDxfId="5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3:F58" totalsRowShown="0">
  <autoFilter ref="A3:F5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57"/>
    <tableColumn id="2" name="2019" dataDxfId="56"/>
    <tableColumn id="3" name="2018" dataDxfId="55"/>
    <tableColumn id="4" name="2017" dataDxfId="54"/>
    <tableColumn id="5" name="2016" dataDxfId="53"/>
    <tableColumn id="6" name="2015" dataDxfId="5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:F49" totalsRowShown="0" tableBorderDxfId="51">
  <autoFilter ref="A4:F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50"/>
    <tableColumn id="2" name="2019" dataDxfId="49"/>
    <tableColumn id="3" name="2018" dataDxfId="48"/>
    <tableColumn id="4" name="2017" dataDxfId="47"/>
    <tableColumn id="5" name="2016" dataDxfId="46"/>
    <tableColumn id="6" name="2015" dataDxfId="4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F52" totalsRowShown="0">
  <autoFilter ref="A2:F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44"/>
    <tableColumn id="2" name="2019" dataDxfId="43"/>
    <tableColumn id="3" name="2018" dataDxfId="42"/>
    <tableColumn id="4" name="2017" dataDxfId="41"/>
    <tableColumn id="5" name="2016" dataDxfId="40"/>
    <tableColumn id="6" name="2015" dataDxfId="3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2:F26" totalsRowShown="0">
  <autoFilter ref="A2:F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Ratio"/>
    <tableColumn id="2" name="2019" dataDxfId="38"/>
    <tableColumn id="3" name="2018"/>
    <tableColumn id="4" name="2017" dataDxfId="37"/>
    <tableColumn id="5" name="2016" dataDxfId="36"/>
    <tableColumn id="6" name="2015" dataDxfId="3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2:F54" totalsRowShown="0" headerRowDxfId="34" tableBorderDxfId="33">
  <autoFilter ref="A2:F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Ratio" dataDxfId="32"/>
    <tableColumn id="2" name="2019" dataDxfId="31"/>
    <tableColumn id="3" name="2018" dataDxfId="30"/>
    <tableColumn id="4" name="2017" dataDxfId="29"/>
    <tableColumn id="5" name="2016" dataDxfId="28"/>
    <tableColumn id="6" name="2015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A2:F48" totalsRowShown="0" headerRowDxfId="26" tableBorderDxfId="25">
  <autoFilter ref="A2:F4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Ratio" dataDxfId="24"/>
    <tableColumn id="2" name="2019" dataDxfId="23"/>
    <tableColumn id="3" name="2018" dataDxfId="22"/>
    <tableColumn id="4" name="2017" dataDxfId="21"/>
    <tableColumn id="5" name="2016" dataDxfId="20"/>
    <tableColumn id="6" name="2015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3:F56" totalsRowShown="0">
  <autoFilter ref="A3:F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 " dataDxfId="19"/>
    <tableColumn id="2" name="2019" dataDxfId="18"/>
    <tableColumn id="3" name="2018" dataDxfId="17"/>
    <tableColumn id="4" name="2017" dataDxfId="16"/>
    <tableColumn id="5" name="2016" dataDxfId="15"/>
    <tableColumn id="6" name="2015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61"/>
  <sheetViews>
    <sheetView tabSelected="1" zoomScaleNormal="100" workbookViewId="0">
      <selection activeCell="G15" sqref="G15"/>
    </sheetView>
  </sheetViews>
  <sheetFormatPr defaultRowHeight="12.75" x14ac:dyDescent="0.2"/>
  <cols>
    <col min="1" max="1" width="50" customWidth="1"/>
    <col min="2" max="6" width="15" bestFit="1" customWidth="1"/>
    <col min="7" max="7" width="34.140625" bestFit="1" customWidth="1"/>
    <col min="8" max="197" width="12" customWidth="1"/>
  </cols>
  <sheetData>
    <row r="4" spans="1:12" x14ac:dyDescent="0.2">
      <c r="A4" s="33" t="s">
        <v>0</v>
      </c>
    </row>
    <row r="5" spans="1:12" ht="20.25" x14ac:dyDescent="0.3">
      <c r="A5" s="34" t="s">
        <v>167</v>
      </c>
    </row>
    <row r="7" spans="1:12" x14ac:dyDescent="0.2">
      <c r="A7" s="1" t="s">
        <v>2</v>
      </c>
    </row>
    <row r="10" spans="1:12" x14ac:dyDescent="0.2">
      <c r="A10" s="2" t="s">
        <v>3</v>
      </c>
    </row>
    <row r="11" spans="1:12" x14ac:dyDescent="0.2">
      <c r="A11" s="3" t="s">
        <v>4</v>
      </c>
      <c r="B11" s="4" t="s">
        <v>266</v>
      </c>
      <c r="C11" s="4" t="s">
        <v>168</v>
      </c>
      <c r="D11" s="4" t="s">
        <v>169</v>
      </c>
      <c r="E11" s="4" t="s">
        <v>170</v>
      </c>
      <c r="F11" s="4" t="s">
        <v>171</v>
      </c>
      <c r="G11" s="4"/>
      <c r="H11" s="3"/>
    </row>
    <row r="12" spans="1:12" x14ac:dyDescent="0.2">
      <c r="A12" s="3" t="s">
        <v>10</v>
      </c>
      <c r="B12" s="4" t="s">
        <v>11</v>
      </c>
      <c r="C12" s="4" t="s">
        <v>11</v>
      </c>
      <c r="D12" s="4" t="s">
        <v>11</v>
      </c>
      <c r="E12" s="4" t="s">
        <v>11</v>
      </c>
      <c r="F12" s="4" t="s">
        <v>11</v>
      </c>
      <c r="G12" s="4"/>
      <c r="H12" s="3"/>
    </row>
    <row r="13" spans="1:12" x14ac:dyDescent="0.2">
      <c r="A13" s="3" t="s">
        <v>12</v>
      </c>
      <c r="B13" s="4" t="s">
        <v>14</v>
      </c>
      <c r="C13" s="4" t="s">
        <v>14</v>
      </c>
      <c r="D13" s="4" t="s">
        <v>14</v>
      </c>
      <c r="E13" s="4" t="s">
        <v>14</v>
      </c>
      <c r="F13" s="4" t="s">
        <v>14</v>
      </c>
      <c r="G13" s="4"/>
      <c r="H13" s="3"/>
    </row>
    <row r="14" spans="1:12" x14ac:dyDescent="0.2">
      <c r="A14" s="3" t="s">
        <v>15</v>
      </c>
      <c r="B14" s="4" t="s">
        <v>16</v>
      </c>
      <c r="C14" s="4" t="s">
        <v>16</v>
      </c>
      <c r="D14" s="4" t="s">
        <v>16</v>
      </c>
      <c r="E14" s="4" t="s">
        <v>16</v>
      </c>
      <c r="F14" s="4" t="s">
        <v>16</v>
      </c>
      <c r="G14" s="4"/>
      <c r="H14" s="3"/>
    </row>
    <row r="15" spans="1:12" x14ac:dyDescent="0.2">
      <c r="A15" s="3" t="s">
        <v>17</v>
      </c>
      <c r="B15" s="4" t="s">
        <v>18</v>
      </c>
      <c r="C15" s="4" t="s">
        <v>18</v>
      </c>
      <c r="D15" s="4" t="s">
        <v>18</v>
      </c>
      <c r="E15" s="4" t="s">
        <v>18</v>
      </c>
      <c r="F15" s="4" t="s">
        <v>18</v>
      </c>
      <c r="G15" s="4"/>
      <c r="H15" s="3"/>
    </row>
    <row r="16" spans="1:12" x14ac:dyDescent="0.2">
      <c r="A16" s="5" t="s">
        <v>172</v>
      </c>
      <c r="B16" s="6">
        <v>437000</v>
      </c>
      <c r="C16" s="6">
        <v>268000</v>
      </c>
      <c r="D16" s="6">
        <v>269000</v>
      </c>
      <c r="E16" s="6">
        <v>286000</v>
      </c>
      <c r="F16" s="6">
        <v>176000</v>
      </c>
      <c r="G16" s="5"/>
      <c r="H16" s="40"/>
      <c r="I16" s="41"/>
      <c r="J16" s="41"/>
      <c r="K16" s="41"/>
      <c r="L16" s="41"/>
    </row>
    <row r="17" spans="1:12" x14ac:dyDescent="0.2">
      <c r="A17" s="5" t="s">
        <v>173</v>
      </c>
      <c r="B17" s="6">
        <v>37000</v>
      </c>
      <c r="C17" s="6">
        <v>32000</v>
      </c>
      <c r="D17" s="6">
        <v>39000</v>
      </c>
      <c r="E17" s="6">
        <v>38000</v>
      </c>
      <c r="F17" s="6">
        <v>34000</v>
      </c>
      <c r="G17" s="5"/>
      <c r="H17" s="40"/>
      <c r="I17" s="41"/>
      <c r="J17" s="41"/>
      <c r="K17" s="41"/>
      <c r="L17" s="41"/>
    </row>
    <row r="18" spans="1:12" x14ac:dyDescent="0.2">
      <c r="A18" s="5" t="s">
        <v>174</v>
      </c>
      <c r="B18" s="6">
        <v>5320000</v>
      </c>
      <c r="C18" s="6">
        <v>3925000</v>
      </c>
      <c r="D18" s="6">
        <v>4405000</v>
      </c>
      <c r="E18" s="6">
        <v>2921000</v>
      </c>
      <c r="F18" s="6">
        <v>1613000</v>
      </c>
      <c r="G18" s="5"/>
      <c r="H18" s="40"/>
      <c r="I18" s="41"/>
      <c r="J18" s="41"/>
      <c r="K18" s="41"/>
      <c r="L18" s="41"/>
    </row>
    <row r="19" spans="1:12" x14ac:dyDescent="0.2">
      <c r="A19" s="5" t="s">
        <v>19</v>
      </c>
      <c r="B19" s="6">
        <v>5794000</v>
      </c>
      <c r="C19" s="6">
        <v>4225000</v>
      </c>
      <c r="D19" s="6">
        <v>4713000</v>
      </c>
      <c r="E19" s="6">
        <v>3245000</v>
      </c>
      <c r="F19" s="6">
        <v>1823000</v>
      </c>
      <c r="G19" s="5"/>
      <c r="H19" s="40"/>
      <c r="I19" s="41"/>
      <c r="J19" s="41"/>
      <c r="K19" s="41"/>
      <c r="L19" s="41"/>
    </row>
    <row r="20" spans="1:12" x14ac:dyDescent="0.2">
      <c r="A20" s="5" t="s">
        <v>20</v>
      </c>
      <c r="B20" s="7">
        <v>0</v>
      </c>
      <c r="C20" s="7">
        <v>0</v>
      </c>
      <c r="D20" s="7">
        <v>0</v>
      </c>
      <c r="E20" s="7">
        <v>0</v>
      </c>
      <c r="F20" s="6">
        <v>8000</v>
      </c>
      <c r="G20" s="5"/>
      <c r="H20" s="40"/>
      <c r="I20" s="41"/>
      <c r="J20" s="41"/>
      <c r="K20" s="41"/>
      <c r="L20" s="41"/>
    </row>
    <row r="21" spans="1:12" x14ac:dyDescent="0.2">
      <c r="A21" s="5" t="s">
        <v>175</v>
      </c>
      <c r="B21" s="6">
        <v>980000</v>
      </c>
      <c r="C21" s="6">
        <v>1225000</v>
      </c>
      <c r="D21" s="6">
        <v>1197000</v>
      </c>
      <c r="E21" s="6">
        <v>993000</v>
      </c>
      <c r="F21" s="6">
        <v>1022000</v>
      </c>
      <c r="G21" s="5"/>
      <c r="H21" s="40"/>
      <c r="I21" s="41"/>
      <c r="J21" s="41"/>
      <c r="K21" s="41"/>
      <c r="L21" s="41"/>
    </row>
    <row r="22" spans="1:12" x14ac:dyDescent="0.2">
      <c r="A22" s="5" t="s">
        <v>176</v>
      </c>
      <c r="B22" s="6">
        <v>132000</v>
      </c>
      <c r="C22" s="6">
        <v>190000</v>
      </c>
      <c r="D22" s="6">
        <v>279000</v>
      </c>
      <c r="E22" s="6">
        <v>261000</v>
      </c>
      <c r="F22" s="6">
        <v>343000</v>
      </c>
      <c r="G22" s="5"/>
      <c r="H22" s="40"/>
      <c r="I22" s="41"/>
      <c r="J22" s="41"/>
      <c r="K22" s="41"/>
      <c r="L22" s="41"/>
    </row>
    <row r="23" spans="1:12" x14ac:dyDescent="0.2">
      <c r="A23" s="5" t="s">
        <v>177</v>
      </c>
      <c r="B23" s="6">
        <v>848000</v>
      </c>
      <c r="C23" s="6">
        <v>1035000</v>
      </c>
      <c r="D23" s="6">
        <v>918000</v>
      </c>
      <c r="E23" s="6">
        <v>732000</v>
      </c>
      <c r="F23" s="6">
        <v>679000</v>
      </c>
      <c r="G23" s="5"/>
      <c r="H23" s="40"/>
      <c r="I23" s="41"/>
      <c r="J23" s="41"/>
      <c r="K23" s="41"/>
      <c r="L23" s="41"/>
    </row>
    <row r="24" spans="1:12" x14ac:dyDescent="0.2">
      <c r="A24" s="5" t="s">
        <v>24</v>
      </c>
      <c r="B24" s="7">
        <v>0</v>
      </c>
      <c r="C24" s="6">
        <v>40000</v>
      </c>
      <c r="D24" s="6">
        <v>45000</v>
      </c>
      <c r="E24" s="6">
        <v>40000</v>
      </c>
      <c r="F24" s="6">
        <v>101000</v>
      </c>
      <c r="G24" s="5"/>
      <c r="H24" s="40"/>
      <c r="I24" s="41"/>
      <c r="J24" s="41"/>
      <c r="K24" s="41"/>
      <c r="L24" s="41"/>
    </row>
    <row r="25" spans="1:12" x14ac:dyDescent="0.2">
      <c r="A25" s="5" t="s">
        <v>178</v>
      </c>
      <c r="B25" s="7">
        <v>0</v>
      </c>
      <c r="C25" s="6">
        <v>3000</v>
      </c>
      <c r="D25" s="6">
        <v>1000</v>
      </c>
      <c r="E25" s="6">
        <v>9000</v>
      </c>
      <c r="F25" s="6">
        <v>27000</v>
      </c>
      <c r="G25" s="5"/>
      <c r="H25" s="40"/>
      <c r="I25" s="41"/>
      <c r="J25" s="41"/>
      <c r="K25" s="41"/>
      <c r="L25" s="41"/>
    </row>
    <row r="26" spans="1:12" x14ac:dyDescent="0.2">
      <c r="A26" s="5" t="s">
        <v>179</v>
      </c>
      <c r="B26" s="6">
        <v>32000</v>
      </c>
      <c r="C26" s="6">
        <v>43000</v>
      </c>
      <c r="D26" s="6">
        <v>46000</v>
      </c>
      <c r="E26" s="6">
        <v>49000</v>
      </c>
      <c r="F26" s="6">
        <v>128000</v>
      </c>
      <c r="G26" s="5"/>
      <c r="H26" s="40"/>
      <c r="I26" s="41"/>
      <c r="J26" s="41"/>
      <c r="K26" s="41"/>
      <c r="L26" s="41"/>
    </row>
    <row r="27" spans="1:12" x14ac:dyDescent="0.2">
      <c r="A27" s="5" t="s">
        <v>180</v>
      </c>
      <c r="B27" s="6">
        <v>322000</v>
      </c>
      <c r="C27" s="6">
        <v>264000</v>
      </c>
      <c r="D27" s="6">
        <v>367000</v>
      </c>
      <c r="E27" s="6">
        <v>412000</v>
      </c>
      <c r="F27" s="6">
        <v>336000</v>
      </c>
      <c r="G27" s="5"/>
      <c r="H27" s="40"/>
      <c r="I27" s="41"/>
      <c r="J27" s="41"/>
      <c r="K27" s="41"/>
      <c r="L27" s="41"/>
    </row>
    <row r="28" spans="1:12" x14ac:dyDescent="0.2">
      <c r="A28" s="5" t="s">
        <v>181</v>
      </c>
      <c r="B28" s="7">
        <v>0</v>
      </c>
      <c r="C28" s="7">
        <v>0</v>
      </c>
      <c r="D28" s="7">
        <v>0</v>
      </c>
      <c r="E28" s="7">
        <v>0</v>
      </c>
      <c r="F28" s="6">
        <v>30000</v>
      </c>
      <c r="G28" s="5"/>
      <c r="H28" s="40"/>
      <c r="I28" s="41"/>
      <c r="J28" s="41"/>
      <c r="K28" s="41"/>
      <c r="L28" s="41"/>
    </row>
    <row r="29" spans="1:12" x14ac:dyDescent="0.2">
      <c r="A29" s="5" t="s">
        <v>29</v>
      </c>
      <c r="B29" s="6">
        <v>296000</v>
      </c>
      <c r="C29" s="6">
        <v>539000</v>
      </c>
      <c r="D29" s="6">
        <v>476000</v>
      </c>
      <c r="E29" s="6">
        <v>392000</v>
      </c>
      <c r="F29" s="6">
        <v>383000</v>
      </c>
      <c r="G29" s="5"/>
      <c r="H29" s="40"/>
      <c r="I29" s="41"/>
      <c r="J29" s="41"/>
      <c r="K29" s="41"/>
      <c r="L29" s="41"/>
    </row>
    <row r="30" spans="1:12" x14ac:dyDescent="0.2">
      <c r="A30" s="5" t="s">
        <v>30</v>
      </c>
      <c r="B30" s="6">
        <v>7292000</v>
      </c>
      <c r="C30" s="6">
        <v>6106000</v>
      </c>
      <c r="D30" s="6">
        <v>6520000</v>
      </c>
      <c r="E30" s="6">
        <v>4830000</v>
      </c>
      <c r="F30" s="6">
        <v>3387000</v>
      </c>
      <c r="G30" s="5"/>
      <c r="H30" s="40"/>
      <c r="I30" s="41"/>
      <c r="J30" s="41"/>
      <c r="K30" s="41"/>
      <c r="L30" s="41"/>
    </row>
    <row r="31" spans="1:12" x14ac:dyDescent="0.2">
      <c r="A31" s="5" t="s">
        <v>182</v>
      </c>
      <c r="B31" s="7">
        <v>0</v>
      </c>
      <c r="C31" s="7">
        <v>0</v>
      </c>
      <c r="D31" s="7">
        <v>0</v>
      </c>
      <c r="E31" s="7">
        <v>0</v>
      </c>
      <c r="F31" s="6">
        <v>3561000</v>
      </c>
      <c r="G31" s="5"/>
      <c r="H31" s="40"/>
      <c r="I31" s="41"/>
      <c r="J31" s="41"/>
      <c r="K31" s="41"/>
      <c r="L31" s="41"/>
    </row>
    <row r="32" spans="1:12" x14ac:dyDescent="0.2">
      <c r="A32" s="5" t="s">
        <v>183</v>
      </c>
      <c r="B32" s="7">
        <v>0</v>
      </c>
      <c r="C32" s="7">
        <v>0</v>
      </c>
      <c r="D32" s="7">
        <v>0</v>
      </c>
      <c r="E32" s="7">
        <v>0</v>
      </c>
      <c r="F32" s="6">
        <v>9000</v>
      </c>
      <c r="G32" s="5"/>
      <c r="H32" s="40"/>
      <c r="I32" s="41"/>
      <c r="J32" s="41"/>
      <c r="K32" s="41"/>
      <c r="L32" s="41"/>
    </row>
    <row r="33" spans="1:12" x14ac:dyDescent="0.2">
      <c r="A33" s="5" t="s">
        <v>180</v>
      </c>
      <c r="B33" s="6">
        <v>54000</v>
      </c>
      <c r="C33" s="6">
        <v>65000</v>
      </c>
      <c r="D33" s="6">
        <v>86000</v>
      </c>
      <c r="E33" s="6">
        <v>54000</v>
      </c>
      <c r="F33" s="6">
        <v>80000</v>
      </c>
      <c r="G33" s="5"/>
      <c r="H33" s="40"/>
      <c r="I33" s="41"/>
      <c r="J33" s="41"/>
      <c r="K33" s="41"/>
      <c r="L33" s="41"/>
    </row>
    <row r="34" spans="1:12" x14ac:dyDescent="0.2">
      <c r="A34" s="5" t="s">
        <v>35</v>
      </c>
      <c r="B34" s="6">
        <v>1000</v>
      </c>
      <c r="C34" s="6">
        <v>1000</v>
      </c>
      <c r="D34" s="6">
        <v>1000</v>
      </c>
      <c r="E34" s="6">
        <v>1000</v>
      </c>
      <c r="F34" s="6">
        <v>1000</v>
      </c>
      <c r="G34" s="5"/>
      <c r="H34" s="40"/>
      <c r="I34" s="41"/>
      <c r="J34" s="41"/>
      <c r="K34" s="41"/>
      <c r="L34" s="41"/>
    </row>
    <row r="35" spans="1:12" x14ac:dyDescent="0.2">
      <c r="A35" s="5" t="s">
        <v>32</v>
      </c>
      <c r="B35" s="6">
        <v>4000</v>
      </c>
      <c r="C35" s="6">
        <v>4000</v>
      </c>
      <c r="D35" s="6">
        <v>4000</v>
      </c>
      <c r="E35" s="6">
        <v>4000</v>
      </c>
      <c r="F35" s="6">
        <v>4000</v>
      </c>
      <c r="G35" s="5"/>
      <c r="H35" s="40"/>
      <c r="I35" s="41"/>
      <c r="J35" s="41"/>
      <c r="K35" s="41"/>
      <c r="L35" s="41"/>
    </row>
    <row r="36" spans="1:12" x14ac:dyDescent="0.2">
      <c r="A36" s="5" t="s">
        <v>33</v>
      </c>
      <c r="B36" s="6">
        <v>252000</v>
      </c>
      <c r="C36" s="6">
        <v>248000</v>
      </c>
      <c r="D36" s="6">
        <v>224000</v>
      </c>
      <c r="E36" s="6">
        <v>162000</v>
      </c>
      <c r="F36" s="6">
        <v>109000</v>
      </c>
      <c r="G36" s="5"/>
      <c r="H36" s="40"/>
      <c r="I36" s="41"/>
      <c r="J36" s="41"/>
      <c r="K36" s="41"/>
      <c r="L36" s="41"/>
    </row>
    <row r="37" spans="1:12" x14ac:dyDescent="0.2">
      <c r="A37" s="5" t="s">
        <v>184</v>
      </c>
      <c r="B37" s="6">
        <v>654000</v>
      </c>
      <c r="C37" s="6">
        <v>700000</v>
      </c>
      <c r="D37" s="6">
        <v>658000</v>
      </c>
      <c r="E37" s="6">
        <v>560000</v>
      </c>
      <c r="F37" s="6">
        <v>431000</v>
      </c>
      <c r="G37" s="5"/>
      <c r="H37" s="40"/>
      <c r="I37" s="41"/>
      <c r="J37" s="41"/>
      <c r="K37" s="41"/>
      <c r="L37" s="41"/>
    </row>
    <row r="38" spans="1:12" x14ac:dyDescent="0.2">
      <c r="A38" s="5" t="s">
        <v>185</v>
      </c>
      <c r="B38" s="6">
        <v>91000</v>
      </c>
      <c r="C38" s="6">
        <v>99000</v>
      </c>
      <c r="D38" s="6">
        <v>92000</v>
      </c>
      <c r="E38" s="6">
        <v>78000</v>
      </c>
      <c r="F38" s="6">
        <v>52000</v>
      </c>
      <c r="G38" s="5"/>
      <c r="H38" s="40"/>
      <c r="I38" s="41"/>
      <c r="J38" s="41"/>
      <c r="K38" s="41"/>
      <c r="L38" s="41"/>
    </row>
    <row r="39" spans="1:12" x14ac:dyDescent="0.2">
      <c r="A39" s="5" t="s">
        <v>186</v>
      </c>
      <c r="B39" s="6">
        <v>1002000</v>
      </c>
      <c r="C39" s="6">
        <v>1052000</v>
      </c>
      <c r="D39" s="6">
        <v>979000</v>
      </c>
      <c r="E39" s="6">
        <v>805000</v>
      </c>
      <c r="F39" s="6">
        <v>597000</v>
      </c>
      <c r="G39" s="5"/>
      <c r="H39" s="40"/>
      <c r="I39" s="41"/>
      <c r="J39" s="41"/>
      <c r="K39" s="41"/>
      <c r="L39" s="41"/>
    </row>
    <row r="40" spans="1:12" x14ac:dyDescent="0.2">
      <c r="A40" s="5" t="s">
        <v>39</v>
      </c>
      <c r="B40" s="6">
        <v>749000</v>
      </c>
      <c r="C40" s="6">
        <v>770000</v>
      </c>
      <c r="D40" s="6">
        <v>685000</v>
      </c>
      <c r="E40" s="6">
        <v>547000</v>
      </c>
      <c r="F40" s="6">
        <v>408000</v>
      </c>
      <c r="G40" s="5"/>
      <c r="H40" s="40"/>
      <c r="I40" s="41"/>
      <c r="J40" s="41"/>
      <c r="K40" s="41"/>
      <c r="L40" s="41"/>
    </row>
    <row r="41" spans="1:12" x14ac:dyDescent="0.2">
      <c r="A41" s="5" t="s">
        <v>40</v>
      </c>
      <c r="B41" s="6">
        <v>253000</v>
      </c>
      <c r="C41" s="6">
        <v>282000</v>
      </c>
      <c r="D41" s="6">
        <v>294000</v>
      </c>
      <c r="E41" s="6">
        <v>258000</v>
      </c>
      <c r="F41" s="6">
        <v>189000</v>
      </c>
      <c r="G41" s="5"/>
      <c r="H41" s="40"/>
      <c r="I41" s="41"/>
      <c r="J41" s="41"/>
      <c r="K41" s="41"/>
      <c r="L41" s="41"/>
    </row>
    <row r="42" spans="1:12" x14ac:dyDescent="0.2">
      <c r="A42" s="5" t="s">
        <v>28</v>
      </c>
      <c r="B42" s="6">
        <v>1293000</v>
      </c>
      <c r="C42" s="6">
        <v>403000</v>
      </c>
      <c r="D42" s="6">
        <v>459000</v>
      </c>
      <c r="E42" s="6">
        <v>283000</v>
      </c>
      <c r="F42" s="6">
        <v>275000</v>
      </c>
      <c r="G42" s="5"/>
      <c r="H42" s="40"/>
      <c r="I42" s="41"/>
      <c r="J42" s="41"/>
      <c r="K42" s="41"/>
      <c r="L42" s="41"/>
    </row>
    <row r="43" spans="1:12" x14ac:dyDescent="0.2">
      <c r="A43" s="5" t="s">
        <v>43</v>
      </c>
      <c r="B43" s="6">
        <v>658000</v>
      </c>
      <c r="C43" s="6">
        <v>482000</v>
      </c>
      <c r="D43" s="6">
        <v>440000</v>
      </c>
      <c r="E43" s="6">
        <v>401000</v>
      </c>
      <c r="F43" s="6">
        <v>173000</v>
      </c>
      <c r="G43" s="5"/>
      <c r="H43" s="40"/>
      <c r="I43" s="41"/>
      <c r="J43" s="41"/>
      <c r="K43" s="41"/>
      <c r="L43" s="41"/>
    </row>
    <row r="44" spans="1:12" x14ac:dyDescent="0.2">
      <c r="A44" s="5" t="s">
        <v>187</v>
      </c>
      <c r="B44" s="6">
        <v>531000</v>
      </c>
      <c r="C44" s="6">
        <v>735000</v>
      </c>
      <c r="D44" s="6">
        <v>1106000</v>
      </c>
      <c r="E44" s="6">
        <v>1858000</v>
      </c>
      <c r="F44" s="6">
        <v>49000</v>
      </c>
      <c r="G44" s="5"/>
      <c r="H44" s="40"/>
      <c r="I44" s="41"/>
      <c r="J44" s="41"/>
      <c r="K44" s="41"/>
      <c r="L44" s="41"/>
    </row>
    <row r="45" spans="1:12" x14ac:dyDescent="0.2">
      <c r="A45" s="5" t="s">
        <v>188</v>
      </c>
      <c r="B45" s="7">
        <v>0</v>
      </c>
      <c r="C45" s="7">
        <v>0</v>
      </c>
      <c r="D45" s="7">
        <v>0</v>
      </c>
      <c r="E45" s="7">
        <v>0</v>
      </c>
      <c r="F45" s="6">
        <v>433000</v>
      </c>
      <c r="G45" s="5"/>
      <c r="H45" s="40"/>
      <c r="I45" s="41"/>
      <c r="J45" s="41"/>
      <c r="K45" s="41"/>
      <c r="L45" s="41"/>
    </row>
    <row r="46" spans="1:12" x14ac:dyDescent="0.2">
      <c r="A46" s="5" t="s">
        <v>41</v>
      </c>
      <c r="B46" s="6">
        <v>9764000</v>
      </c>
      <c r="C46" s="6">
        <v>9762000</v>
      </c>
      <c r="D46" s="6">
        <v>9763000</v>
      </c>
      <c r="E46" s="6">
        <v>9768000</v>
      </c>
      <c r="F46" s="6">
        <v>7095000</v>
      </c>
      <c r="G46" s="5"/>
      <c r="H46" s="40"/>
      <c r="I46" s="41"/>
      <c r="J46" s="41"/>
      <c r="K46" s="41"/>
      <c r="L46" s="41"/>
    </row>
    <row r="47" spans="1:12" x14ac:dyDescent="0.2">
      <c r="A47" t="s">
        <v>44</v>
      </c>
      <c r="B47">
        <v>19845000</v>
      </c>
      <c r="C47">
        <v>17835000</v>
      </c>
      <c r="D47">
        <v>18668000</v>
      </c>
      <c r="E47">
        <v>17452000</v>
      </c>
      <c r="F47">
        <v>15251000</v>
      </c>
      <c r="H47" s="40"/>
      <c r="I47" s="41"/>
      <c r="J47" s="41"/>
      <c r="K47" s="41"/>
      <c r="L47" s="41"/>
    </row>
    <row r="48" spans="1:12" x14ac:dyDescent="0.2">
      <c r="A48" s="5" t="s">
        <v>45</v>
      </c>
      <c r="B48" s="6">
        <v>292000</v>
      </c>
      <c r="C48" s="6">
        <v>253000</v>
      </c>
      <c r="D48" s="6">
        <v>323000</v>
      </c>
      <c r="E48" s="6">
        <v>222000</v>
      </c>
      <c r="F48" s="6">
        <v>284000</v>
      </c>
      <c r="G48" s="5"/>
      <c r="H48" s="40"/>
      <c r="I48" s="41"/>
      <c r="J48" s="41"/>
      <c r="K48" s="41"/>
      <c r="L48" s="41"/>
    </row>
    <row r="49" spans="1:12" x14ac:dyDescent="0.2">
      <c r="A49" s="5" t="s">
        <v>189</v>
      </c>
      <c r="B49" s="6">
        <v>1375000</v>
      </c>
      <c r="C49" s="6">
        <v>1493000</v>
      </c>
      <c r="D49" s="6">
        <v>1929000</v>
      </c>
      <c r="E49" s="6">
        <v>1628000</v>
      </c>
      <c r="F49" s="6">
        <v>1702000</v>
      </c>
      <c r="G49" s="5"/>
      <c r="H49" s="40"/>
      <c r="I49" s="41"/>
      <c r="J49" s="41"/>
      <c r="K49" s="41"/>
      <c r="L49" s="41"/>
    </row>
    <row r="50" spans="1:12" x14ac:dyDescent="0.2">
      <c r="A50" s="5" t="s">
        <v>190</v>
      </c>
      <c r="B50" s="6">
        <v>1248000</v>
      </c>
      <c r="C50" s="6">
        <v>896000</v>
      </c>
      <c r="D50" s="6">
        <v>1411000</v>
      </c>
      <c r="E50" s="6">
        <v>806000</v>
      </c>
      <c r="F50" s="6">
        <v>625000</v>
      </c>
      <c r="G50" s="5"/>
      <c r="H50" s="40"/>
      <c r="I50" s="41"/>
      <c r="J50" s="41"/>
      <c r="K50" s="41"/>
      <c r="L50" s="41"/>
    </row>
    <row r="51" spans="1:12" x14ac:dyDescent="0.2">
      <c r="A51" s="5" t="s">
        <v>55</v>
      </c>
      <c r="B51" s="6">
        <v>2915000</v>
      </c>
      <c r="C51" s="6">
        <v>2642000</v>
      </c>
      <c r="D51" s="6">
        <v>3663000</v>
      </c>
      <c r="E51" s="6">
        <v>2656000</v>
      </c>
      <c r="F51" s="6">
        <v>2611000</v>
      </c>
      <c r="G51" s="5"/>
      <c r="H51" s="40"/>
      <c r="I51" s="41"/>
      <c r="J51" s="41"/>
      <c r="K51" s="41"/>
      <c r="L51" s="41"/>
    </row>
    <row r="52" spans="1:12" x14ac:dyDescent="0.2">
      <c r="A52" s="5" t="s">
        <v>191</v>
      </c>
      <c r="B52" s="7">
        <v>0</v>
      </c>
      <c r="C52" s="7">
        <v>0</v>
      </c>
      <c r="D52" s="6">
        <v>990000</v>
      </c>
      <c r="E52" s="6">
        <v>2690000</v>
      </c>
      <c r="F52" s="6">
        <v>1869000</v>
      </c>
      <c r="G52" s="5"/>
      <c r="H52" s="40"/>
      <c r="I52" s="41"/>
      <c r="J52" s="41"/>
      <c r="K52" s="41"/>
      <c r="L52" s="41"/>
    </row>
    <row r="53" spans="1:12" x14ac:dyDescent="0.2">
      <c r="A53" s="5" t="s">
        <v>192</v>
      </c>
      <c r="B53" s="6">
        <v>2700000</v>
      </c>
      <c r="C53" s="6">
        <v>2700000</v>
      </c>
      <c r="D53" s="6">
        <v>3450000</v>
      </c>
      <c r="E53" s="6">
        <v>2250000</v>
      </c>
      <c r="F53" s="6">
        <v>2250000</v>
      </c>
      <c r="G53" s="5"/>
      <c r="H53" s="40"/>
      <c r="I53" s="41"/>
      <c r="J53" s="41"/>
      <c r="K53" s="41"/>
      <c r="L53" s="41"/>
    </row>
    <row r="54" spans="1:12" x14ac:dyDescent="0.2">
      <c r="A54" s="5" t="s">
        <v>193</v>
      </c>
      <c r="B54" s="6">
        <v>2700000</v>
      </c>
      <c r="C54" s="6">
        <v>2700000</v>
      </c>
      <c r="D54" s="6">
        <v>4440000</v>
      </c>
      <c r="E54" s="6">
        <v>4940000</v>
      </c>
      <c r="F54" s="6">
        <v>4119000</v>
      </c>
      <c r="G54" s="5"/>
      <c r="H54" s="40"/>
      <c r="I54" s="41"/>
      <c r="J54" s="41"/>
      <c r="K54" s="41"/>
      <c r="L54" s="41"/>
    </row>
    <row r="55" spans="1:12" x14ac:dyDescent="0.2">
      <c r="A55" s="5" t="s">
        <v>194</v>
      </c>
      <c r="B55" s="7">
        <v>0</v>
      </c>
      <c r="C55" s="7">
        <v>0</v>
      </c>
      <c r="D55" s="7">
        <v>0</v>
      </c>
      <c r="E55" s="6">
        <v>-53000</v>
      </c>
      <c r="F55" s="6">
        <v>-40000</v>
      </c>
      <c r="G55" s="5"/>
      <c r="H55" s="40"/>
      <c r="I55" s="41"/>
      <c r="J55" s="41"/>
      <c r="K55" s="41"/>
      <c r="L55" s="41"/>
    </row>
    <row r="56" spans="1:12" x14ac:dyDescent="0.2">
      <c r="A56" s="5" t="s">
        <v>195</v>
      </c>
      <c r="B56" s="6">
        <v>-25000</v>
      </c>
      <c r="C56" s="6">
        <v>-29000</v>
      </c>
      <c r="D56" s="6">
        <v>-50000</v>
      </c>
      <c r="E56" s="7">
        <v>0</v>
      </c>
      <c r="F56" s="7">
        <v>0</v>
      </c>
      <c r="G56" s="5"/>
      <c r="H56" s="40"/>
      <c r="I56" s="41"/>
      <c r="J56" s="41"/>
      <c r="K56" s="41"/>
      <c r="L56" s="41"/>
    </row>
    <row r="57" spans="1:12" x14ac:dyDescent="0.2">
      <c r="A57" s="5" t="s">
        <v>196</v>
      </c>
      <c r="B57" s="6">
        <v>2675000</v>
      </c>
      <c r="C57" s="6">
        <v>2671000</v>
      </c>
      <c r="D57" s="6">
        <v>4390000</v>
      </c>
      <c r="E57" s="6">
        <v>4887000</v>
      </c>
      <c r="F57" s="6">
        <v>4079000</v>
      </c>
      <c r="G57" s="5"/>
      <c r="H57" s="40"/>
      <c r="I57" s="41"/>
      <c r="J57" s="41"/>
      <c r="K57" s="41"/>
      <c r="L57" s="41"/>
    </row>
    <row r="58" spans="1:12" x14ac:dyDescent="0.2">
      <c r="A58" s="5" t="s">
        <v>28</v>
      </c>
      <c r="B58" s="6">
        <v>505000</v>
      </c>
      <c r="C58" s="6">
        <v>18000</v>
      </c>
      <c r="D58" s="6">
        <v>21000</v>
      </c>
      <c r="E58" s="6">
        <v>44000</v>
      </c>
      <c r="F58" s="6">
        <v>10000</v>
      </c>
      <c r="G58" s="5"/>
      <c r="H58" s="40"/>
      <c r="I58" s="41"/>
      <c r="J58" s="41"/>
      <c r="K58" s="41"/>
      <c r="L58" s="41"/>
    </row>
    <row r="59" spans="1:12" x14ac:dyDescent="0.2">
      <c r="A59" s="5" t="s">
        <v>58</v>
      </c>
      <c r="B59" s="6">
        <v>945000</v>
      </c>
      <c r="C59" s="6">
        <v>1147000</v>
      </c>
      <c r="D59" s="6">
        <v>1132000</v>
      </c>
      <c r="E59" s="6">
        <v>746000</v>
      </c>
      <c r="F59" s="6">
        <v>483000</v>
      </c>
      <c r="G59" s="5"/>
      <c r="H59" s="40"/>
      <c r="I59" s="41"/>
      <c r="J59" s="41"/>
      <c r="K59" s="41"/>
      <c r="L59" s="41"/>
    </row>
    <row r="60" spans="1:12" x14ac:dyDescent="0.2">
      <c r="A60" t="s">
        <v>59</v>
      </c>
      <c r="B60" s="6">
        <v>7040000</v>
      </c>
      <c r="C60" s="6">
        <v>6478000</v>
      </c>
      <c r="D60" s="6">
        <v>9206000</v>
      </c>
      <c r="E60" s="6">
        <v>8333000</v>
      </c>
      <c r="F60" s="6">
        <v>7183000</v>
      </c>
      <c r="H60" s="40"/>
      <c r="I60" s="41"/>
      <c r="J60" s="41"/>
      <c r="K60" s="41"/>
      <c r="L60" s="41"/>
    </row>
    <row r="61" spans="1:12" x14ac:dyDescent="0.2">
      <c r="A61" s="5" t="s">
        <v>62</v>
      </c>
      <c r="B61" s="6">
        <v>11174000</v>
      </c>
      <c r="C61" s="6">
        <v>10963000</v>
      </c>
      <c r="D61" s="6">
        <v>10747000</v>
      </c>
      <c r="E61" s="6">
        <v>10442000</v>
      </c>
      <c r="F61" s="6">
        <v>10242000</v>
      </c>
      <c r="G61" s="5"/>
      <c r="H61" s="40"/>
      <c r="I61" s="41"/>
      <c r="J61" s="41"/>
      <c r="K61" s="41"/>
      <c r="L61" s="41"/>
    </row>
    <row r="62" spans="1:12" x14ac:dyDescent="0.2">
      <c r="A62" s="5" t="s">
        <v>197</v>
      </c>
      <c r="B62" s="6">
        <v>5563000</v>
      </c>
      <c r="C62" s="6">
        <v>5563000</v>
      </c>
      <c r="D62" s="6">
        <v>5563000</v>
      </c>
      <c r="E62" s="6">
        <v>5563000</v>
      </c>
      <c r="F62" s="6">
        <v>5637000</v>
      </c>
      <c r="G62" s="5"/>
      <c r="H62" s="40"/>
      <c r="I62" s="41"/>
      <c r="J62" s="41"/>
      <c r="K62" s="41"/>
      <c r="L62" s="41"/>
    </row>
    <row r="63" spans="1:12" x14ac:dyDescent="0.2">
      <c r="A63" s="5" t="s">
        <v>63</v>
      </c>
      <c r="B63" s="6">
        <v>7813000</v>
      </c>
      <c r="C63" s="6">
        <v>6558000</v>
      </c>
      <c r="D63" s="6">
        <v>4916000</v>
      </c>
      <c r="E63" s="6">
        <v>4869000</v>
      </c>
      <c r="F63" s="6">
        <v>4096000</v>
      </c>
      <c r="G63" s="5"/>
      <c r="H63" s="40"/>
      <c r="I63" s="41"/>
      <c r="J63" s="41"/>
      <c r="K63" s="41"/>
      <c r="L63" s="41"/>
    </row>
    <row r="64" spans="1:12" x14ac:dyDescent="0.2">
      <c r="A64" s="5" t="s">
        <v>66</v>
      </c>
      <c r="B64" s="6">
        <v>-624000</v>
      </c>
      <c r="C64" s="6">
        <v>-629000</v>
      </c>
      <c r="D64" s="6">
        <v>-623000</v>
      </c>
      <c r="E64" s="6">
        <v>-629000</v>
      </c>
      <c r="F64" s="6">
        <v>-630000</v>
      </c>
      <c r="G64" s="5"/>
      <c r="H64" s="40"/>
      <c r="I64" s="41"/>
      <c r="J64" s="41"/>
      <c r="K64" s="41"/>
      <c r="L64" s="41"/>
    </row>
    <row r="65" spans="1:12" x14ac:dyDescent="0.2">
      <c r="A65" s="5" t="s">
        <v>198</v>
      </c>
      <c r="B65" s="6">
        <v>8000</v>
      </c>
      <c r="C65" s="6">
        <v>23000</v>
      </c>
      <c r="D65" s="6">
        <v>-15000</v>
      </c>
      <c r="E65" s="7">
        <v>0</v>
      </c>
      <c r="F65" s="6">
        <v>-4000</v>
      </c>
      <c r="G65" s="5"/>
      <c r="H65" s="40"/>
      <c r="I65" s="41"/>
      <c r="J65" s="41"/>
      <c r="K65" s="41"/>
      <c r="L65" s="41"/>
    </row>
    <row r="66" spans="1:12" x14ac:dyDescent="0.2">
      <c r="A66" s="5" t="s">
        <v>199</v>
      </c>
      <c r="B66" s="6">
        <v>-3000</v>
      </c>
      <c r="C66" s="6">
        <v>5000</v>
      </c>
      <c r="D66" s="7">
        <v>0</v>
      </c>
      <c r="E66" s="7">
        <v>0</v>
      </c>
      <c r="F66" s="6">
        <v>1000</v>
      </c>
      <c r="G66" s="5"/>
      <c r="H66" s="40"/>
      <c r="I66" s="41"/>
      <c r="J66" s="41"/>
      <c r="K66" s="41"/>
      <c r="L66" s="41"/>
    </row>
    <row r="67" spans="1:12" x14ac:dyDescent="0.2">
      <c r="A67" s="5" t="s">
        <v>67</v>
      </c>
      <c r="B67" s="6">
        <v>-619000</v>
      </c>
      <c r="C67" s="6">
        <v>-601000</v>
      </c>
      <c r="D67" s="6">
        <v>-638000</v>
      </c>
      <c r="E67" s="6">
        <v>-629000</v>
      </c>
      <c r="F67" s="6">
        <v>-633000</v>
      </c>
      <c r="G67" s="5"/>
      <c r="H67" s="40"/>
      <c r="I67" s="41"/>
      <c r="J67" s="41"/>
      <c r="K67" s="41"/>
      <c r="L67" s="41"/>
    </row>
    <row r="68" spans="1:12" x14ac:dyDescent="0.2">
      <c r="A68" t="s">
        <v>200</v>
      </c>
      <c r="B68">
        <v>12805000</v>
      </c>
      <c r="C68">
        <v>11357000</v>
      </c>
      <c r="D68">
        <v>9462000</v>
      </c>
      <c r="E68">
        <v>9119000</v>
      </c>
      <c r="F68">
        <v>8068000</v>
      </c>
      <c r="H68" s="40"/>
      <c r="I68" s="41"/>
      <c r="J68" s="41"/>
      <c r="K68" s="41"/>
      <c r="L68" s="41"/>
    </row>
    <row r="69" spans="1:12" x14ac:dyDescent="0.2">
      <c r="A69" s="43" t="s">
        <v>280</v>
      </c>
      <c r="B69" s="6">
        <f>B60+B68</f>
        <v>19845000</v>
      </c>
      <c r="C69" s="6">
        <f t="shared" ref="C69:F69" si="0">C60+C68</f>
        <v>17835000</v>
      </c>
      <c r="D69" s="6">
        <f t="shared" si="0"/>
        <v>18668000</v>
      </c>
      <c r="E69" s="6">
        <f t="shared" si="0"/>
        <v>17452000</v>
      </c>
      <c r="F69" s="6">
        <f t="shared" si="0"/>
        <v>15251000</v>
      </c>
      <c r="G69" s="43"/>
      <c r="H69" s="40"/>
      <c r="I69" s="41"/>
      <c r="J69" s="41"/>
      <c r="K69" s="41"/>
      <c r="L69" s="41"/>
    </row>
    <row r="70" spans="1:12" x14ac:dyDescent="0.2">
      <c r="A70" s="2" t="s">
        <v>69</v>
      </c>
    </row>
    <row r="71" spans="1:12" x14ac:dyDescent="0.2">
      <c r="A71" s="3" t="s">
        <v>4</v>
      </c>
      <c r="B71" s="4" t="s">
        <v>266</v>
      </c>
      <c r="C71" s="4" t="s">
        <v>168</v>
      </c>
      <c r="D71" s="4" t="s">
        <v>169</v>
      </c>
      <c r="E71" s="4" t="s">
        <v>170</v>
      </c>
      <c r="F71" s="4" t="s">
        <v>171</v>
      </c>
      <c r="G71" s="4"/>
      <c r="H71" s="3"/>
    </row>
    <row r="72" spans="1:12" x14ac:dyDescent="0.2">
      <c r="A72" s="3" t="s">
        <v>10</v>
      </c>
      <c r="B72" s="4" t="s">
        <v>11</v>
      </c>
      <c r="C72" s="4" t="s">
        <v>11</v>
      </c>
      <c r="D72" s="4" t="s">
        <v>11</v>
      </c>
      <c r="E72" s="4" t="s">
        <v>11</v>
      </c>
      <c r="F72" s="4" t="s">
        <v>11</v>
      </c>
      <c r="G72" s="4"/>
      <c r="H72" s="3"/>
    </row>
    <row r="73" spans="1:12" x14ac:dyDescent="0.2">
      <c r="A73" s="3" t="s">
        <v>12</v>
      </c>
      <c r="B73" s="4" t="s">
        <v>14</v>
      </c>
      <c r="C73" s="4" t="s">
        <v>14</v>
      </c>
      <c r="D73" s="4" t="s">
        <v>14</v>
      </c>
      <c r="E73" s="4" t="s">
        <v>14</v>
      </c>
      <c r="F73" s="4" t="s">
        <v>14</v>
      </c>
      <c r="G73" s="4"/>
      <c r="H73" s="3"/>
    </row>
    <row r="74" spans="1:12" x14ac:dyDescent="0.2">
      <c r="A74" s="3" t="s">
        <v>15</v>
      </c>
      <c r="B74" s="4" t="s">
        <v>16</v>
      </c>
      <c r="C74" s="4" t="s">
        <v>16</v>
      </c>
      <c r="D74" s="4" t="s">
        <v>16</v>
      </c>
      <c r="E74" s="4" t="s">
        <v>16</v>
      </c>
      <c r="F74" s="4" t="s">
        <v>16</v>
      </c>
      <c r="G74" s="4"/>
      <c r="H74" s="3"/>
    </row>
    <row r="75" spans="1:12" x14ac:dyDescent="0.2">
      <c r="A75" s="3" t="s">
        <v>17</v>
      </c>
      <c r="B75" s="4" t="s">
        <v>18</v>
      </c>
      <c r="C75" s="4" t="s">
        <v>18</v>
      </c>
      <c r="D75" s="4" t="s">
        <v>18</v>
      </c>
      <c r="E75" s="4" t="s">
        <v>18</v>
      </c>
      <c r="F75" s="4" t="s">
        <v>18</v>
      </c>
      <c r="G75" s="4"/>
      <c r="H75" s="46"/>
    </row>
    <row r="76" spans="1:12" x14ac:dyDescent="0.2">
      <c r="A76" s="5" t="s">
        <v>201</v>
      </c>
      <c r="B76" s="6">
        <v>1975000</v>
      </c>
      <c r="C76" s="6">
        <v>2255000</v>
      </c>
      <c r="D76" s="6">
        <v>2110000</v>
      </c>
      <c r="E76" s="6">
        <v>2196000</v>
      </c>
      <c r="F76" s="6">
        <v>2447000</v>
      </c>
      <c r="G76" s="5"/>
      <c r="H76" s="40"/>
      <c r="I76" s="41"/>
      <c r="J76" s="41"/>
      <c r="K76" s="41"/>
      <c r="L76" s="41"/>
    </row>
    <row r="77" spans="1:12" x14ac:dyDescent="0.2">
      <c r="A77" s="5" t="s">
        <v>202</v>
      </c>
      <c r="B77" s="6">
        <v>4514000</v>
      </c>
      <c r="C77" s="6">
        <v>5245000</v>
      </c>
      <c r="D77" s="6">
        <v>4907000</v>
      </c>
      <c r="E77" s="6">
        <v>4412000</v>
      </c>
      <c r="F77" s="6">
        <v>2217000</v>
      </c>
      <c r="G77" s="5"/>
      <c r="H77" s="40"/>
      <c r="I77" s="41"/>
      <c r="J77" s="41"/>
      <c r="K77" s="41"/>
      <c r="L77" s="41"/>
    </row>
    <row r="78" spans="1:12" x14ac:dyDescent="0.2">
      <c r="A78" t="s">
        <v>203</v>
      </c>
      <c r="B78">
        <v>6489000</v>
      </c>
      <c r="C78">
        <v>7500000</v>
      </c>
      <c r="D78">
        <v>7017000</v>
      </c>
      <c r="E78">
        <v>6608000</v>
      </c>
      <c r="F78">
        <v>4664000</v>
      </c>
      <c r="H78" s="40"/>
      <c r="I78" s="41"/>
      <c r="J78" s="41"/>
      <c r="K78" s="41"/>
      <c r="L78" s="41"/>
    </row>
    <row r="79" spans="1:12" x14ac:dyDescent="0.2">
      <c r="A79" s="5" t="s">
        <v>204</v>
      </c>
      <c r="B79" s="6">
        <v>656000</v>
      </c>
      <c r="C79" s="6">
        <v>719000</v>
      </c>
      <c r="D79" s="6">
        <v>733000</v>
      </c>
      <c r="E79" s="6">
        <v>741000</v>
      </c>
      <c r="F79" s="6">
        <v>921000</v>
      </c>
      <c r="G79" s="5"/>
      <c r="H79" s="40"/>
      <c r="I79" s="41"/>
      <c r="J79" s="41"/>
      <c r="K79" s="41"/>
      <c r="L79" s="41"/>
    </row>
    <row r="80" spans="1:12" x14ac:dyDescent="0.2">
      <c r="A80" s="5" t="s">
        <v>205</v>
      </c>
      <c r="B80" s="7">
        <v>0</v>
      </c>
      <c r="C80" s="7">
        <v>0</v>
      </c>
      <c r="D80" s="7">
        <v>0</v>
      </c>
      <c r="E80" s="7">
        <v>0</v>
      </c>
      <c r="F80" s="6">
        <v>224000</v>
      </c>
      <c r="G80" s="5"/>
      <c r="H80" s="40"/>
      <c r="I80" s="41"/>
      <c r="J80" s="41"/>
      <c r="K80" s="41"/>
      <c r="L80" s="41"/>
    </row>
    <row r="81" spans="1:12" x14ac:dyDescent="0.2">
      <c r="A81" s="5" t="s">
        <v>206</v>
      </c>
      <c r="B81" s="7">
        <v>0</v>
      </c>
      <c r="C81" s="7">
        <v>0</v>
      </c>
      <c r="D81" s="7">
        <v>0</v>
      </c>
      <c r="E81" s="7">
        <v>0</v>
      </c>
      <c r="F81" s="6">
        <v>412000</v>
      </c>
      <c r="G81" s="5"/>
      <c r="H81" s="40"/>
      <c r="I81" s="41"/>
      <c r="J81" s="41"/>
      <c r="K81" s="41"/>
      <c r="L81" s="41"/>
    </row>
    <row r="82" spans="1:12" x14ac:dyDescent="0.2">
      <c r="A82" s="5" t="s">
        <v>207</v>
      </c>
      <c r="B82" s="6">
        <v>240000</v>
      </c>
      <c r="C82" s="6">
        <v>371000</v>
      </c>
      <c r="D82" s="6">
        <v>300000</v>
      </c>
      <c r="E82" s="6">
        <v>331000</v>
      </c>
      <c r="F82" s="7">
        <v>0</v>
      </c>
      <c r="G82" s="5"/>
      <c r="H82" s="40"/>
      <c r="I82" s="41"/>
      <c r="J82" s="41"/>
      <c r="K82" s="41"/>
      <c r="L82" s="41"/>
    </row>
    <row r="83" spans="1:12" x14ac:dyDescent="0.2">
      <c r="A83" s="5" t="s">
        <v>208</v>
      </c>
      <c r="B83" s="6">
        <v>965000</v>
      </c>
      <c r="C83" s="6">
        <v>1028000</v>
      </c>
      <c r="D83" s="6">
        <v>984000</v>
      </c>
      <c r="E83" s="6">
        <v>851000</v>
      </c>
      <c r="F83" s="7">
        <v>0</v>
      </c>
      <c r="G83" s="5"/>
      <c r="H83" s="40"/>
      <c r="I83" s="41"/>
      <c r="J83" s="41"/>
      <c r="K83" s="41"/>
      <c r="L83" s="41"/>
    </row>
    <row r="84" spans="1:12" x14ac:dyDescent="0.2">
      <c r="A84" s="5" t="s">
        <v>209</v>
      </c>
      <c r="B84" s="6">
        <v>233000</v>
      </c>
      <c r="C84" s="6">
        <v>399000</v>
      </c>
      <c r="D84" s="6">
        <v>484000</v>
      </c>
      <c r="E84" s="6">
        <v>471000</v>
      </c>
      <c r="F84" s="7">
        <v>0</v>
      </c>
      <c r="G84" s="5"/>
      <c r="H84" s="40"/>
      <c r="I84" s="41"/>
      <c r="J84" s="41"/>
      <c r="K84" s="41"/>
      <c r="L84" s="41"/>
    </row>
    <row r="85" spans="1:12" x14ac:dyDescent="0.2">
      <c r="A85" s="5" t="s">
        <v>210</v>
      </c>
      <c r="B85" s="7">
        <v>0</v>
      </c>
      <c r="C85" s="7">
        <v>0</v>
      </c>
      <c r="D85" s="7">
        <v>0</v>
      </c>
      <c r="E85" s="7">
        <v>0</v>
      </c>
      <c r="F85" s="6">
        <v>28000</v>
      </c>
      <c r="G85" s="5"/>
      <c r="H85" s="40"/>
      <c r="I85" s="41"/>
      <c r="J85" s="41"/>
      <c r="K85" s="41"/>
      <c r="L85" s="41"/>
    </row>
    <row r="86" spans="1:12" x14ac:dyDescent="0.2">
      <c r="A86" s="5" t="s">
        <v>211</v>
      </c>
      <c r="B86" s="6">
        <v>998000</v>
      </c>
      <c r="C86" s="6">
        <v>1101000</v>
      </c>
      <c r="D86" s="6">
        <v>1069000</v>
      </c>
      <c r="E86" s="6">
        <v>958000</v>
      </c>
      <c r="F86" s="6">
        <v>646000</v>
      </c>
      <c r="G86" s="5"/>
      <c r="H86" s="40"/>
      <c r="I86" s="41"/>
      <c r="J86" s="41"/>
      <c r="K86" s="41"/>
      <c r="L86" s="41"/>
    </row>
    <row r="87" spans="1:12" x14ac:dyDescent="0.2">
      <c r="A87" s="5" t="s">
        <v>212</v>
      </c>
      <c r="B87" s="6">
        <v>926000</v>
      </c>
      <c r="C87" s="6">
        <v>1062000</v>
      </c>
      <c r="D87" s="6">
        <v>1378000</v>
      </c>
      <c r="E87" s="6">
        <v>1210000</v>
      </c>
      <c r="F87" s="6">
        <v>734000</v>
      </c>
      <c r="G87" s="5"/>
      <c r="H87" s="40"/>
      <c r="I87" s="41"/>
      <c r="J87" s="41"/>
      <c r="K87" s="41"/>
      <c r="L87" s="41"/>
    </row>
    <row r="88" spans="1:12" x14ac:dyDescent="0.2">
      <c r="A88" s="5" t="s">
        <v>213</v>
      </c>
      <c r="B88" s="6">
        <v>732000</v>
      </c>
      <c r="C88" s="6">
        <v>832000</v>
      </c>
      <c r="D88" s="6">
        <v>760000</v>
      </c>
      <c r="E88" s="6">
        <v>634000</v>
      </c>
      <c r="F88" s="6">
        <v>380000</v>
      </c>
      <c r="G88" s="5"/>
      <c r="H88" s="40"/>
      <c r="I88" s="41"/>
      <c r="J88" s="41"/>
      <c r="K88" s="41"/>
      <c r="L88" s="41"/>
    </row>
    <row r="89" spans="1:12" x14ac:dyDescent="0.2">
      <c r="A89" t="s">
        <v>267</v>
      </c>
      <c r="B89">
        <v>132000</v>
      </c>
      <c r="C89">
        <v>0</v>
      </c>
      <c r="D89">
        <v>0</v>
      </c>
      <c r="E89">
        <v>0</v>
      </c>
      <c r="F89">
        <v>0</v>
      </c>
      <c r="H89" s="40"/>
      <c r="I89" s="41"/>
      <c r="J89" s="41"/>
      <c r="K89" s="41"/>
      <c r="L89" s="41"/>
    </row>
    <row r="90" spans="1:12" x14ac:dyDescent="0.2">
      <c r="A90" s="5" t="s">
        <v>214</v>
      </c>
      <c r="B90" s="6">
        <v>4882000</v>
      </c>
      <c r="C90" s="6">
        <v>5512000</v>
      </c>
      <c r="D90" s="6">
        <v>5708000</v>
      </c>
      <c r="E90" s="6">
        <v>5196000</v>
      </c>
      <c r="F90" s="6">
        <v>3345000</v>
      </c>
      <c r="G90" s="5"/>
      <c r="H90" s="40"/>
      <c r="I90" s="41"/>
      <c r="J90" s="41"/>
      <c r="K90" s="41"/>
      <c r="L90" s="41"/>
    </row>
    <row r="91" spans="1:12" x14ac:dyDescent="0.2">
      <c r="A91" t="s">
        <v>83</v>
      </c>
      <c r="B91">
        <v>1607000</v>
      </c>
      <c r="C91">
        <v>1988000</v>
      </c>
      <c r="D91">
        <v>1309000</v>
      </c>
      <c r="E91">
        <v>1412000</v>
      </c>
      <c r="F91">
        <v>1319000</v>
      </c>
      <c r="H91" s="40"/>
      <c r="I91" s="41"/>
      <c r="J91" s="41"/>
      <c r="K91" s="41"/>
      <c r="L91" s="41"/>
    </row>
    <row r="92" spans="1:12" x14ac:dyDescent="0.2">
      <c r="A92" s="5" t="s">
        <v>90</v>
      </c>
      <c r="B92" s="6">
        <v>79000</v>
      </c>
      <c r="C92" s="6">
        <v>65000</v>
      </c>
      <c r="D92" s="7">
        <v>0</v>
      </c>
      <c r="E92" s="7">
        <v>0</v>
      </c>
      <c r="F92" s="7">
        <v>0</v>
      </c>
      <c r="G92" s="5"/>
      <c r="H92" s="40"/>
      <c r="I92" s="41"/>
      <c r="J92" s="41"/>
      <c r="K92" s="41"/>
      <c r="L92" s="41"/>
    </row>
    <row r="93" spans="1:12" x14ac:dyDescent="0.2">
      <c r="A93" s="5" t="s">
        <v>215</v>
      </c>
      <c r="B93" s="6">
        <v>90000</v>
      </c>
      <c r="C93" s="6">
        <v>140000</v>
      </c>
      <c r="D93" s="7">
        <v>0</v>
      </c>
      <c r="E93" s="7">
        <v>0</v>
      </c>
      <c r="F93" s="7">
        <v>0</v>
      </c>
      <c r="G93" s="5"/>
      <c r="H93" s="40"/>
      <c r="I93" s="41"/>
      <c r="J93" s="41"/>
      <c r="K93" s="41"/>
      <c r="L93" s="41"/>
    </row>
    <row r="94" spans="1:12" x14ac:dyDescent="0.2">
      <c r="A94" s="5" t="s">
        <v>268</v>
      </c>
      <c r="B94" s="6">
        <v>38000</v>
      </c>
      <c r="C94" s="7">
        <v>0</v>
      </c>
      <c r="D94" s="7">
        <v>0</v>
      </c>
      <c r="E94" s="7">
        <v>0</v>
      </c>
      <c r="F94" s="7">
        <v>0</v>
      </c>
      <c r="G94" s="5"/>
      <c r="H94" s="40"/>
      <c r="I94" s="41"/>
      <c r="J94" s="41"/>
      <c r="K94" s="41"/>
      <c r="L94" s="41"/>
    </row>
    <row r="95" spans="1:12" x14ac:dyDescent="0.2">
      <c r="A95" s="5" t="s">
        <v>93</v>
      </c>
      <c r="B95" s="6">
        <v>-1000</v>
      </c>
      <c r="C95" s="6">
        <v>4000</v>
      </c>
      <c r="D95" s="7">
        <v>0</v>
      </c>
      <c r="E95" s="7">
        <v>0</v>
      </c>
      <c r="F95" s="7">
        <v>0</v>
      </c>
      <c r="G95" s="5"/>
      <c r="H95" s="40"/>
      <c r="I95" s="41"/>
      <c r="J95" s="41"/>
      <c r="K95" s="41"/>
      <c r="L95" s="41"/>
    </row>
    <row r="96" spans="1:12" x14ac:dyDescent="0.2">
      <c r="A96" s="5" t="s">
        <v>94</v>
      </c>
      <c r="B96" s="6">
        <v>26000</v>
      </c>
      <c r="C96" s="6">
        <v>-71000</v>
      </c>
      <c r="D96" s="7">
        <v>0</v>
      </c>
      <c r="E96" s="7">
        <v>0</v>
      </c>
      <c r="F96" s="6">
        <v>-198000</v>
      </c>
      <c r="G96" s="5"/>
      <c r="H96" s="40"/>
      <c r="I96" s="41"/>
      <c r="J96" s="41"/>
      <c r="K96" s="41"/>
      <c r="L96" s="41"/>
    </row>
    <row r="97" spans="1:12" x14ac:dyDescent="0.2">
      <c r="A97" s="5" t="s">
        <v>94</v>
      </c>
      <c r="B97" s="7">
        <v>0</v>
      </c>
      <c r="C97" s="7">
        <v>0</v>
      </c>
      <c r="D97" s="6">
        <v>-146000</v>
      </c>
      <c r="E97" s="6">
        <v>-214000</v>
      </c>
      <c r="F97" s="7">
        <v>0</v>
      </c>
      <c r="G97" s="5"/>
      <c r="H97" s="40"/>
      <c r="I97" s="41"/>
      <c r="J97" s="41"/>
      <c r="K97" s="41"/>
      <c r="L97" s="41"/>
    </row>
    <row r="98" spans="1:12" x14ac:dyDescent="0.2">
      <c r="A98" s="5" t="s">
        <v>216</v>
      </c>
      <c r="B98" s="7">
        <v>0</v>
      </c>
      <c r="C98" s="6">
        <v>-40000</v>
      </c>
      <c r="D98" s="6">
        <v>-12000</v>
      </c>
      <c r="E98" s="6">
        <v>-92000</v>
      </c>
      <c r="F98" s="7">
        <v>0</v>
      </c>
      <c r="G98" s="5"/>
      <c r="H98" s="40"/>
      <c r="I98" s="41"/>
      <c r="J98" s="41"/>
      <c r="K98" s="41"/>
      <c r="L98" s="41"/>
    </row>
    <row r="99" spans="1:12" x14ac:dyDescent="0.2">
      <c r="A99" s="5" t="s">
        <v>217</v>
      </c>
      <c r="B99" s="6">
        <v>328000</v>
      </c>
      <c r="C99" s="6">
        <v>432000</v>
      </c>
      <c r="D99" s="6">
        <v>185000</v>
      </c>
      <c r="E99" s="6">
        <v>228000</v>
      </c>
      <c r="F99" s="6">
        <v>355000</v>
      </c>
      <c r="G99" s="5"/>
      <c r="H99" s="40"/>
      <c r="I99" s="41"/>
      <c r="J99" s="41"/>
      <c r="K99" s="41"/>
      <c r="L99" s="41"/>
    </row>
    <row r="100" spans="1:12" x14ac:dyDescent="0.2">
      <c r="A100" s="5" t="s">
        <v>218</v>
      </c>
      <c r="B100" s="6">
        <v>1305000</v>
      </c>
      <c r="C100" s="6">
        <v>1445000</v>
      </c>
      <c r="D100" s="6">
        <v>966000</v>
      </c>
      <c r="E100" s="6">
        <v>878000</v>
      </c>
      <c r="F100" s="6">
        <v>766000</v>
      </c>
      <c r="G100" s="5"/>
      <c r="H100" s="40"/>
      <c r="I100" s="41"/>
      <c r="J100" s="41"/>
      <c r="K100" s="41"/>
      <c r="L100" s="41"/>
    </row>
    <row r="101" spans="1:12" x14ac:dyDescent="0.2">
      <c r="A101" s="5" t="s">
        <v>219</v>
      </c>
      <c r="B101" s="6">
        <v>1633000</v>
      </c>
      <c r="C101" s="6">
        <v>1877000</v>
      </c>
      <c r="D101" s="6">
        <v>1151000</v>
      </c>
      <c r="E101" s="6">
        <v>1106000</v>
      </c>
      <c r="F101" s="6">
        <v>1121000</v>
      </c>
      <c r="G101" s="5"/>
      <c r="H101" s="40"/>
      <c r="I101" s="41"/>
      <c r="J101" s="41"/>
      <c r="K101" s="41"/>
      <c r="L101" s="41"/>
    </row>
    <row r="102" spans="1:12" x14ac:dyDescent="0.2">
      <c r="A102" s="5" t="s">
        <v>220</v>
      </c>
      <c r="B102" s="6">
        <v>136000</v>
      </c>
      <c r="C102" s="6">
        <v>-228000</v>
      </c>
      <c r="D102" s="6">
        <v>696000</v>
      </c>
      <c r="E102" s="6">
        <v>-15000</v>
      </c>
      <c r="F102" s="6">
        <v>169000</v>
      </c>
      <c r="G102" s="5"/>
      <c r="H102" s="40"/>
      <c r="I102" s="41"/>
      <c r="J102" s="41"/>
      <c r="K102" s="41"/>
      <c r="L102" s="41"/>
    </row>
    <row r="103" spans="1:12" x14ac:dyDescent="0.2">
      <c r="A103" s="5" t="s">
        <v>221</v>
      </c>
      <c r="B103" s="6">
        <v>24000</v>
      </c>
      <c r="C103" s="6">
        <v>-15000</v>
      </c>
      <c r="D103" s="6">
        <v>26000</v>
      </c>
      <c r="E103" s="6">
        <v>16000</v>
      </c>
      <c r="F103" s="6">
        <v>31000</v>
      </c>
      <c r="G103" s="5"/>
      <c r="H103" s="40"/>
      <c r="I103" s="41"/>
      <c r="J103" s="41"/>
      <c r="K103" s="41"/>
      <c r="L103" s="41"/>
    </row>
    <row r="104" spans="1:12" x14ac:dyDescent="0.2">
      <c r="A104" s="5" t="s">
        <v>222</v>
      </c>
      <c r="B104" s="6">
        <v>323000</v>
      </c>
      <c r="C104" s="6">
        <v>280000</v>
      </c>
      <c r="D104" s="6">
        <v>335000</v>
      </c>
      <c r="E104" s="6">
        <v>150000</v>
      </c>
      <c r="F104" s="6">
        <v>40000</v>
      </c>
      <c r="G104" s="5"/>
      <c r="H104" s="40"/>
      <c r="I104" s="41"/>
      <c r="J104" s="41"/>
      <c r="K104" s="41"/>
      <c r="L104" s="41"/>
    </row>
    <row r="105" spans="1:12" x14ac:dyDescent="0.2">
      <c r="A105" s="5" t="s">
        <v>101</v>
      </c>
      <c r="B105" s="6">
        <v>483000</v>
      </c>
      <c r="C105" s="6">
        <v>37000</v>
      </c>
      <c r="D105" s="6">
        <v>1057000</v>
      </c>
      <c r="E105" s="6">
        <v>151000</v>
      </c>
      <c r="F105" s="6">
        <v>240000</v>
      </c>
      <c r="G105" s="5"/>
      <c r="H105" s="40"/>
      <c r="I105" s="41"/>
      <c r="J105" s="41"/>
      <c r="K105" s="41"/>
      <c r="L105" s="41"/>
    </row>
    <row r="106" spans="1:12" x14ac:dyDescent="0.2">
      <c r="A106" s="5" t="s">
        <v>223</v>
      </c>
      <c r="B106" s="6">
        <v>781000</v>
      </c>
      <c r="C106" s="6">
        <v>-98000</v>
      </c>
      <c r="D106" s="6">
        <v>-111000</v>
      </c>
      <c r="E106" s="6">
        <v>40000</v>
      </c>
      <c r="F106" s="6">
        <v>1000</v>
      </c>
      <c r="G106" s="5"/>
      <c r="H106" s="40"/>
      <c r="I106" s="41"/>
      <c r="J106" s="41"/>
      <c r="K106" s="41"/>
      <c r="L106" s="41"/>
    </row>
    <row r="107" spans="1:12" x14ac:dyDescent="0.2">
      <c r="A107" s="5" t="s">
        <v>224</v>
      </c>
      <c r="B107" s="6">
        <v>-16000</v>
      </c>
      <c r="C107" s="6">
        <v>106000</v>
      </c>
      <c r="D107" s="6">
        <v>-32000</v>
      </c>
      <c r="E107" s="6">
        <v>-13000</v>
      </c>
      <c r="F107" s="6">
        <v>-21000</v>
      </c>
      <c r="G107" s="5"/>
      <c r="H107" s="40"/>
      <c r="I107" s="41"/>
      <c r="J107" s="41"/>
      <c r="K107" s="41"/>
      <c r="L107" s="41"/>
    </row>
    <row r="108" spans="1:12" x14ac:dyDescent="0.2">
      <c r="A108" s="5" t="s">
        <v>225</v>
      </c>
      <c r="B108" s="6">
        <v>-1118000</v>
      </c>
      <c r="C108" s="6">
        <v>19000</v>
      </c>
      <c r="D108" s="6">
        <v>-36000</v>
      </c>
      <c r="E108" s="6">
        <v>-38000</v>
      </c>
      <c r="F108" s="6">
        <v>9000</v>
      </c>
      <c r="G108" s="5"/>
      <c r="H108" s="40"/>
      <c r="I108" s="41"/>
      <c r="J108" s="41"/>
      <c r="K108" s="41"/>
      <c r="L108" s="41"/>
    </row>
    <row r="109" spans="1:12" x14ac:dyDescent="0.2">
      <c r="A109" s="5" t="s">
        <v>105</v>
      </c>
      <c r="B109" s="6">
        <v>-353000</v>
      </c>
      <c r="C109" s="6">
        <v>27000</v>
      </c>
      <c r="D109" s="6">
        <v>-179000</v>
      </c>
      <c r="E109" s="6">
        <v>-11000</v>
      </c>
      <c r="F109" s="6">
        <v>-11000</v>
      </c>
      <c r="G109" s="5"/>
      <c r="H109" s="40"/>
      <c r="I109" s="41"/>
      <c r="J109" s="41"/>
      <c r="K109" s="41"/>
      <c r="L109" s="41"/>
    </row>
    <row r="110" spans="1:12" x14ac:dyDescent="0.2">
      <c r="A110" s="5" t="s">
        <v>226</v>
      </c>
      <c r="B110" s="6">
        <v>130000</v>
      </c>
      <c r="C110" s="6">
        <v>64000</v>
      </c>
      <c r="D110" s="6">
        <v>878000</v>
      </c>
      <c r="E110" s="6">
        <v>140000</v>
      </c>
      <c r="F110" s="6">
        <v>229000</v>
      </c>
      <c r="G110" s="5"/>
      <c r="H110" s="40"/>
      <c r="I110" s="41"/>
      <c r="J110" s="41"/>
      <c r="K110" s="41"/>
      <c r="L110" s="41"/>
    </row>
    <row r="111" spans="1:12" x14ac:dyDescent="0.2">
      <c r="A111" t="s">
        <v>107</v>
      </c>
      <c r="B111">
        <v>1503000</v>
      </c>
      <c r="C111">
        <v>1813000</v>
      </c>
      <c r="D111">
        <v>273000</v>
      </c>
      <c r="E111">
        <v>966000</v>
      </c>
      <c r="F111">
        <v>892000</v>
      </c>
      <c r="H111" s="40"/>
      <c r="I111" s="41"/>
      <c r="J111" s="41"/>
      <c r="K111" s="41"/>
      <c r="L111" s="41"/>
    </row>
    <row r="112" spans="1:12" x14ac:dyDescent="0.2">
      <c r="A112" s="5" t="s">
        <v>108</v>
      </c>
      <c r="B112" s="6">
        <v>767000</v>
      </c>
      <c r="C112" s="6">
        <v>762000</v>
      </c>
      <c r="D112" s="6">
        <v>754000</v>
      </c>
      <c r="E112" s="6">
        <v>740000</v>
      </c>
      <c r="F112" s="6">
        <v>728000</v>
      </c>
      <c r="G112" s="5"/>
      <c r="H112" s="40"/>
      <c r="I112" s="41"/>
      <c r="J112" s="41"/>
      <c r="K112" s="41"/>
      <c r="L112" s="41"/>
    </row>
    <row r="113" spans="1:12" x14ac:dyDescent="0.2">
      <c r="A113" s="5" t="s">
        <v>109</v>
      </c>
      <c r="B113" s="6">
        <v>771000</v>
      </c>
      <c r="C113" s="6">
        <v>771000</v>
      </c>
      <c r="D113" s="6">
        <v>766000</v>
      </c>
      <c r="E113" s="6">
        <v>754000</v>
      </c>
      <c r="F113" s="6">
        <v>739000</v>
      </c>
      <c r="G113" s="5"/>
      <c r="H113" s="40"/>
      <c r="I113" s="41"/>
      <c r="J113" s="41"/>
      <c r="K113" s="41"/>
      <c r="L113" s="41"/>
    </row>
    <row r="114" spans="1:12" x14ac:dyDescent="0.2">
      <c r="A114" s="5" t="s">
        <v>110</v>
      </c>
      <c r="B114" s="29">
        <v>768760.17299999995</v>
      </c>
      <c r="C114" s="8">
        <v>763417.52</v>
      </c>
      <c r="D114" s="29">
        <v>757505.19499999995</v>
      </c>
      <c r="E114" s="29">
        <v>745486.598</v>
      </c>
      <c r="F114" s="29">
        <v>734502.66899999999</v>
      </c>
      <c r="G114" s="5"/>
      <c r="H114" s="40"/>
      <c r="I114" s="41"/>
      <c r="J114" s="41"/>
      <c r="K114" s="41"/>
      <c r="L114" s="41"/>
    </row>
    <row r="115" spans="1:12" x14ac:dyDescent="0.2">
      <c r="A115" s="5" t="s">
        <v>227</v>
      </c>
      <c r="B115" s="8">
        <v>1.96</v>
      </c>
      <c r="C115" s="8">
        <v>2.38</v>
      </c>
      <c r="D115" s="8">
        <v>0.36</v>
      </c>
      <c r="E115" s="9">
        <v>1.3</v>
      </c>
      <c r="F115" s="8">
        <v>1.21</v>
      </c>
      <c r="G115" s="5"/>
      <c r="H115" s="40"/>
      <c r="I115" s="41"/>
      <c r="J115" s="41"/>
      <c r="K115" s="41"/>
      <c r="L115" s="41"/>
    </row>
    <row r="116" spans="1:12" x14ac:dyDescent="0.2">
      <c r="A116" s="5" t="s">
        <v>228</v>
      </c>
      <c r="B116" s="8">
        <v>1.95</v>
      </c>
      <c r="C116" s="8">
        <v>2.35</v>
      </c>
      <c r="D116" s="8">
        <v>0.36</v>
      </c>
      <c r="E116" s="8">
        <v>1.28</v>
      </c>
      <c r="F116" s="8">
        <v>1.19</v>
      </c>
      <c r="G116" s="5"/>
      <c r="H116" s="40"/>
      <c r="I116" s="41"/>
      <c r="J116" s="41"/>
      <c r="K116" s="41"/>
      <c r="L116" s="41"/>
    </row>
    <row r="117" spans="1:12" x14ac:dyDescent="0.2">
      <c r="A117" s="5" t="s">
        <v>229</v>
      </c>
      <c r="B117" s="8">
        <v>0.37</v>
      </c>
      <c r="C117" s="8">
        <v>0.34</v>
      </c>
      <c r="D117" s="9">
        <v>0.3</v>
      </c>
      <c r="E117" s="8">
        <v>0.26</v>
      </c>
      <c r="F117" s="8">
        <v>0.23</v>
      </c>
      <c r="G117" s="5"/>
      <c r="H117" s="40"/>
      <c r="I117" s="41"/>
      <c r="J117" s="41"/>
      <c r="K117" s="41"/>
      <c r="L117" s="41"/>
    </row>
    <row r="118" spans="1:12" x14ac:dyDescent="0.2">
      <c r="A118" s="5" t="s">
        <v>230</v>
      </c>
      <c r="B118" s="6">
        <v>9200</v>
      </c>
      <c r="C118" s="6">
        <v>9900</v>
      </c>
      <c r="D118" s="6">
        <v>9800</v>
      </c>
      <c r="E118" s="6">
        <v>9600</v>
      </c>
      <c r="F118" s="6">
        <v>7300</v>
      </c>
      <c r="G118" s="5"/>
      <c r="H118" s="40"/>
      <c r="I118" s="41"/>
      <c r="J118" s="41"/>
      <c r="K118" s="41"/>
      <c r="L118" s="41"/>
    </row>
    <row r="119" spans="1:12" x14ac:dyDescent="0.2">
      <c r="A119" s="5" t="s">
        <v>114</v>
      </c>
      <c r="B119" s="6">
        <v>1574</v>
      </c>
      <c r="C119" s="6">
        <v>1616</v>
      </c>
      <c r="D119" s="6">
        <v>1663</v>
      </c>
      <c r="E119" s="6">
        <v>1678</v>
      </c>
      <c r="F119" s="6">
        <v>1752</v>
      </c>
      <c r="G119" s="5"/>
      <c r="H119" s="40"/>
      <c r="I119" s="41"/>
      <c r="J119" s="41"/>
      <c r="K119" s="41"/>
      <c r="L119" s="41"/>
    </row>
    <row r="120" spans="1:12" x14ac:dyDescent="0.2">
      <c r="A120" s="5" t="s">
        <v>66</v>
      </c>
      <c r="B120" s="7">
        <v>0</v>
      </c>
      <c r="C120" s="6">
        <v>-9000</v>
      </c>
      <c r="D120" s="6">
        <v>36000</v>
      </c>
      <c r="E120" s="6">
        <v>-29000</v>
      </c>
      <c r="F120" s="6">
        <v>-326000</v>
      </c>
      <c r="G120" s="5"/>
      <c r="H120" s="40"/>
      <c r="I120" s="41"/>
      <c r="J120" s="41"/>
      <c r="K120" s="41"/>
      <c r="L120" s="41"/>
    </row>
    <row r="122" spans="1:12" x14ac:dyDescent="0.2">
      <c r="A122" s="2" t="s">
        <v>115</v>
      </c>
    </row>
    <row r="123" spans="1:12" x14ac:dyDescent="0.2">
      <c r="A123" s="3" t="s">
        <v>4</v>
      </c>
      <c r="B123" s="4" t="s">
        <v>266</v>
      </c>
      <c r="C123" s="4" t="s">
        <v>168</v>
      </c>
      <c r="D123" s="4" t="s">
        <v>169</v>
      </c>
      <c r="E123" s="4" t="s">
        <v>170</v>
      </c>
      <c r="F123" s="4" t="s">
        <v>171</v>
      </c>
      <c r="G123" s="4"/>
      <c r="H123" s="3"/>
    </row>
    <row r="124" spans="1:12" x14ac:dyDescent="0.2">
      <c r="A124" s="3" t="s">
        <v>10</v>
      </c>
      <c r="B124" s="4" t="s">
        <v>11</v>
      </c>
      <c r="C124" s="4" t="s">
        <v>11</v>
      </c>
      <c r="D124" s="4" t="s">
        <v>11</v>
      </c>
      <c r="E124" s="4" t="s">
        <v>11</v>
      </c>
      <c r="F124" s="4" t="s">
        <v>11</v>
      </c>
      <c r="G124" s="4"/>
      <c r="H124" s="3"/>
    </row>
    <row r="125" spans="1:12" x14ac:dyDescent="0.2">
      <c r="A125" s="3" t="s">
        <v>12</v>
      </c>
      <c r="B125" s="4" t="s">
        <v>14</v>
      </c>
      <c r="C125" s="4" t="s">
        <v>14</v>
      </c>
      <c r="D125" s="4" t="s">
        <v>14</v>
      </c>
      <c r="E125" s="4" t="s">
        <v>14</v>
      </c>
      <c r="F125" s="4" t="s">
        <v>14</v>
      </c>
      <c r="G125" s="4"/>
      <c r="H125" s="3"/>
    </row>
    <row r="126" spans="1:12" x14ac:dyDescent="0.2">
      <c r="A126" s="3" t="s">
        <v>15</v>
      </c>
      <c r="B126" s="4" t="s">
        <v>16</v>
      </c>
      <c r="C126" s="4" t="s">
        <v>16</v>
      </c>
      <c r="D126" s="4" t="s">
        <v>16</v>
      </c>
      <c r="E126" s="4" t="s">
        <v>16</v>
      </c>
      <c r="F126" s="4" t="s">
        <v>16</v>
      </c>
      <c r="G126" s="4"/>
      <c r="H126" s="3"/>
    </row>
    <row r="127" spans="1:12" x14ac:dyDescent="0.2">
      <c r="A127" s="3" t="s">
        <v>17</v>
      </c>
      <c r="B127" s="4" t="s">
        <v>18</v>
      </c>
      <c r="C127" s="4" t="s">
        <v>18</v>
      </c>
      <c r="D127" s="4" t="s">
        <v>18</v>
      </c>
      <c r="E127" s="4" t="s">
        <v>18</v>
      </c>
      <c r="F127" s="4" t="s">
        <v>18</v>
      </c>
      <c r="G127" s="4"/>
      <c r="H127" s="3"/>
    </row>
    <row r="128" spans="1:12" x14ac:dyDescent="0.2">
      <c r="A128" s="5" t="s">
        <v>107</v>
      </c>
      <c r="B128" s="6">
        <v>1503000</v>
      </c>
      <c r="C128" s="6">
        <v>1813000</v>
      </c>
      <c r="D128" s="6">
        <v>273000</v>
      </c>
      <c r="E128" s="6">
        <v>966000</v>
      </c>
      <c r="F128" s="6">
        <v>892000</v>
      </c>
      <c r="G128" s="6"/>
      <c r="H128" s="5"/>
    </row>
    <row r="129" spans="1:8" x14ac:dyDescent="0.2">
      <c r="A129" s="5" t="s">
        <v>231</v>
      </c>
      <c r="B129" s="6">
        <v>-352000</v>
      </c>
      <c r="C129" s="6">
        <v>20000</v>
      </c>
      <c r="D129" s="6">
        <v>-181000</v>
      </c>
      <c r="E129" s="6">
        <v>-9000</v>
      </c>
      <c r="F129" s="6">
        <v>-27000</v>
      </c>
      <c r="G129" s="6"/>
      <c r="H129" s="5"/>
    </row>
    <row r="130" spans="1:8" x14ac:dyDescent="0.2">
      <c r="A130" s="5" t="s">
        <v>232</v>
      </c>
      <c r="B130" s="6">
        <v>6000</v>
      </c>
      <c r="C130" s="6">
        <v>6000</v>
      </c>
      <c r="D130" s="6">
        <v>33000</v>
      </c>
      <c r="E130" s="6">
        <v>42000</v>
      </c>
      <c r="F130" s="6">
        <v>43000</v>
      </c>
      <c r="G130" s="6"/>
      <c r="H130" s="5"/>
    </row>
    <row r="131" spans="1:8" x14ac:dyDescent="0.2">
      <c r="A131" s="5" t="s">
        <v>269</v>
      </c>
      <c r="B131" s="6">
        <v>64000</v>
      </c>
      <c r="C131" s="7" t="s">
        <v>25</v>
      </c>
      <c r="D131" s="7" t="s">
        <v>25</v>
      </c>
      <c r="E131" s="7" t="s">
        <v>25</v>
      </c>
      <c r="F131" s="7" t="s">
        <v>25</v>
      </c>
      <c r="G131" s="7"/>
      <c r="H131" s="5"/>
    </row>
    <row r="132" spans="1:8" x14ac:dyDescent="0.2">
      <c r="A132" s="5" t="s">
        <v>233</v>
      </c>
      <c r="B132" s="6">
        <v>328000</v>
      </c>
      <c r="C132" s="6">
        <v>509000</v>
      </c>
      <c r="D132" s="6">
        <v>888000</v>
      </c>
      <c r="E132" s="6">
        <v>829000</v>
      </c>
      <c r="F132" s="6">
        <v>95000</v>
      </c>
      <c r="G132" s="6"/>
      <c r="H132" s="5"/>
    </row>
    <row r="133" spans="1:8" x14ac:dyDescent="0.2">
      <c r="A133" s="5" t="s">
        <v>234</v>
      </c>
      <c r="B133" s="6">
        <v>225000</v>
      </c>
      <c r="C133" s="6">
        <v>489000</v>
      </c>
      <c r="D133" s="6">
        <v>311000</v>
      </c>
      <c r="E133" s="6">
        <v>321000</v>
      </c>
      <c r="F133" s="6">
        <v>399000</v>
      </c>
      <c r="G133" s="6"/>
      <c r="H133" s="5"/>
    </row>
    <row r="134" spans="1:8" x14ac:dyDescent="0.2">
      <c r="A134" s="5" t="s">
        <v>270</v>
      </c>
      <c r="B134" s="7" t="s">
        <v>25</v>
      </c>
      <c r="C134" s="6">
        <v>40000</v>
      </c>
      <c r="D134" s="7" t="s">
        <v>25</v>
      </c>
      <c r="E134" s="7" t="s">
        <v>25</v>
      </c>
      <c r="F134" s="7" t="s">
        <v>25</v>
      </c>
      <c r="G134" s="7"/>
      <c r="H134" s="5"/>
    </row>
    <row r="135" spans="1:8" x14ac:dyDescent="0.2">
      <c r="A135" s="5" t="s">
        <v>235</v>
      </c>
      <c r="B135" s="7" t="s">
        <v>25</v>
      </c>
      <c r="C135" s="7" t="s">
        <v>25</v>
      </c>
      <c r="D135" s="7" t="s">
        <v>25</v>
      </c>
      <c r="E135" s="6">
        <v>63000</v>
      </c>
      <c r="F135" s="7" t="s">
        <v>25</v>
      </c>
      <c r="G135" s="7"/>
      <c r="H135" s="5"/>
    </row>
    <row r="136" spans="1:8" x14ac:dyDescent="0.2">
      <c r="A136" s="5" t="s">
        <v>236</v>
      </c>
      <c r="B136" s="7" t="s">
        <v>25</v>
      </c>
      <c r="C136" s="7" t="s">
        <v>25</v>
      </c>
      <c r="D136" s="6">
        <v>24000</v>
      </c>
      <c r="E136" s="6">
        <v>50000</v>
      </c>
      <c r="F136" s="7" t="s">
        <v>25</v>
      </c>
      <c r="G136" s="7"/>
      <c r="H136" s="5"/>
    </row>
    <row r="137" spans="1:8" x14ac:dyDescent="0.2">
      <c r="A137" s="5" t="s">
        <v>237</v>
      </c>
      <c r="B137" s="7" t="s">
        <v>25</v>
      </c>
      <c r="C137" s="6">
        <v>6000</v>
      </c>
      <c r="D137" s="7" t="s">
        <v>25</v>
      </c>
      <c r="E137" s="7" t="s">
        <v>25</v>
      </c>
      <c r="F137" s="6">
        <v>7000</v>
      </c>
      <c r="G137" s="6"/>
      <c r="H137" s="5"/>
    </row>
    <row r="138" spans="1:8" x14ac:dyDescent="0.2">
      <c r="A138" s="5" t="s">
        <v>238</v>
      </c>
      <c r="B138" s="6">
        <v>166000</v>
      </c>
      <c r="C138" s="6">
        <v>209000</v>
      </c>
      <c r="D138" s="6">
        <v>176000</v>
      </c>
      <c r="E138" s="6">
        <v>147000</v>
      </c>
      <c r="F138" s="6">
        <v>92000</v>
      </c>
      <c r="G138" s="6"/>
      <c r="H138" s="5"/>
    </row>
    <row r="139" spans="1:8" x14ac:dyDescent="0.2">
      <c r="A139" s="5" t="s">
        <v>271</v>
      </c>
      <c r="B139" s="6">
        <v>-38000</v>
      </c>
      <c r="C139" s="7" t="s">
        <v>25</v>
      </c>
      <c r="D139" s="7" t="s">
        <v>25</v>
      </c>
      <c r="E139" s="7" t="s">
        <v>25</v>
      </c>
      <c r="F139" s="7" t="s">
        <v>25</v>
      </c>
      <c r="G139" s="7"/>
      <c r="H139" s="5"/>
    </row>
    <row r="140" spans="1:8" x14ac:dyDescent="0.2">
      <c r="A140" s="5" t="s">
        <v>239</v>
      </c>
      <c r="B140" s="7" t="s">
        <v>25</v>
      </c>
      <c r="C140" s="7" t="s">
        <v>25</v>
      </c>
      <c r="D140" s="7" t="s">
        <v>25</v>
      </c>
      <c r="E140" s="7" t="s">
        <v>25</v>
      </c>
      <c r="F140" s="6">
        <v>-67000</v>
      </c>
      <c r="G140" s="6"/>
      <c r="H140" s="5"/>
    </row>
    <row r="141" spans="1:8" x14ac:dyDescent="0.2">
      <c r="A141" s="5" t="s">
        <v>240</v>
      </c>
      <c r="B141" s="6">
        <v>51000</v>
      </c>
      <c r="C141" s="6">
        <v>1000</v>
      </c>
      <c r="D141" s="6">
        <v>28000</v>
      </c>
      <c r="E141" s="6">
        <v>4000</v>
      </c>
      <c r="F141" s="7" t="s">
        <v>25</v>
      </c>
      <c r="G141" s="7"/>
      <c r="H141" s="5"/>
    </row>
    <row r="142" spans="1:8" x14ac:dyDescent="0.2">
      <c r="A142" s="5" t="s">
        <v>177</v>
      </c>
      <c r="B142" s="6">
        <v>182000</v>
      </c>
      <c r="C142" s="6">
        <v>-114000</v>
      </c>
      <c r="D142" s="6">
        <v>-165000</v>
      </c>
      <c r="E142" s="6">
        <v>84000</v>
      </c>
      <c r="F142" s="6">
        <v>-40000</v>
      </c>
      <c r="G142" s="6"/>
      <c r="H142" s="5"/>
    </row>
    <row r="143" spans="1:8" x14ac:dyDescent="0.2">
      <c r="A143" s="5" t="s">
        <v>27</v>
      </c>
      <c r="B143" s="6">
        <v>7000</v>
      </c>
      <c r="C143" s="6">
        <v>-5000</v>
      </c>
      <c r="D143" s="6">
        <v>-26000</v>
      </c>
      <c r="E143" s="6">
        <v>32000</v>
      </c>
      <c r="F143" s="6">
        <v>-54000</v>
      </c>
      <c r="G143" s="6"/>
      <c r="H143" s="5"/>
    </row>
    <row r="144" spans="1:8" x14ac:dyDescent="0.2">
      <c r="A144" s="5" t="s">
        <v>241</v>
      </c>
      <c r="B144" s="6">
        <v>-275000</v>
      </c>
      <c r="C144" s="6">
        <v>-372000</v>
      </c>
      <c r="D144" s="6">
        <v>-301000</v>
      </c>
      <c r="E144" s="6">
        <v>-362000</v>
      </c>
      <c r="F144" s="6">
        <v>-350000</v>
      </c>
      <c r="G144" s="6"/>
      <c r="H144" s="5"/>
    </row>
    <row r="145" spans="1:8" x14ac:dyDescent="0.2">
      <c r="A145" s="5" t="s">
        <v>43</v>
      </c>
      <c r="B145" s="6">
        <v>164000</v>
      </c>
      <c r="C145" s="6">
        <v>-51000</v>
      </c>
      <c r="D145" s="6">
        <v>-97000</v>
      </c>
      <c r="E145" s="6">
        <v>-10000</v>
      </c>
      <c r="F145" s="6">
        <v>21000</v>
      </c>
      <c r="G145" s="6"/>
      <c r="H145" s="5"/>
    </row>
    <row r="146" spans="1:8" x14ac:dyDescent="0.2">
      <c r="A146" s="5" t="s">
        <v>189</v>
      </c>
      <c r="B146" s="6">
        <v>-154000</v>
      </c>
      <c r="C146" s="6">
        <v>-122000</v>
      </c>
      <c r="D146" s="6">
        <v>220000</v>
      </c>
      <c r="E146" s="6">
        <v>-35000</v>
      </c>
      <c r="F146" s="6">
        <v>-27000</v>
      </c>
      <c r="G146" s="6"/>
      <c r="H146" s="5"/>
    </row>
    <row r="147" spans="1:8" x14ac:dyDescent="0.2">
      <c r="A147" s="5" t="s">
        <v>45</v>
      </c>
      <c r="B147" s="6">
        <v>31000</v>
      </c>
      <c r="C147" s="6">
        <v>-65000</v>
      </c>
      <c r="D147" s="6">
        <v>85000</v>
      </c>
      <c r="E147" s="6">
        <v>-50000</v>
      </c>
      <c r="F147" s="6">
        <v>-25000</v>
      </c>
      <c r="G147" s="6"/>
      <c r="H147" s="5"/>
    </row>
    <row r="148" spans="1:8" x14ac:dyDescent="0.2">
      <c r="A148" s="5" t="s">
        <v>190</v>
      </c>
      <c r="B148" s="6">
        <v>-77000</v>
      </c>
      <c r="C148" s="6">
        <v>-574000</v>
      </c>
      <c r="D148" s="6">
        <v>945000</v>
      </c>
      <c r="E148" s="6">
        <v>83000</v>
      </c>
      <c r="F148" s="6">
        <v>233000</v>
      </c>
      <c r="G148" s="6"/>
      <c r="H148" s="5"/>
    </row>
    <row r="149" spans="1:8" x14ac:dyDescent="0.2">
      <c r="A149" s="5" t="s">
        <v>119</v>
      </c>
      <c r="B149" s="6">
        <v>1831000</v>
      </c>
      <c r="C149" s="6">
        <v>1790000</v>
      </c>
      <c r="D149" s="6">
        <v>2213000</v>
      </c>
      <c r="E149" s="6">
        <v>2155000</v>
      </c>
      <c r="F149" s="6">
        <v>1192000</v>
      </c>
      <c r="G149" s="6"/>
      <c r="H149" s="5"/>
    </row>
    <row r="150" spans="1:8" x14ac:dyDescent="0.2">
      <c r="A150" s="5" t="s">
        <v>242</v>
      </c>
      <c r="B150" s="6">
        <v>153000</v>
      </c>
      <c r="C150" s="6">
        <v>116000</v>
      </c>
      <c r="D150" s="6">
        <v>80000</v>
      </c>
      <c r="E150" s="7" t="s">
        <v>25</v>
      </c>
      <c r="F150" s="6">
        <v>145000</v>
      </c>
      <c r="G150" s="6"/>
      <c r="H150" s="5"/>
    </row>
    <row r="151" spans="1:8" x14ac:dyDescent="0.2">
      <c r="A151" s="5" t="s">
        <v>243</v>
      </c>
      <c r="B151" s="6">
        <v>-65000</v>
      </c>
      <c r="C151" s="6">
        <v>-209000</v>
      </c>
      <c r="D151" s="6">
        <v>-135000</v>
      </c>
      <c r="E151" s="7" t="s">
        <v>25</v>
      </c>
      <c r="F151" s="6">
        <v>-145000</v>
      </c>
      <c r="G151" s="6"/>
      <c r="H151" s="5"/>
    </row>
    <row r="152" spans="1:8" x14ac:dyDescent="0.2">
      <c r="A152" s="5" t="s">
        <v>244</v>
      </c>
      <c r="B152" s="7" t="s">
        <v>25</v>
      </c>
      <c r="C152" s="7" t="s">
        <v>25</v>
      </c>
      <c r="D152" s="7" t="s">
        <v>25</v>
      </c>
      <c r="E152" s="6">
        <v>-4588000</v>
      </c>
      <c r="F152" s="6">
        <v>-46000</v>
      </c>
      <c r="G152" s="6"/>
      <c r="H152" s="5"/>
    </row>
    <row r="153" spans="1:8" x14ac:dyDescent="0.2">
      <c r="A153" s="5" t="s">
        <v>245</v>
      </c>
      <c r="B153" s="7" t="s">
        <v>25</v>
      </c>
      <c r="C153" s="7" t="s">
        <v>25</v>
      </c>
      <c r="D153" s="7" t="s">
        <v>25</v>
      </c>
      <c r="E153" s="6">
        <v>3561000</v>
      </c>
      <c r="F153" s="6">
        <v>-3561000</v>
      </c>
      <c r="G153" s="6"/>
      <c r="H153" s="5"/>
    </row>
    <row r="154" spans="1:8" x14ac:dyDescent="0.2">
      <c r="A154" s="5" t="s">
        <v>120</v>
      </c>
      <c r="B154" s="6">
        <v>-116000</v>
      </c>
      <c r="C154" s="6">
        <v>-131000</v>
      </c>
      <c r="D154" s="6">
        <v>-155000</v>
      </c>
      <c r="E154" s="6">
        <v>-136000</v>
      </c>
      <c r="F154" s="6">
        <v>-111000</v>
      </c>
      <c r="G154" s="6"/>
      <c r="H154" s="5"/>
    </row>
    <row r="155" spans="1:8" x14ac:dyDescent="0.2">
      <c r="A155" s="5" t="s">
        <v>246</v>
      </c>
      <c r="B155" s="7" t="s">
        <v>25</v>
      </c>
      <c r="C155" s="7" t="s">
        <v>25</v>
      </c>
      <c r="D155" s="7" t="s">
        <v>25</v>
      </c>
      <c r="E155" s="7" t="s">
        <v>25</v>
      </c>
      <c r="F155" s="6">
        <v>2000</v>
      </c>
      <c r="G155" s="6"/>
      <c r="H155" s="5"/>
    </row>
    <row r="156" spans="1:8" x14ac:dyDescent="0.2">
      <c r="A156" s="5" t="s">
        <v>247</v>
      </c>
      <c r="B156" s="6">
        <v>6000</v>
      </c>
      <c r="C156" s="6">
        <v>-6000</v>
      </c>
      <c r="D156" s="6">
        <v>13000</v>
      </c>
      <c r="E156" s="6">
        <v>-14000</v>
      </c>
      <c r="F156" s="7" t="s">
        <v>25</v>
      </c>
      <c r="G156" s="7"/>
      <c r="H156" s="5"/>
    </row>
    <row r="157" spans="1:8" x14ac:dyDescent="0.2">
      <c r="A157" s="5" t="s">
        <v>124</v>
      </c>
      <c r="B157" s="6">
        <v>-22000</v>
      </c>
      <c r="C157" s="6">
        <v>-230000</v>
      </c>
      <c r="D157" s="6">
        <v>-197000</v>
      </c>
      <c r="E157" s="6">
        <v>-1177000</v>
      </c>
      <c r="F157" s="6">
        <v>-3716000</v>
      </c>
      <c r="G157" s="6"/>
      <c r="H157" s="5"/>
    </row>
    <row r="158" spans="1:8" x14ac:dyDescent="0.2">
      <c r="A158" s="5" t="s">
        <v>248</v>
      </c>
      <c r="B158" s="6">
        <v>105000</v>
      </c>
      <c r="C158" s="6">
        <v>99000</v>
      </c>
      <c r="D158" s="6">
        <v>178000</v>
      </c>
      <c r="E158" s="6">
        <v>106000</v>
      </c>
      <c r="F158" s="6">
        <v>106000</v>
      </c>
      <c r="G158" s="6"/>
      <c r="H158" s="5"/>
    </row>
    <row r="159" spans="1:8" x14ac:dyDescent="0.2">
      <c r="A159" s="5" t="s">
        <v>249</v>
      </c>
      <c r="B159" s="6">
        <v>-59000</v>
      </c>
      <c r="C159" s="6">
        <v>-94000</v>
      </c>
      <c r="D159" s="6">
        <v>-56000</v>
      </c>
      <c r="E159" s="6">
        <v>-115000</v>
      </c>
      <c r="F159" s="6">
        <v>-83000</v>
      </c>
      <c r="G159" s="6"/>
      <c r="H159" s="5"/>
    </row>
    <row r="160" spans="1:8" x14ac:dyDescent="0.2">
      <c r="A160" s="5" t="s">
        <v>250</v>
      </c>
      <c r="B160" s="6">
        <v>-283000</v>
      </c>
      <c r="C160" s="6">
        <v>-259000</v>
      </c>
      <c r="D160" s="6">
        <v>-226000</v>
      </c>
      <c r="E160" s="6">
        <v>-195000</v>
      </c>
      <c r="F160" s="6">
        <v>-170000</v>
      </c>
      <c r="G160" s="6"/>
      <c r="H160" s="5"/>
    </row>
    <row r="161" spans="1:8" x14ac:dyDescent="0.2">
      <c r="A161" s="5" t="s">
        <v>239</v>
      </c>
      <c r="B161" s="7" t="s">
        <v>25</v>
      </c>
      <c r="C161" s="7" t="s">
        <v>25</v>
      </c>
      <c r="D161" s="7" t="s">
        <v>25</v>
      </c>
      <c r="E161" s="7" t="s">
        <v>25</v>
      </c>
      <c r="F161" s="6">
        <v>67000</v>
      </c>
      <c r="G161" s="6"/>
      <c r="H161" s="5"/>
    </row>
    <row r="162" spans="1:8" x14ac:dyDescent="0.2">
      <c r="A162" s="5" t="s">
        <v>251</v>
      </c>
      <c r="B162" s="7" t="s">
        <v>25</v>
      </c>
      <c r="C162" s="7" t="s">
        <v>25</v>
      </c>
      <c r="D162" s="6">
        <v>3741000</v>
      </c>
      <c r="E162" s="6">
        <v>6878000</v>
      </c>
      <c r="F162" s="7" t="s">
        <v>25</v>
      </c>
      <c r="G162" s="7"/>
      <c r="H162" s="5"/>
    </row>
    <row r="163" spans="1:8" x14ac:dyDescent="0.2">
      <c r="A163" s="5" t="s">
        <v>252</v>
      </c>
      <c r="B163" s="7" t="s">
        <v>25</v>
      </c>
      <c r="C163" s="6">
        <v>-1740000</v>
      </c>
      <c r="D163" s="6">
        <v>-4251000</v>
      </c>
      <c r="E163" s="6">
        <v>-6104000</v>
      </c>
      <c r="F163" s="6">
        <v>-250000</v>
      </c>
      <c r="G163" s="6"/>
      <c r="H163" s="5"/>
    </row>
    <row r="164" spans="1:8" x14ac:dyDescent="0.2">
      <c r="A164" s="5" t="s">
        <v>253</v>
      </c>
      <c r="B164" s="7" t="s">
        <v>25</v>
      </c>
      <c r="C164" s="6">
        <v>-25000</v>
      </c>
      <c r="D164" s="7" t="s">
        <v>25</v>
      </c>
      <c r="E164" s="6">
        <v>-63000</v>
      </c>
      <c r="F164" s="7" t="s">
        <v>25</v>
      </c>
      <c r="G164" s="7"/>
      <c r="H164" s="5"/>
    </row>
    <row r="165" spans="1:8" x14ac:dyDescent="0.2">
      <c r="A165" s="5" t="s">
        <v>254</v>
      </c>
      <c r="B165" s="7" t="s">
        <v>25</v>
      </c>
      <c r="C165" s="7" t="s">
        <v>25</v>
      </c>
      <c r="D165" s="7" t="s">
        <v>25</v>
      </c>
      <c r="E165" s="6">
        <v>-7000</v>
      </c>
      <c r="F165" s="6">
        <v>-7000</v>
      </c>
      <c r="G165" s="6"/>
      <c r="H165" s="5"/>
    </row>
    <row r="166" spans="1:8" x14ac:dyDescent="0.2">
      <c r="A166" s="5" t="s">
        <v>255</v>
      </c>
      <c r="B166" s="7" t="s">
        <v>25</v>
      </c>
      <c r="C166" s="7" t="s">
        <v>25</v>
      </c>
      <c r="D166" s="7" t="s">
        <v>25</v>
      </c>
      <c r="E166" s="7" t="s">
        <v>25</v>
      </c>
      <c r="F166" s="6">
        <v>202000</v>
      </c>
      <c r="G166" s="6"/>
      <c r="H166" s="5"/>
    </row>
    <row r="167" spans="1:8" x14ac:dyDescent="0.2">
      <c r="A167" s="5" t="s">
        <v>256</v>
      </c>
      <c r="B167" s="7" t="s">
        <v>25</v>
      </c>
      <c r="C167" s="6">
        <v>-1000</v>
      </c>
      <c r="D167" s="6">
        <v>-10000</v>
      </c>
      <c r="E167" s="7" t="s">
        <v>25</v>
      </c>
      <c r="F167" s="7" t="s">
        <v>25</v>
      </c>
      <c r="G167" s="7"/>
      <c r="H167" s="5"/>
    </row>
    <row r="168" spans="1:8" x14ac:dyDescent="0.2">
      <c r="A168" s="5" t="s">
        <v>131</v>
      </c>
      <c r="B168" s="6">
        <v>-237000</v>
      </c>
      <c r="C168" s="6">
        <v>-2020000</v>
      </c>
      <c r="D168" s="6">
        <v>-624000</v>
      </c>
      <c r="E168" s="6">
        <v>500000</v>
      </c>
      <c r="F168" s="6">
        <v>-135000</v>
      </c>
      <c r="G168" s="6"/>
      <c r="H168" s="5"/>
    </row>
    <row r="169" spans="1:8" x14ac:dyDescent="0.2">
      <c r="A169" s="5" t="s">
        <v>257</v>
      </c>
      <c r="B169" s="6">
        <v>-3000</v>
      </c>
      <c r="C169" s="6">
        <v>-31000</v>
      </c>
      <c r="D169" s="6">
        <v>76000</v>
      </c>
      <c r="E169" s="6">
        <v>-56000</v>
      </c>
      <c r="F169" s="6">
        <v>-366000</v>
      </c>
      <c r="G169" s="6"/>
      <c r="H169" s="5"/>
    </row>
    <row r="170" spans="1:8" x14ac:dyDescent="0.2">
      <c r="A170" s="5" t="s">
        <v>258</v>
      </c>
      <c r="B170" s="7" t="s">
        <v>25</v>
      </c>
      <c r="C170" s="7" t="s">
        <v>25</v>
      </c>
      <c r="D170" s="6">
        <v>1468000</v>
      </c>
      <c r="E170" s="6">
        <v>1422000</v>
      </c>
      <c r="F170" s="6">
        <v>-3025000</v>
      </c>
      <c r="G170" s="6"/>
      <c r="H170" s="5"/>
    </row>
    <row r="171" spans="1:8" x14ac:dyDescent="0.2">
      <c r="A171" s="5" t="s">
        <v>259</v>
      </c>
      <c r="B171" s="6">
        <v>1569000</v>
      </c>
      <c r="C171" s="6">
        <v>-491000</v>
      </c>
      <c r="D171" s="7" t="s">
        <v>25</v>
      </c>
      <c r="E171" s="7" t="s">
        <v>25</v>
      </c>
      <c r="F171" s="7" t="s">
        <v>25</v>
      </c>
      <c r="G171" s="7"/>
      <c r="H171" s="5"/>
    </row>
    <row r="172" spans="1:8" x14ac:dyDescent="0.2">
      <c r="A172" s="5" t="s">
        <v>260</v>
      </c>
      <c r="B172" s="7" t="s">
        <v>25</v>
      </c>
      <c r="C172" s="7" t="s">
        <v>25</v>
      </c>
      <c r="D172" s="6">
        <v>3245000</v>
      </c>
      <c r="E172" s="6">
        <v>1823000</v>
      </c>
      <c r="F172" s="6">
        <v>4848000</v>
      </c>
      <c r="G172" s="6"/>
      <c r="H172" s="5"/>
    </row>
    <row r="173" spans="1:8" x14ac:dyDescent="0.2">
      <c r="A173" s="5" t="s">
        <v>261</v>
      </c>
      <c r="B173" s="6">
        <v>4229000</v>
      </c>
      <c r="C173" s="6">
        <v>4720000</v>
      </c>
      <c r="D173" s="7" t="s">
        <v>25</v>
      </c>
      <c r="E173" s="7" t="s">
        <v>25</v>
      </c>
      <c r="F173" s="7" t="s">
        <v>25</v>
      </c>
      <c r="G173" s="7"/>
      <c r="H173" s="5"/>
    </row>
    <row r="174" spans="1:8" x14ac:dyDescent="0.2">
      <c r="A174" s="5" t="s">
        <v>262</v>
      </c>
      <c r="B174" s="7" t="s">
        <v>25</v>
      </c>
      <c r="C174" s="7" t="s">
        <v>25</v>
      </c>
      <c r="D174" s="6">
        <v>4713000</v>
      </c>
      <c r="E174" s="6">
        <v>3245000</v>
      </c>
      <c r="F174" s="6">
        <v>1823000</v>
      </c>
      <c r="G174" s="6"/>
      <c r="H174" s="5"/>
    </row>
    <row r="175" spans="1:8" x14ac:dyDescent="0.2">
      <c r="A175" s="5" t="s">
        <v>263</v>
      </c>
      <c r="B175" s="6">
        <v>5798000</v>
      </c>
      <c r="C175" s="6">
        <v>4229000</v>
      </c>
      <c r="D175" s="7" t="s">
        <v>25</v>
      </c>
      <c r="E175" s="7" t="s">
        <v>25</v>
      </c>
      <c r="F175" s="7" t="s">
        <v>25</v>
      </c>
      <c r="G175" s="7"/>
      <c r="H175" s="5"/>
    </row>
    <row r="176" spans="1:8" x14ac:dyDescent="0.2">
      <c r="A176" s="5" t="s">
        <v>264</v>
      </c>
      <c r="B176" s="6">
        <v>319000</v>
      </c>
      <c r="C176" s="6">
        <v>560000</v>
      </c>
      <c r="D176" s="6">
        <v>176000</v>
      </c>
      <c r="E176" s="6">
        <v>121000</v>
      </c>
      <c r="F176" s="6">
        <v>20000</v>
      </c>
      <c r="G176" s="6"/>
      <c r="H176" s="5"/>
    </row>
    <row r="177" spans="1:8" x14ac:dyDescent="0.2">
      <c r="A177" s="5" t="s">
        <v>265</v>
      </c>
      <c r="B177" s="6">
        <v>86000</v>
      </c>
      <c r="C177" s="6">
        <v>150000</v>
      </c>
      <c r="D177" s="6">
        <v>145000</v>
      </c>
      <c r="E177" s="6">
        <v>209000</v>
      </c>
      <c r="F177" s="6">
        <v>193000</v>
      </c>
      <c r="G177" s="6"/>
      <c r="H177" s="5"/>
    </row>
    <row r="181" spans="1:8" x14ac:dyDescent="0.2">
      <c r="A181" s="28" t="s">
        <v>138</v>
      </c>
    </row>
    <row r="182" spans="1:8" x14ac:dyDescent="0.2">
      <c r="A182" s="16" t="s">
        <v>139</v>
      </c>
      <c r="B182" s="8">
        <f>B30/B51</f>
        <v>2.5015437392795885</v>
      </c>
      <c r="C182" s="8">
        <f t="shared" ref="C182:F182" si="1">C30/C51</f>
        <v>2.3111279333838</v>
      </c>
      <c r="D182" s="8">
        <f t="shared" si="1"/>
        <v>1.77996177996178</v>
      </c>
      <c r="E182" s="8">
        <f t="shared" si="1"/>
        <v>1.8185240963855422</v>
      </c>
      <c r="F182" s="8">
        <f t="shared" si="1"/>
        <v>1.2972041363462274</v>
      </c>
      <c r="G182" s="8"/>
      <c r="H182" s="30"/>
    </row>
    <row r="183" spans="1:8" x14ac:dyDescent="0.2">
      <c r="A183" s="16" t="s">
        <v>140</v>
      </c>
      <c r="B183" s="8">
        <f>(B30-B26)/B51</f>
        <v>2.4905660377358489</v>
      </c>
      <c r="C183" s="8">
        <f>(C30-C26)/C51</f>
        <v>2.2948523845571538</v>
      </c>
      <c r="D183" s="8">
        <f>(D30-D26)/D51</f>
        <v>1.7674037674037675</v>
      </c>
      <c r="E183" s="8">
        <f>(E30-E26)/E51</f>
        <v>1.8000753012048192</v>
      </c>
      <c r="F183" s="8">
        <f>(F30-F26)/F51</f>
        <v>1.2481807736499426</v>
      </c>
      <c r="G183" s="8"/>
      <c r="H183" s="30"/>
    </row>
    <row r="184" spans="1:8" x14ac:dyDescent="0.2">
      <c r="A184" s="39" t="s">
        <v>272</v>
      </c>
      <c r="B184" s="8">
        <f>(B19)/B51</f>
        <v>1.9876500857632933</v>
      </c>
      <c r="C184" s="8">
        <f>(C19)/C51</f>
        <v>1.5991672975018925</v>
      </c>
      <c r="D184" s="8">
        <f>(D19)/D51</f>
        <v>1.2866502866502867</v>
      </c>
      <c r="E184" s="8">
        <f>(E19)/E51</f>
        <v>1.2217620481927711</v>
      </c>
      <c r="F184" s="8">
        <f>(F19)/F51</f>
        <v>0.69819992340099579</v>
      </c>
      <c r="G184" s="8"/>
      <c r="H184" s="30"/>
    </row>
    <row r="185" spans="1:8" x14ac:dyDescent="0.2">
      <c r="A185" s="17" t="s">
        <v>141</v>
      </c>
      <c r="B185" s="11">
        <f>B111/B68</f>
        <v>0.11737602499023819</v>
      </c>
      <c r="C185" s="11">
        <f>C111/C68</f>
        <v>0.15963722814123449</v>
      </c>
      <c r="D185" s="11">
        <f>D111/D68</f>
        <v>2.8852251109701965E-2</v>
      </c>
      <c r="E185" s="11">
        <f>E111/E68</f>
        <v>0.10593266805570786</v>
      </c>
      <c r="F185" s="11">
        <f>F111/F68</f>
        <v>0.11056023797719385</v>
      </c>
      <c r="G185" s="11"/>
      <c r="H185" s="30"/>
    </row>
    <row r="186" spans="1:8" x14ac:dyDescent="0.2">
      <c r="A186" s="17" t="s">
        <v>142</v>
      </c>
      <c r="B186" s="11">
        <f>B111/B78</f>
        <v>0.23162274618585299</v>
      </c>
      <c r="C186" s="11">
        <f>C111/C78</f>
        <v>0.24173333333333333</v>
      </c>
      <c r="D186" s="11">
        <f>D111/D78</f>
        <v>3.8905515177426249E-2</v>
      </c>
      <c r="E186" s="11">
        <f>E111/E78</f>
        <v>0.1461864406779661</v>
      </c>
      <c r="F186" s="11">
        <f>F111/F78</f>
        <v>0.19125214408233276</v>
      </c>
      <c r="G186" s="11"/>
      <c r="H186" s="30"/>
    </row>
    <row r="187" spans="1:8" x14ac:dyDescent="0.2">
      <c r="A187" s="18" t="s">
        <v>143</v>
      </c>
      <c r="B187" s="8">
        <f>B78/B47</f>
        <v>0.32698412698412699</v>
      </c>
      <c r="C187" s="8">
        <f>C78/C47</f>
        <v>0.42052144659377627</v>
      </c>
      <c r="D187" s="8">
        <f>D78/D47</f>
        <v>0.37588386543818297</v>
      </c>
      <c r="E187" s="8">
        <f>E78/E47</f>
        <v>0.37863855145542058</v>
      </c>
      <c r="F187" s="8">
        <f>F78/F47</f>
        <v>0.30581601206478265</v>
      </c>
      <c r="G187" s="8"/>
      <c r="H187" s="30"/>
    </row>
    <row r="188" spans="1:8" x14ac:dyDescent="0.2">
      <c r="A188" s="19" t="s">
        <v>144</v>
      </c>
      <c r="B188" s="8">
        <f>B47/B68</f>
        <v>1.5497852401405701</v>
      </c>
      <c r="C188" s="8">
        <f>C47/C68</f>
        <v>1.5703971119133573</v>
      </c>
      <c r="D188" s="8">
        <f>D47/D68</f>
        <v>1.9729444092158106</v>
      </c>
      <c r="E188" s="8">
        <f>E47/E68</f>
        <v>1.9138063384142998</v>
      </c>
      <c r="F188" s="8">
        <f>F47/F68</f>
        <v>1.8903073872087259</v>
      </c>
      <c r="G188" s="8"/>
      <c r="H188" s="30"/>
    </row>
    <row r="189" spans="1:8" x14ac:dyDescent="0.2">
      <c r="A189" s="17" t="s">
        <v>145</v>
      </c>
      <c r="B189" s="11">
        <f>B186*B187*B188</f>
        <v>0.11737602499023819</v>
      </c>
      <c r="C189" s="11">
        <f t="shared" ref="C189:F189" si="2">C186*C187*C188</f>
        <v>0.15963722814123446</v>
      </c>
      <c r="D189" s="11">
        <f t="shared" si="2"/>
        <v>2.8852251109701965E-2</v>
      </c>
      <c r="E189" s="11">
        <f t="shared" si="2"/>
        <v>0.10593266805570786</v>
      </c>
      <c r="F189" s="11">
        <f t="shared" si="2"/>
        <v>0.11056023797719386</v>
      </c>
      <c r="G189" s="11"/>
      <c r="H189" s="30"/>
    </row>
    <row r="190" spans="1:8" x14ac:dyDescent="0.2">
      <c r="A190" s="17" t="s">
        <v>146</v>
      </c>
      <c r="B190" s="11">
        <f>B111/B47</f>
        <v>7.573696145124717E-2</v>
      </c>
      <c r="C190" s="11">
        <f>C111/C47</f>
        <v>0.10165405102326885</v>
      </c>
      <c r="D190" s="11">
        <f>D111/D47</f>
        <v>1.4623955431754874E-2</v>
      </c>
      <c r="E190" s="11">
        <f>E111/E47</f>
        <v>5.5351822140728854E-2</v>
      </c>
      <c r="F190" s="11">
        <f>F111/F47</f>
        <v>5.8487968002098226E-2</v>
      </c>
      <c r="G190" s="11"/>
      <c r="H190" s="30"/>
    </row>
    <row r="191" spans="1:8" x14ac:dyDescent="0.2">
      <c r="A191" s="17" t="s">
        <v>147</v>
      </c>
      <c r="B191" s="11">
        <f>(B78-SUM(B79:B85))/B78</f>
        <v>0.67730004623208506</v>
      </c>
      <c r="C191" s="11">
        <f>(C78-SUM(C79:C85))/C78</f>
        <v>0.66439999999999999</v>
      </c>
      <c r="D191" s="11">
        <f>(D78-SUM(D79:D85))/D78</f>
        <v>0.6435798774405016</v>
      </c>
      <c r="E191" s="11">
        <f>(E78-SUM(E79:E85))/E78</f>
        <v>0.63771186440677963</v>
      </c>
      <c r="F191" s="11">
        <f>(F78-SUM(F79:F85))/F78</f>
        <v>0.66016295025728988</v>
      </c>
      <c r="G191" s="11"/>
      <c r="H191" s="30"/>
    </row>
    <row r="192" spans="1:8" x14ac:dyDescent="0.2">
      <c r="A192" s="17" t="s">
        <v>148</v>
      </c>
      <c r="B192" s="11">
        <f>B91/B78</f>
        <v>0.2476498690090923</v>
      </c>
      <c r="C192" s="11">
        <f>C91/C78</f>
        <v>0.26506666666666667</v>
      </c>
      <c r="D192" s="11">
        <f>D91/D78</f>
        <v>0.18654695738919766</v>
      </c>
      <c r="E192" s="11">
        <f>E91/E78</f>
        <v>0.21368038740920098</v>
      </c>
      <c r="F192" s="11">
        <f>F91/F78</f>
        <v>0.28280445969125212</v>
      </c>
      <c r="G192" s="11"/>
      <c r="H192" s="30"/>
    </row>
    <row r="193" spans="1:8" x14ac:dyDescent="0.2">
      <c r="A193" s="20" t="s">
        <v>149</v>
      </c>
      <c r="B193" s="8">
        <f>(SUM(B79:B85))/B26</f>
        <v>65.4375</v>
      </c>
      <c r="C193" s="8">
        <f>(SUM(C79:C85))/C26</f>
        <v>58.534883720930232</v>
      </c>
      <c r="D193" s="8">
        <f>(SUM(D79:D85))/D26</f>
        <v>54.369565217391305</v>
      </c>
      <c r="E193" s="8">
        <f>(SUM(E79:E85))/E26</f>
        <v>48.857142857142854</v>
      </c>
      <c r="F193" s="8">
        <f>(SUM(F79:F85))/F26</f>
        <v>12.3828125</v>
      </c>
      <c r="G193" s="8"/>
      <c r="H193" s="30"/>
    </row>
    <row r="194" spans="1:8" x14ac:dyDescent="0.2">
      <c r="A194" s="20" t="s">
        <v>150</v>
      </c>
      <c r="B194" s="8">
        <f>365/B193</f>
        <v>5.577841451766953</v>
      </c>
      <c r="C194" s="8">
        <f t="shared" ref="C194:F194" si="3">365/C193</f>
        <v>6.2355979340484708</v>
      </c>
      <c r="D194" s="8">
        <f t="shared" si="3"/>
        <v>6.7133146741303475</v>
      </c>
      <c r="E194" s="8">
        <f t="shared" si="3"/>
        <v>7.4707602339181287</v>
      </c>
      <c r="F194" s="8">
        <f t="shared" si="3"/>
        <v>29.476340694006311</v>
      </c>
      <c r="G194" s="8"/>
    </row>
    <row r="195" spans="1:8" x14ac:dyDescent="0.2">
      <c r="A195" s="20" t="s">
        <v>151</v>
      </c>
      <c r="B195" s="8">
        <f>B23/(B78/365)</f>
        <v>47.699183233163822</v>
      </c>
      <c r="C195" s="8">
        <f>C23/(C78/365)</f>
        <v>50.37</v>
      </c>
      <c r="D195" s="8">
        <f>D23/(D78/365)</f>
        <v>47.751175716117999</v>
      </c>
      <c r="E195" s="8">
        <f>E23/(E78/365)</f>
        <v>40.432808716707022</v>
      </c>
      <c r="F195" s="8">
        <f>F23/(F78/365)</f>
        <v>53.137864493996567</v>
      </c>
      <c r="G195" s="8"/>
      <c r="H195" s="30"/>
    </row>
    <row r="196" spans="1:8" x14ac:dyDescent="0.2">
      <c r="A196" s="20" t="s">
        <v>152</v>
      </c>
      <c r="B196" s="8">
        <f>B48/(SUM(B79:B85)/365)</f>
        <v>50.897803247373446</v>
      </c>
      <c r="C196" s="8">
        <f>C48/(SUM(C79:C85)/365)</f>
        <v>36.688518077075884</v>
      </c>
      <c r="D196" s="8">
        <f>D48/(SUM(D79:D85)/365)</f>
        <v>47.139144342263094</v>
      </c>
      <c r="E196" s="8">
        <f>E48/(SUM(E79:E85)/365)</f>
        <v>33.847117794486216</v>
      </c>
      <c r="F196" s="8">
        <f>F48/(SUM(F79:F85)/365)</f>
        <v>65.400630914826507</v>
      </c>
      <c r="G196" s="8"/>
    </row>
    <row r="197" spans="1:8" x14ac:dyDescent="0.2">
      <c r="A197" s="20" t="s">
        <v>153</v>
      </c>
      <c r="B197" s="8">
        <f>B78/B41</f>
        <v>25.648221343873519</v>
      </c>
      <c r="C197" s="8">
        <f>C78/C41</f>
        <v>26.595744680851062</v>
      </c>
      <c r="D197" s="8">
        <f>D78/D41</f>
        <v>23.867346938775512</v>
      </c>
      <c r="E197" s="8">
        <f>E78/E41</f>
        <v>25.612403100775193</v>
      </c>
      <c r="F197" s="8">
        <f>F78/F41</f>
        <v>24.677248677248677</v>
      </c>
      <c r="G197" s="8"/>
    </row>
    <row r="198" spans="1:8" x14ac:dyDescent="0.2">
      <c r="A198" s="20" t="s">
        <v>154</v>
      </c>
      <c r="B198" s="8">
        <f>IF(B93&gt;0, B91/B93, "No Interest Exp")</f>
        <v>17.855555555555554</v>
      </c>
      <c r="C198" s="8">
        <f>IF(C93&gt;0, C91/C93, "No Interest Exp")</f>
        <v>14.2</v>
      </c>
      <c r="D198" s="8" t="str">
        <f>IF(D93 &gt; 0, D91/D93, "No Interest Exp")</f>
        <v>No Interest Exp</v>
      </c>
      <c r="E198" s="8" t="str">
        <f>IF(E93&gt;0, E91/E93, "No Interest Exp")</f>
        <v>No Interest Exp</v>
      </c>
      <c r="F198" s="8" t="str">
        <f>IF(F93&gt;0, F91/F93, "No Interest Exp")</f>
        <v>No Interest Exp</v>
      </c>
      <c r="G198" s="8"/>
    </row>
    <row r="199" spans="1:8" x14ac:dyDescent="0.2">
      <c r="A199" s="21" t="s">
        <v>155</v>
      </c>
      <c r="B199" s="11">
        <f>B60/B47</f>
        <v>0.35474930713025948</v>
      </c>
      <c r="C199" s="11">
        <f>C60/C47</f>
        <v>0.36321839080459772</v>
      </c>
      <c r="D199" s="11">
        <f>D60/D47</f>
        <v>0.49314334690379258</v>
      </c>
      <c r="E199" s="11">
        <f>E60/E47</f>
        <v>0.47748109099243641</v>
      </c>
      <c r="F199" s="11">
        <f>F60/F47</f>
        <v>0.47098550914694121</v>
      </c>
      <c r="G199" s="11"/>
    </row>
    <row r="200" spans="1:8" x14ac:dyDescent="0.2">
      <c r="A200" s="21" t="s">
        <v>156</v>
      </c>
      <c r="B200" s="35">
        <f>B54/B68</f>
        <v>0.21085513471300274</v>
      </c>
      <c r="C200" s="35">
        <f t="shared" ref="C200:F200" si="4">C54/C68</f>
        <v>0.23773883948225763</v>
      </c>
      <c r="D200" s="35">
        <f t="shared" si="4"/>
        <v>0.46924540266328474</v>
      </c>
      <c r="E200" s="35">
        <f t="shared" si="4"/>
        <v>0.54172606645465515</v>
      </c>
      <c r="F200" s="35">
        <f t="shared" si="4"/>
        <v>0.51053544868616763</v>
      </c>
      <c r="G200" s="35"/>
      <c r="H200" s="30"/>
    </row>
    <row r="201" spans="1:8" x14ac:dyDescent="0.2">
      <c r="A201" s="22" t="s">
        <v>162</v>
      </c>
      <c r="B201" s="31">
        <v>59.42</v>
      </c>
      <c r="C201" s="32">
        <v>46.2</v>
      </c>
      <c r="D201" s="31">
        <v>62.49</v>
      </c>
      <c r="E201" s="31">
        <v>35.42</v>
      </c>
      <c r="F201" s="31">
        <v>37.67</v>
      </c>
      <c r="G201" s="31"/>
    </row>
    <row r="202" spans="1:8" x14ac:dyDescent="0.2">
      <c r="A202" s="23" t="s">
        <v>163</v>
      </c>
      <c r="B202" s="31">
        <f>B68/B114</f>
        <v>16.656690148281136</v>
      </c>
      <c r="C202" s="31">
        <f>C68/C114</f>
        <v>14.876525233531449</v>
      </c>
      <c r="D202" s="31">
        <f>D68/D114</f>
        <v>12.491003444537434</v>
      </c>
      <c r="E202" s="31">
        <f>E68/E114</f>
        <v>12.232278922873407</v>
      </c>
      <c r="F202" s="31">
        <f>F68/F114</f>
        <v>10.98430317616722</v>
      </c>
      <c r="G202" s="31"/>
      <c r="H202" s="30"/>
    </row>
    <row r="203" spans="1:8" x14ac:dyDescent="0.2">
      <c r="A203" s="23" t="s">
        <v>164</v>
      </c>
      <c r="B203" s="8">
        <f>B201/B202</f>
        <v>3.5673353752174926</v>
      </c>
      <c r="C203" s="8">
        <f t="shared" ref="C203:F203" si="5">C201/C202</f>
        <v>3.1055639186404864</v>
      </c>
      <c r="D203" s="8">
        <f t="shared" si="5"/>
        <v>5.0028006378725429</v>
      </c>
      <c r="E203" s="8">
        <f t="shared" si="5"/>
        <v>2.8956174252834739</v>
      </c>
      <c r="F203" s="8">
        <f t="shared" si="5"/>
        <v>3.4294392093740704</v>
      </c>
      <c r="G203" s="8"/>
    </row>
    <row r="204" spans="1:8" x14ac:dyDescent="0.2">
      <c r="A204" s="23" t="s">
        <v>165</v>
      </c>
      <c r="B204" s="31">
        <f>B201*B114</f>
        <v>45679729.479659997</v>
      </c>
      <c r="C204" s="31">
        <f>C201*C114</f>
        <v>35269889.424000002</v>
      </c>
      <c r="D204" s="31">
        <f>D201*D114</f>
        <v>47336499.63555</v>
      </c>
      <c r="E204" s="31">
        <f>E201*E114</f>
        <v>26405135.30116</v>
      </c>
      <c r="F204" s="31">
        <f>F201*F114</f>
        <v>27668715.541230001</v>
      </c>
      <c r="G204" s="31"/>
    </row>
    <row r="205" spans="1:8" x14ac:dyDescent="0.2">
      <c r="A205" s="23" t="s">
        <v>166</v>
      </c>
      <c r="B205" s="8">
        <f>B201/B116</f>
        <v>30.471794871794874</v>
      </c>
      <c r="C205" s="8">
        <f>C201/C116</f>
        <v>19.659574468085108</v>
      </c>
      <c r="D205" s="8">
        <f>D201/D116</f>
        <v>173.58333333333334</v>
      </c>
      <c r="E205" s="8">
        <f>E201/E116</f>
        <v>27.671875</v>
      </c>
      <c r="F205" s="8">
        <f>F201/F116</f>
        <v>31.655462184873951</v>
      </c>
      <c r="G205" s="31"/>
    </row>
    <row r="206" spans="1:8" x14ac:dyDescent="0.2">
      <c r="A206" s="28"/>
    </row>
    <row r="207" spans="1:8" x14ac:dyDescent="0.2">
      <c r="A207" s="28"/>
    </row>
    <row r="208" spans="1:8" x14ac:dyDescent="0.2">
      <c r="A208" s="24" t="s">
        <v>157</v>
      </c>
    </row>
    <row r="209" spans="1:9" x14ac:dyDescent="0.2">
      <c r="A209" s="36" t="s">
        <v>158</v>
      </c>
    </row>
    <row r="210" spans="1:9" x14ac:dyDescent="0.2">
      <c r="A210" s="37" t="s">
        <v>159</v>
      </c>
    </row>
    <row r="211" spans="1:9" x14ac:dyDescent="0.2">
      <c r="A211" s="38" t="s">
        <v>160</v>
      </c>
      <c r="C211" s="39"/>
      <c r="D211" s="8"/>
      <c r="E211" s="8"/>
      <c r="F211" s="8"/>
      <c r="G211" s="8"/>
      <c r="H211" s="8"/>
      <c r="I211" s="8"/>
    </row>
    <row r="212" spans="1:9" x14ac:dyDescent="0.2">
      <c r="A212" s="23" t="s">
        <v>161</v>
      </c>
    </row>
    <row r="215" spans="1:9" x14ac:dyDescent="0.2">
      <c r="B215" s="6"/>
    </row>
    <row r="261" ht="26.25" customHeight="1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0" workbookViewId="0">
      <selection sqref="A1:F48"/>
    </sheetView>
  </sheetViews>
  <sheetFormatPr defaultRowHeight="12.75" x14ac:dyDescent="0.2"/>
  <cols>
    <col min="1" max="1" width="29.5703125" customWidth="1"/>
    <col min="2" max="6" width="20.7109375" customWidth="1"/>
  </cols>
  <sheetData>
    <row r="1" spans="1:6" ht="19.5" x14ac:dyDescent="0.3">
      <c r="A1" s="50" t="s">
        <v>292</v>
      </c>
      <c r="B1" s="52" t="s">
        <v>302</v>
      </c>
      <c r="C1" s="52"/>
      <c r="D1" s="52"/>
      <c r="E1" s="52"/>
      <c r="F1" s="52"/>
    </row>
    <row r="2" spans="1:6" x14ac:dyDescent="0.2">
      <c r="A2" s="14" t="s">
        <v>297</v>
      </c>
      <c r="B2" s="4" t="s">
        <v>273</v>
      </c>
      <c r="C2" s="4" t="s">
        <v>274</v>
      </c>
      <c r="D2" s="4" t="s">
        <v>275</v>
      </c>
      <c r="E2" s="4" t="s">
        <v>276</v>
      </c>
      <c r="F2" s="4" t="s">
        <v>277</v>
      </c>
    </row>
    <row r="3" spans="1:6" x14ac:dyDescent="0.2">
      <c r="A3" s="15" t="s">
        <v>70</v>
      </c>
      <c r="B3" s="6">
        <v>1593000</v>
      </c>
      <c r="C3" s="6">
        <v>2586000</v>
      </c>
      <c r="D3" s="6">
        <v>2640000</v>
      </c>
      <c r="E3" s="6">
        <v>2497000</v>
      </c>
      <c r="F3" s="6">
        <v>2568000</v>
      </c>
    </row>
    <row r="4" spans="1:6" x14ac:dyDescent="0.2">
      <c r="A4" s="15" t="s">
        <v>71</v>
      </c>
      <c r="B4" s="6">
        <v>3357000</v>
      </c>
      <c r="C4" s="6">
        <v>2564000</v>
      </c>
      <c r="D4" s="6">
        <v>2205000</v>
      </c>
      <c r="E4" s="6">
        <v>1899000</v>
      </c>
      <c r="F4" s="6">
        <v>1947000</v>
      </c>
    </row>
    <row r="5" spans="1:6" x14ac:dyDescent="0.2">
      <c r="A5" t="s">
        <v>72</v>
      </c>
      <c r="B5">
        <v>4950000</v>
      </c>
      <c r="C5">
        <v>5150000</v>
      </c>
      <c r="D5">
        <v>4845000</v>
      </c>
      <c r="E5">
        <v>4396000</v>
      </c>
      <c r="F5">
        <v>4515000</v>
      </c>
    </row>
    <row r="6" spans="1:6" x14ac:dyDescent="0.2">
      <c r="A6" s="15" t="s">
        <v>73</v>
      </c>
      <c r="B6" s="6">
        <v>517000</v>
      </c>
      <c r="C6" s="6">
        <v>822000</v>
      </c>
      <c r="D6" s="6">
        <v>893000</v>
      </c>
      <c r="E6" s="6">
        <v>938000</v>
      </c>
      <c r="F6" s="6">
        <v>1028000</v>
      </c>
    </row>
    <row r="7" spans="1:6" x14ac:dyDescent="0.2">
      <c r="A7" s="15" t="s">
        <v>74</v>
      </c>
      <c r="B7" s="6">
        <v>805000</v>
      </c>
      <c r="C7" s="6">
        <v>455000</v>
      </c>
      <c r="D7" s="6">
        <v>405000</v>
      </c>
      <c r="E7" s="6">
        <v>416000</v>
      </c>
      <c r="F7" s="6">
        <v>401000</v>
      </c>
    </row>
    <row r="8" spans="1:6" x14ac:dyDescent="0.2">
      <c r="A8" s="15" t="s">
        <v>75</v>
      </c>
      <c r="B8" s="6">
        <v>1322000</v>
      </c>
      <c r="C8" s="6">
        <v>1277000</v>
      </c>
      <c r="D8" s="6">
        <v>1298000</v>
      </c>
      <c r="E8" s="6">
        <v>1354000</v>
      </c>
      <c r="F8" s="6">
        <v>1429000</v>
      </c>
    </row>
    <row r="9" spans="1:6" x14ac:dyDescent="0.2">
      <c r="A9" t="s">
        <v>76</v>
      </c>
      <c r="B9">
        <v>3628000</v>
      </c>
      <c r="C9">
        <v>3873000</v>
      </c>
      <c r="D9">
        <v>3547000</v>
      </c>
      <c r="E9">
        <v>3042000</v>
      </c>
      <c r="F9">
        <v>3086000</v>
      </c>
    </row>
    <row r="10" spans="1:6" ht="25.5" x14ac:dyDescent="0.2">
      <c r="A10" s="15" t="s">
        <v>77</v>
      </c>
      <c r="B10" s="6">
        <v>1433000</v>
      </c>
      <c r="C10" s="6">
        <v>1320000</v>
      </c>
      <c r="D10" s="6">
        <v>1205000</v>
      </c>
      <c r="E10" s="6">
        <v>1109000</v>
      </c>
      <c r="F10" s="6">
        <v>1094000</v>
      </c>
    </row>
    <row r="11" spans="1:6" x14ac:dyDescent="0.2">
      <c r="A11" s="15" t="s">
        <v>78</v>
      </c>
      <c r="B11" s="6">
        <v>702000</v>
      </c>
      <c r="C11" s="6">
        <v>641000</v>
      </c>
      <c r="D11" s="6">
        <v>673000</v>
      </c>
      <c r="E11" s="6">
        <v>622000</v>
      </c>
      <c r="F11" s="6">
        <v>647000</v>
      </c>
    </row>
    <row r="12" spans="1:6" x14ac:dyDescent="0.2">
      <c r="A12" s="15" t="s">
        <v>79</v>
      </c>
      <c r="B12" s="6">
        <v>460000</v>
      </c>
      <c r="C12" s="6">
        <v>469000</v>
      </c>
      <c r="D12" s="6">
        <v>439000</v>
      </c>
      <c r="E12" s="6">
        <v>406000</v>
      </c>
      <c r="F12" s="6">
        <v>386000</v>
      </c>
    </row>
    <row r="13" spans="1:6" ht="25.5" x14ac:dyDescent="0.2">
      <c r="A13" s="15" t="s">
        <v>80</v>
      </c>
      <c r="B13" s="6">
        <v>14000</v>
      </c>
      <c r="C13" s="7">
        <v>0</v>
      </c>
      <c r="D13" s="7">
        <v>0</v>
      </c>
      <c r="E13" s="7">
        <v>0</v>
      </c>
      <c r="F13" s="6">
        <v>-3000</v>
      </c>
    </row>
    <row r="14" spans="1:6" x14ac:dyDescent="0.2">
      <c r="A14" t="s">
        <v>81</v>
      </c>
      <c r="B14">
        <v>23000</v>
      </c>
      <c r="C14">
        <v>9000</v>
      </c>
      <c r="D14">
        <v>6000</v>
      </c>
      <c r="E14">
        <v>7000</v>
      </c>
      <c r="F14">
        <v>14000</v>
      </c>
    </row>
    <row r="15" spans="1:6" x14ac:dyDescent="0.2">
      <c r="A15" s="15" t="s">
        <v>82</v>
      </c>
      <c r="B15" s="6">
        <v>2632000</v>
      </c>
      <c r="C15" s="6">
        <v>2439000</v>
      </c>
      <c r="D15" s="6">
        <v>2323000</v>
      </c>
      <c r="E15" s="6">
        <v>2144000</v>
      </c>
      <c r="F15" s="6">
        <v>2138000</v>
      </c>
    </row>
    <row r="16" spans="1:6" x14ac:dyDescent="0.2">
      <c r="A16" t="s">
        <v>83</v>
      </c>
      <c r="B16">
        <v>996000</v>
      </c>
      <c r="C16">
        <v>1434000</v>
      </c>
      <c r="D16">
        <v>1224000</v>
      </c>
      <c r="E16">
        <v>898000</v>
      </c>
      <c r="F16">
        <v>948000</v>
      </c>
    </row>
    <row r="17" spans="1:6" ht="25.5" x14ac:dyDescent="0.2">
      <c r="A17" s="15" t="s">
        <v>84</v>
      </c>
      <c r="B17" s="7">
        <v>0</v>
      </c>
      <c r="C17" s="7">
        <v>0</v>
      </c>
      <c r="D17" s="7">
        <v>0</v>
      </c>
      <c r="E17" s="6">
        <v>-10000</v>
      </c>
      <c r="F17" s="7">
        <v>0</v>
      </c>
    </row>
    <row r="18" spans="1:6" x14ac:dyDescent="0.2">
      <c r="A18" s="15" t="s">
        <v>85</v>
      </c>
      <c r="B18" s="6">
        <v>1000</v>
      </c>
      <c r="C18" s="7">
        <v>0</v>
      </c>
      <c r="D18" s="6">
        <v>2000</v>
      </c>
      <c r="E18" s="6">
        <v>17000</v>
      </c>
      <c r="F18" s="6">
        <v>22000</v>
      </c>
    </row>
    <row r="19" spans="1:6" ht="25.5" x14ac:dyDescent="0.2">
      <c r="A19" s="15" t="s">
        <v>86</v>
      </c>
      <c r="B19" s="6">
        <v>2000</v>
      </c>
      <c r="C19" s="6">
        <v>2000</v>
      </c>
      <c r="D19" s="6">
        <v>2000</v>
      </c>
      <c r="E19" s="6">
        <v>3000</v>
      </c>
      <c r="F19" s="6">
        <v>3000</v>
      </c>
    </row>
    <row r="20" spans="1:6" x14ac:dyDescent="0.2">
      <c r="A20" s="15" t="s">
        <v>87</v>
      </c>
      <c r="B20" s="6">
        <v>41000</v>
      </c>
      <c r="C20" s="6">
        <v>42000</v>
      </c>
      <c r="D20" s="6">
        <v>42000</v>
      </c>
      <c r="E20" s="6">
        <v>7000</v>
      </c>
      <c r="F20" s="6">
        <v>5000</v>
      </c>
    </row>
    <row r="21" spans="1:6" x14ac:dyDescent="0.2">
      <c r="A21" s="15" t="s">
        <v>88</v>
      </c>
      <c r="B21" s="6">
        <v>1000</v>
      </c>
      <c r="C21" s="7">
        <v>0</v>
      </c>
      <c r="D21" s="6">
        <v>1000</v>
      </c>
      <c r="E21" s="6">
        <v>1000</v>
      </c>
      <c r="F21" s="6">
        <v>1000</v>
      </c>
    </row>
    <row r="22" spans="1:6" x14ac:dyDescent="0.2">
      <c r="A22" s="15" t="s">
        <v>89</v>
      </c>
      <c r="B22" s="6">
        <v>45000</v>
      </c>
      <c r="C22" s="6">
        <v>44000</v>
      </c>
      <c r="D22" s="6">
        <v>47000</v>
      </c>
      <c r="E22" s="6">
        <v>28000</v>
      </c>
      <c r="F22" s="6">
        <v>31000</v>
      </c>
    </row>
    <row r="23" spans="1:6" x14ac:dyDescent="0.2">
      <c r="A23" s="15" t="s">
        <v>90</v>
      </c>
      <c r="B23" s="6">
        <v>88000</v>
      </c>
      <c r="C23" s="6">
        <v>50000</v>
      </c>
      <c r="D23" s="6">
        <v>25000</v>
      </c>
      <c r="E23" s="6">
        <v>15000</v>
      </c>
      <c r="F23" s="6">
        <v>10000</v>
      </c>
    </row>
    <row r="24" spans="1:6" ht="25.5" x14ac:dyDescent="0.2">
      <c r="A24" s="15" t="s">
        <v>91</v>
      </c>
      <c r="B24" s="6">
        <v>-9000</v>
      </c>
      <c r="C24" s="6">
        <v>18000</v>
      </c>
      <c r="D24" s="6">
        <v>-40000</v>
      </c>
      <c r="E24" s="6">
        <v>-14000</v>
      </c>
      <c r="F24" s="6">
        <v>-62000</v>
      </c>
    </row>
    <row r="25" spans="1:6" ht="25.5" x14ac:dyDescent="0.2">
      <c r="A25" s="15" t="s">
        <v>92</v>
      </c>
      <c r="B25" s="6">
        <v>50000</v>
      </c>
      <c r="C25" s="6">
        <v>-16000</v>
      </c>
      <c r="D25" s="6">
        <v>46000</v>
      </c>
      <c r="E25" s="6">
        <v>15000</v>
      </c>
      <c r="F25" s="6">
        <v>59000</v>
      </c>
    </row>
    <row r="26" spans="1:6" x14ac:dyDescent="0.2">
      <c r="A26" s="15" t="s">
        <v>93</v>
      </c>
      <c r="B26" s="6">
        <v>-1000</v>
      </c>
      <c r="C26" s="6">
        <v>7000</v>
      </c>
      <c r="D26" s="6">
        <v>2000</v>
      </c>
      <c r="E26" s="6">
        <v>1000</v>
      </c>
      <c r="F26" s="6">
        <v>1000</v>
      </c>
    </row>
    <row r="27" spans="1:6" ht="25.5" x14ac:dyDescent="0.2">
      <c r="A27" s="15" t="s">
        <v>94</v>
      </c>
      <c r="B27" s="6">
        <v>83000</v>
      </c>
      <c r="C27" s="6">
        <v>15000</v>
      </c>
      <c r="D27" s="6">
        <v>-14000</v>
      </c>
      <c r="E27" s="6">
        <v>-21000</v>
      </c>
      <c r="F27" s="6">
        <v>-23000</v>
      </c>
    </row>
    <row r="28" spans="1:6" ht="38.25" x14ac:dyDescent="0.2">
      <c r="A28" s="15" t="s">
        <v>95</v>
      </c>
      <c r="B28" s="6">
        <v>170000</v>
      </c>
      <c r="C28" s="6">
        <v>440000</v>
      </c>
      <c r="D28" s="6">
        <v>382000</v>
      </c>
      <c r="E28" s="6">
        <v>133000</v>
      </c>
      <c r="F28" s="6">
        <v>232000</v>
      </c>
    </row>
    <row r="29" spans="1:6" ht="38.25" x14ac:dyDescent="0.2">
      <c r="A29" s="15" t="s">
        <v>96</v>
      </c>
      <c r="B29" s="6">
        <v>909000</v>
      </c>
      <c r="C29" s="6">
        <v>1009000</v>
      </c>
      <c r="D29" s="6">
        <v>828000</v>
      </c>
      <c r="E29" s="6">
        <v>744000</v>
      </c>
      <c r="F29" s="6">
        <v>693000</v>
      </c>
    </row>
    <row r="30" spans="1:6" ht="25.5" x14ac:dyDescent="0.2">
      <c r="A30" s="15" t="s">
        <v>97</v>
      </c>
      <c r="B30" s="6">
        <v>1079000</v>
      </c>
      <c r="C30" s="6">
        <v>1449000</v>
      </c>
      <c r="D30" s="6">
        <v>1210000</v>
      </c>
      <c r="E30" s="6">
        <v>877000</v>
      </c>
      <c r="F30" s="6">
        <v>925000</v>
      </c>
    </row>
    <row r="31" spans="1:6" ht="25.5" x14ac:dyDescent="0.2">
      <c r="A31" s="15" t="s">
        <v>98</v>
      </c>
      <c r="B31" s="6">
        <v>29000</v>
      </c>
      <c r="C31" s="6">
        <v>138000</v>
      </c>
      <c r="D31" s="6">
        <v>86000</v>
      </c>
      <c r="E31" s="6">
        <v>69000</v>
      </c>
      <c r="F31" s="6">
        <v>10000</v>
      </c>
    </row>
    <row r="32" spans="1:6" ht="25.5" x14ac:dyDescent="0.2">
      <c r="A32" s="15" t="s">
        <v>99</v>
      </c>
      <c r="B32" s="6">
        <v>5000</v>
      </c>
      <c r="C32" s="6">
        <v>4000</v>
      </c>
      <c r="D32" s="6">
        <v>3000</v>
      </c>
      <c r="E32" s="6">
        <v>5000</v>
      </c>
      <c r="F32" s="7">
        <v>0</v>
      </c>
    </row>
    <row r="33" spans="1:6" ht="25.5" x14ac:dyDescent="0.2">
      <c r="A33" s="15" t="s">
        <v>100</v>
      </c>
      <c r="B33" s="6">
        <v>42000</v>
      </c>
      <c r="C33" s="6">
        <v>61000</v>
      </c>
      <c r="D33" s="6">
        <v>51000</v>
      </c>
      <c r="E33" s="6">
        <v>36000</v>
      </c>
      <c r="F33" s="6">
        <v>21000</v>
      </c>
    </row>
    <row r="34" spans="1:6" ht="25.5" x14ac:dyDescent="0.2">
      <c r="A34" s="15" t="s">
        <v>101</v>
      </c>
      <c r="B34" s="6">
        <v>76000</v>
      </c>
      <c r="C34" s="6">
        <v>203000</v>
      </c>
      <c r="D34" s="6">
        <v>140000</v>
      </c>
      <c r="E34" s="6">
        <v>110000</v>
      </c>
      <c r="F34" s="6">
        <v>31000</v>
      </c>
    </row>
    <row r="35" spans="1:6" ht="25.5" x14ac:dyDescent="0.2">
      <c r="A35" s="15" t="s">
        <v>102</v>
      </c>
      <c r="B35" s="6">
        <v>-18000</v>
      </c>
      <c r="C35" s="6">
        <v>197000</v>
      </c>
      <c r="D35" s="6">
        <v>96000</v>
      </c>
      <c r="E35" s="6">
        <v>-376000</v>
      </c>
      <c r="F35" s="6">
        <v>17000</v>
      </c>
    </row>
    <row r="36" spans="1:6" ht="25.5" x14ac:dyDescent="0.2">
      <c r="A36" s="15" t="s">
        <v>103</v>
      </c>
      <c r="B36" s="7">
        <v>0</v>
      </c>
      <c r="C36" s="6">
        <v>9000</v>
      </c>
      <c r="D36" s="6">
        <v>9000</v>
      </c>
      <c r="E36" s="6">
        <v>-14000</v>
      </c>
      <c r="F36" s="7">
        <v>0</v>
      </c>
    </row>
    <row r="37" spans="1:6" ht="25.5" x14ac:dyDescent="0.2">
      <c r="A37" s="15" t="s">
        <v>104</v>
      </c>
      <c r="B37" s="6">
        <v>2000</v>
      </c>
      <c r="C37" s="6">
        <v>-3000</v>
      </c>
      <c r="D37" s="6">
        <v>-2000</v>
      </c>
      <c r="E37" s="6">
        <v>1000</v>
      </c>
      <c r="F37" s="6">
        <v>2000</v>
      </c>
    </row>
    <row r="38" spans="1:6" ht="25.5" x14ac:dyDescent="0.2">
      <c r="A38" s="15" t="s">
        <v>105</v>
      </c>
      <c r="B38" s="6">
        <v>-16000</v>
      </c>
      <c r="C38" s="6">
        <v>203000</v>
      </c>
      <c r="D38" s="6">
        <v>103000</v>
      </c>
      <c r="E38" s="6">
        <v>-389000</v>
      </c>
      <c r="F38" s="6">
        <v>19000</v>
      </c>
    </row>
    <row r="39" spans="1:6" ht="25.5" x14ac:dyDescent="0.2">
      <c r="A39" s="15" t="s">
        <v>106</v>
      </c>
      <c r="B39" s="6">
        <v>60000</v>
      </c>
      <c r="C39" s="6">
        <v>406000</v>
      </c>
      <c r="D39" s="6">
        <v>243000</v>
      </c>
      <c r="E39" s="6">
        <v>-279000</v>
      </c>
      <c r="F39" s="6">
        <v>50000</v>
      </c>
    </row>
    <row r="40" spans="1:6" x14ac:dyDescent="0.2">
      <c r="A40" t="s">
        <v>107</v>
      </c>
      <c r="B40">
        <v>1019000</v>
      </c>
      <c r="C40">
        <v>1043000</v>
      </c>
      <c r="D40">
        <v>967000</v>
      </c>
      <c r="E40">
        <v>1156000</v>
      </c>
      <c r="F40">
        <v>875000</v>
      </c>
    </row>
    <row r="41" spans="1:6" ht="25.5" x14ac:dyDescent="0.2">
      <c r="A41" s="15" t="s">
        <v>108</v>
      </c>
      <c r="B41" s="6">
        <v>303000</v>
      </c>
      <c r="C41" s="6">
        <v>308000</v>
      </c>
      <c r="D41" s="6">
        <v>303000</v>
      </c>
      <c r="E41" s="6">
        <v>310000</v>
      </c>
      <c r="F41" s="6">
        <v>311000</v>
      </c>
    </row>
    <row r="42" spans="1:6" ht="25.5" x14ac:dyDescent="0.2">
      <c r="A42" s="15" t="s">
        <v>109</v>
      </c>
      <c r="B42" s="6">
        <v>306000</v>
      </c>
      <c r="C42" s="6">
        <v>312000</v>
      </c>
      <c r="D42" s="6">
        <v>314000</v>
      </c>
      <c r="E42" s="6">
        <v>330000</v>
      </c>
      <c r="F42" s="6">
        <v>325000</v>
      </c>
    </row>
    <row r="43" spans="1:6" x14ac:dyDescent="0.2">
      <c r="A43" s="15" t="s">
        <v>110</v>
      </c>
      <c r="B43" s="6">
        <v>298107</v>
      </c>
      <c r="C43" s="6">
        <v>306370</v>
      </c>
      <c r="D43" s="6">
        <v>308367</v>
      </c>
      <c r="E43" s="6">
        <v>300602</v>
      </c>
      <c r="F43" s="6">
        <v>309681</v>
      </c>
    </row>
    <row r="44" spans="1:6" ht="25.5" x14ac:dyDescent="0.2">
      <c r="A44" s="15" t="s">
        <v>111</v>
      </c>
      <c r="B44" s="8">
        <v>3.36</v>
      </c>
      <c r="C44" s="8">
        <v>3.39</v>
      </c>
      <c r="D44" s="8">
        <v>3.19</v>
      </c>
      <c r="E44" s="8">
        <v>3.73</v>
      </c>
      <c r="F44" s="8">
        <v>2.81</v>
      </c>
    </row>
    <row r="45" spans="1:6" ht="25.5" x14ac:dyDescent="0.2">
      <c r="A45" s="15" t="s">
        <v>112</v>
      </c>
      <c r="B45" s="8">
        <v>3.33</v>
      </c>
      <c r="C45" s="8">
        <v>3.34</v>
      </c>
      <c r="D45" s="8">
        <v>3.08</v>
      </c>
      <c r="E45" s="9">
        <v>3.5</v>
      </c>
      <c r="F45" s="8">
        <v>2.69</v>
      </c>
    </row>
    <row r="46" spans="1:6" x14ac:dyDescent="0.2">
      <c r="A46" s="15" t="s">
        <v>113</v>
      </c>
      <c r="B46" s="6">
        <v>9700</v>
      </c>
      <c r="C46" s="6">
        <v>9300</v>
      </c>
      <c r="D46" s="6">
        <v>8800</v>
      </c>
      <c r="E46" s="6">
        <v>8500</v>
      </c>
      <c r="F46" s="6">
        <v>8400</v>
      </c>
    </row>
    <row r="47" spans="1:6" x14ac:dyDescent="0.2">
      <c r="A47" s="15" t="s">
        <v>114</v>
      </c>
      <c r="B47" s="6">
        <v>849</v>
      </c>
      <c r="C47" s="6">
        <v>1159</v>
      </c>
      <c r="D47" s="6">
        <v>1230</v>
      </c>
      <c r="E47" s="6">
        <v>1305</v>
      </c>
      <c r="F47" s="6">
        <v>1324</v>
      </c>
    </row>
    <row r="48" spans="1:6" ht="25.5" x14ac:dyDescent="0.2">
      <c r="A48" s="15" t="s">
        <v>66</v>
      </c>
      <c r="B48" s="6">
        <v>-21000</v>
      </c>
      <c r="C48" s="6">
        <v>18000</v>
      </c>
      <c r="D48" s="6">
        <v>-17000</v>
      </c>
      <c r="E48" s="6">
        <v>-15000</v>
      </c>
      <c r="F48" s="7">
        <v>0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workbookViewId="0">
      <selection activeCell="I13" sqref="I13"/>
    </sheetView>
  </sheetViews>
  <sheetFormatPr defaultRowHeight="12.75" x14ac:dyDescent="0.2"/>
  <cols>
    <col min="1" max="1" width="22.42578125" bestFit="1" customWidth="1"/>
    <col min="2" max="6" width="8.28515625" bestFit="1" customWidth="1"/>
  </cols>
  <sheetData>
    <row r="2" spans="1:6" ht="16.5" thickBot="1" x14ac:dyDescent="0.3">
      <c r="A2" s="42" t="s">
        <v>279</v>
      </c>
      <c r="B2" s="54" t="s">
        <v>283</v>
      </c>
      <c r="C2" s="54"/>
      <c r="D2" s="54"/>
      <c r="E2" s="54"/>
      <c r="F2" s="54"/>
    </row>
    <row r="3" spans="1:6" ht="13.5" thickTop="1" x14ac:dyDescent="0.2">
      <c r="A3" s="3" t="s">
        <v>278</v>
      </c>
      <c r="B3" t="s">
        <v>273</v>
      </c>
      <c r="C3" t="s">
        <v>274</v>
      </c>
      <c r="D3" t="s">
        <v>275</v>
      </c>
      <c r="E3" t="s">
        <v>276</v>
      </c>
      <c r="F3" t="s">
        <v>277</v>
      </c>
    </row>
    <row r="4" spans="1:6" ht="39.950000000000003" customHeight="1" x14ac:dyDescent="0.2">
      <c r="A4" s="15" t="s">
        <v>19</v>
      </c>
      <c r="B4" s="41">
        <v>0.52562241822038624</v>
      </c>
      <c r="C4" s="41">
        <v>0.49603914259086673</v>
      </c>
      <c r="D4" s="41">
        <v>0.33233998445193053</v>
      </c>
      <c r="E4" s="41">
        <v>0.35361702127659572</v>
      </c>
      <c r="F4" s="41">
        <v>0.33642427200260289</v>
      </c>
    </row>
    <row r="5" spans="1:6" ht="39.950000000000003" customHeight="1" x14ac:dyDescent="0.2">
      <c r="A5" s="15" t="s">
        <v>20</v>
      </c>
      <c r="B5" s="41">
        <v>8.2282014067210002E-2</v>
      </c>
      <c r="C5" s="41">
        <v>0.125</v>
      </c>
      <c r="D5" s="41">
        <v>0.25485877170251359</v>
      </c>
      <c r="E5" s="41">
        <v>0.19021276595744682</v>
      </c>
      <c r="F5" s="41">
        <v>0.15503497641125752</v>
      </c>
    </row>
    <row r="6" spans="1:6" ht="39.950000000000003" customHeight="1" x14ac:dyDescent="0.2">
      <c r="A6" s="15" t="s">
        <v>21</v>
      </c>
      <c r="B6" s="41">
        <v>7.0336050016746685E-2</v>
      </c>
      <c r="C6" s="41">
        <v>6.4072693383038212E-2</v>
      </c>
      <c r="D6" s="41">
        <v>6.5301891681782839E-2</v>
      </c>
      <c r="E6" s="41">
        <v>5.5602836879432627E-2</v>
      </c>
      <c r="F6" s="41">
        <v>8.1665853261753699E-2</v>
      </c>
    </row>
    <row r="7" spans="1:6" ht="39.950000000000003" customHeight="1" x14ac:dyDescent="0.2">
      <c r="A7" s="15" t="s">
        <v>22</v>
      </c>
      <c r="B7" s="41">
        <v>7.8151166685274092E-4</v>
      </c>
      <c r="C7" s="41">
        <v>1.9221808014911464E-2</v>
      </c>
      <c r="D7" s="41">
        <v>1.8787250583052605E-2</v>
      </c>
      <c r="E7" s="41">
        <v>2.2553191489361701E-2</v>
      </c>
      <c r="F7" s="41">
        <v>2.2775337563038879E-2</v>
      </c>
    </row>
    <row r="8" spans="1:6" ht="39.950000000000003" customHeight="1" x14ac:dyDescent="0.2">
      <c r="A8" s="15" t="s">
        <v>23</v>
      </c>
      <c r="B8" s="41">
        <v>6.9554538349893932E-2</v>
      </c>
      <c r="C8" s="41">
        <v>4.4850885368126744E-2</v>
      </c>
      <c r="D8" s="41">
        <v>4.6514641098730242E-2</v>
      </c>
      <c r="E8" s="41">
        <v>3.3049645390070923E-2</v>
      </c>
      <c r="F8" s="41">
        <v>5.889051569871482E-2</v>
      </c>
    </row>
    <row r="9" spans="1:6" ht="39.950000000000003" customHeight="1" x14ac:dyDescent="0.2">
      <c r="A9" s="15" t="s">
        <v>24</v>
      </c>
      <c r="B9" s="41">
        <v>0</v>
      </c>
      <c r="C9" s="41">
        <v>0</v>
      </c>
      <c r="D9" s="41">
        <v>0</v>
      </c>
      <c r="E9" s="41">
        <v>0</v>
      </c>
      <c r="F9" s="41">
        <v>5.6938343907597198E-3</v>
      </c>
    </row>
    <row r="10" spans="1:6" ht="39.950000000000003" customHeight="1" x14ac:dyDescent="0.2">
      <c r="A10" s="15" t="s">
        <v>26</v>
      </c>
      <c r="B10" s="41">
        <v>0</v>
      </c>
      <c r="C10" s="41">
        <v>0</v>
      </c>
      <c r="D10" s="41">
        <v>0</v>
      </c>
      <c r="E10" s="41">
        <v>0</v>
      </c>
      <c r="F10" s="41">
        <v>1.6268098259313485E-4</v>
      </c>
    </row>
    <row r="11" spans="1:6" ht="39.950000000000003" customHeight="1" x14ac:dyDescent="0.2">
      <c r="A11" s="15" t="s">
        <v>27</v>
      </c>
      <c r="B11" s="41">
        <v>0</v>
      </c>
      <c r="C11" s="41">
        <v>0</v>
      </c>
      <c r="D11" s="41">
        <v>0</v>
      </c>
      <c r="E11" s="41">
        <v>4.6808510638297876E-3</v>
      </c>
      <c r="F11" s="41">
        <v>5.8565153733528552E-3</v>
      </c>
    </row>
    <row r="12" spans="1:6" ht="39.950000000000003" customHeight="1" x14ac:dyDescent="0.2">
      <c r="A12" s="15" t="s">
        <v>28</v>
      </c>
      <c r="B12" s="41">
        <v>0</v>
      </c>
      <c r="C12" s="41">
        <v>0</v>
      </c>
      <c r="D12" s="41">
        <v>0</v>
      </c>
      <c r="E12" s="41">
        <v>0</v>
      </c>
      <c r="F12" s="41">
        <v>8.7847730600292828E-3</v>
      </c>
    </row>
    <row r="13" spans="1:6" ht="39.950000000000003" customHeight="1" x14ac:dyDescent="0.2">
      <c r="A13" s="15" t="s">
        <v>29</v>
      </c>
      <c r="B13" s="41">
        <v>3.4944735960701127E-2</v>
      </c>
      <c r="C13" s="41">
        <v>3.3550792171481825E-2</v>
      </c>
      <c r="D13" s="41">
        <v>3.9906711583311737E-2</v>
      </c>
      <c r="E13" s="41">
        <v>3.6028368794326242E-2</v>
      </c>
      <c r="F13" s="41">
        <v>4.0182202700504314E-2</v>
      </c>
    </row>
    <row r="14" spans="1:6" ht="39.950000000000003" customHeight="1" x14ac:dyDescent="0.2">
      <c r="A14" s="15" t="s">
        <v>30</v>
      </c>
      <c r="B14" s="41">
        <v>0.71240370659819141</v>
      </c>
      <c r="C14" s="41">
        <v>0.69944082013047526</v>
      </c>
      <c r="D14" s="41">
        <v>0.67362010883648615</v>
      </c>
      <c r="E14" s="41">
        <v>0.61758865248226946</v>
      </c>
      <c r="F14" s="41">
        <v>0.60517325524646171</v>
      </c>
    </row>
    <row r="15" spans="1:6" ht="39.950000000000003" customHeight="1" x14ac:dyDescent="0.2">
      <c r="A15" s="15" t="s">
        <v>31</v>
      </c>
      <c r="B15" s="41">
        <v>7.9267611923635142E-2</v>
      </c>
      <c r="C15" s="41">
        <v>8.6672879776328052E-2</v>
      </c>
      <c r="D15" s="41">
        <v>9.3677118424462302E-2</v>
      </c>
      <c r="E15" s="41">
        <v>9.7021276595744679E-2</v>
      </c>
      <c r="F15" s="41">
        <v>0.10655604359850333</v>
      </c>
    </row>
    <row r="16" spans="1:6" ht="39.950000000000003" customHeight="1" x14ac:dyDescent="0.2">
      <c r="A16" s="15" t="s">
        <v>32</v>
      </c>
      <c r="B16" s="41">
        <v>3.8294071675784302E-2</v>
      </c>
      <c r="C16" s="41">
        <v>3.9142590866728798E-2</v>
      </c>
      <c r="D16" s="41">
        <v>4.094324954651464E-2</v>
      </c>
      <c r="E16" s="41">
        <v>4.4397163120567379E-2</v>
      </c>
      <c r="F16" s="41">
        <v>5.1244509516837483E-2</v>
      </c>
    </row>
    <row r="17" spans="1:6" ht="39.950000000000003" customHeight="1" x14ac:dyDescent="0.2">
      <c r="A17" s="15" t="s">
        <v>33</v>
      </c>
      <c r="B17" s="41">
        <v>1.5518588813218711E-2</v>
      </c>
      <c r="C17" s="41">
        <v>1.619291705498602E-2</v>
      </c>
      <c r="D17" s="41">
        <v>1.632547292044571E-2</v>
      </c>
      <c r="E17" s="41">
        <v>1.8297872340425531E-2</v>
      </c>
      <c r="F17" s="41">
        <v>2.0497803806734993E-2</v>
      </c>
    </row>
    <row r="18" spans="1:6" ht="39.950000000000003" customHeight="1" x14ac:dyDescent="0.2">
      <c r="A18" s="15" t="s">
        <v>34</v>
      </c>
      <c r="B18" s="41">
        <v>8.9315619068884664E-3</v>
      </c>
      <c r="C18" s="41">
        <v>9.7856477166821994E-3</v>
      </c>
      <c r="D18" s="41">
        <v>1.0624514122829748E-2</v>
      </c>
      <c r="E18" s="41">
        <v>1.1347517730496455E-2</v>
      </c>
      <c r="F18" s="41">
        <v>1.041158288596063E-2</v>
      </c>
    </row>
    <row r="19" spans="1:6" ht="39.950000000000003" customHeight="1" x14ac:dyDescent="0.2">
      <c r="A19" s="15" t="s">
        <v>35</v>
      </c>
      <c r="B19" s="41">
        <v>7.3685385731829854E-3</v>
      </c>
      <c r="C19" s="41">
        <v>7.6887232059645854E-3</v>
      </c>
      <c r="D19" s="41">
        <v>7.9036019694221308E-3</v>
      </c>
      <c r="E19" s="41">
        <v>8.6524822695035458E-3</v>
      </c>
      <c r="F19" s="41">
        <v>1.0086220920774361E-2</v>
      </c>
    </row>
    <row r="20" spans="1:6" ht="39.950000000000003" customHeight="1" x14ac:dyDescent="0.2">
      <c r="A20" s="15" t="s">
        <v>36</v>
      </c>
      <c r="B20" s="41">
        <v>2.3445350005582228E-3</v>
      </c>
      <c r="C20" s="41">
        <v>8.1547064305684995E-4</v>
      </c>
      <c r="D20" s="41">
        <v>9.0697071780253952E-4</v>
      </c>
      <c r="E20" s="41">
        <v>2.1276595744680851E-3</v>
      </c>
      <c r="F20" s="41">
        <v>1.138766878151944E-3</v>
      </c>
    </row>
    <row r="21" spans="1:6" ht="39.950000000000003" customHeight="1" x14ac:dyDescent="0.2">
      <c r="A21" s="15" t="s">
        <v>37</v>
      </c>
      <c r="B21" s="41">
        <v>0</v>
      </c>
      <c r="C21" s="41">
        <v>0</v>
      </c>
      <c r="D21" s="41">
        <v>0</v>
      </c>
      <c r="E21" s="41">
        <v>0</v>
      </c>
      <c r="F21" s="41">
        <v>1.4641288433382138E-3</v>
      </c>
    </row>
    <row r="22" spans="1:6" ht="39.950000000000003" customHeight="1" x14ac:dyDescent="0.2">
      <c r="A22" s="15" t="s">
        <v>38</v>
      </c>
      <c r="B22" s="41">
        <v>0.15172490789326784</v>
      </c>
      <c r="C22" s="41">
        <v>0.16029822926374651</v>
      </c>
      <c r="D22" s="41">
        <v>0.17038092770147706</v>
      </c>
      <c r="E22" s="41">
        <v>0.18184397163120566</v>
      </c>
      <c r="F22" s="41">
        <v>0.20139905645030096</v>
      </c>
    </row>
    <row r="23" spans="1:6" ht="39.950000000000003" customHeight="1" x14ac:dyDescent="0.2">
      <c r="A23" s="15" t="s">
        <v>39</v>
      </c>
      <c r="B23" s="41">
        <v>0.10170816121469242</v>
      </c>
      <c r="C23" s="41">
        <v>0.10752562907735322</v>
      </c>
      <c r="D23" s="41">
        <v>0.11414874319771962</v>
      </c>
      <c r="E23" s="41">
        <v>0.11957446808510638</v>
      </c>
      <c r="F23" s="41">
        <v>0.12672848544005205</v>
      </c>
    </row>
    <row r="24" spans="1:6" ht="39.950000000000003" customHeight="1" x14ac:dyDescent="0.2">
      <c r="A24" s="15" t="s">
        <v>40</v>
      </c>
      <c r="B24" s="41">
        <v>5.0016746678575419E-2</v>
      </c>
      <c r="C24" s="41">
        <v>5.2772600186393293E-2</v>
      </c>
      <c r="D24" s="41">
        <v>5.623218450375745E-2</v>
      </c>
      <c r="E24" s="41">
        <v>6.2269503546099288E-2</v>
      </c>
      <c r="F24" s="41">
        <v>7.4670571010248904E-2</v>
      </c>
    </row>
    <row r="25" spans="1:6" ht="39.950000000000003" customHeight="1" x14ac:dyDescent="0.2">
      <c r="A25" s="15" t="s">
        <v>41</v>
      </c>
      <c r="B25" s="41">
        <v>0.21123143909791225</v>
      </c>
      <c r="C25" s="41">
        <v>0.21936160298229262</v>
      </c>
      <c r="D25" s="41">
        <v>0.22117128789841928</v>
      </c>
      <c r="E25" s="41">
        <v>0.24255319148936169</v>
      </c>
      <c r="F25" s="41">
        <v>0.27867252318204</v>
      </c>
    </row>
    <row r="26" spans="1:6" ht="39.950000000000003" customHeight="1" x14ac:dyDescent="0.2">
      <c r="A26" s="15" t="s">
        <v>42</v>
      </c>
      <c r="B26" s="41">
        <v>9.7130735737412082E-3</v>
      </c>
      <c r="C26" s="41">
        <v>8.2712022367194774E-3</v>
      </c>
      <c r="D26" s="41">
        <v>1.0365379632029023E-3</v>
      </c>
      <c r="E26" s="41">
        <v>8.0851063829787233E-3</v>
      </c>
      <c r="F26" s="41">
        <v>1.805758906783797E-2</v>
      </c>
    </row>
    <row r="27" spans="1:6" ht="39.950000000000003" customHeight="1" x14ac:dyDescent="0.2">
      <c r="A27" s="15" t="s">
        <v>28</v>
      </c>
      <c r="B27" s="41">
        <v>3.9075583342637046E-3</v>
      </c>
      <c r="C27" s="41">
        <v>9.7856477166821994E-3</v>
      </c>
      <c r="D27" s="41">
        <v>3.7056232184503754E-2</v>
      </c>
      <c r="E27" s="41">
        <v>5.4893617021276597E-2</v>
      </c>
      <c r="F27" s="41">
        <v>2.1148527737107534E-3</v>
      </c>
    </row>
    <row r="28" spans="1:6" ht="39.950000000000003" customHeight="1" x14ac:dyDescent="0.2">
      <c r="A28" s="15" t="s">
        <v>43</v>
      </c>
      <c r="B28" s="41">
        <v>1.2727475717316066E-2</v>
      </c>
      <c r="C28" s="41">
        <v>1.0368126747437091E-2</v>
      </c>
      <c r="D28" s="41">
        <v>1.0883648613630474E-2</v>
      </c>
      <c r="E28" s="41">
        <v>1.4609929078014184E-2</v>
      </c>
      <c r="F28" s="41">
        <v>2.1311208719700665E-2</v>
      </c>
    </row>
    <row r="29" spans="1:6" ht="39.950000000000003" customHeight="1" x14ac:dyDescent="0.2">
      <c r="A29" t="s">
        <v>44</v>
      </c>
      <c r="B29" s="41">
        <v>1</v>
      </c>
      <c r="C29" s="41">
        <v>1</v>
      </c>
      <c r="D29" s="41">
        <v>1</v>
      </c>
      <c r="E29" s="41">
        <v>1</v>
      </c>
      <c r="F29" s="41">
        <v>1</v>
      </c>
    </row>
    <row r="30" spans="1:6" ht="39.950000000000003" customHeight="1" x14ac:dyDescent="0.2">
      <c r="B30" s="41"/>
      <c r="C30" s="41"/>
      <c r="D30" s="41"/>
      <c r="E30" s="41"/>
      <c r="F30" s="41"/>
    </row>
    <row r="31" spans="1:6" ht="39.950000000000003" customHeight="1" x14ac:dyDescent="0.2">
      <c r="A31" s="15" t="s">
        <v>45</v>
      </c>
      <c r="B31" s="41">
        <v>1.261583119347996E-2</v>
      </c>
      <c r="C31" s="41">
        <v>5.5917986952469714E-3</v>
      </c>
      <c r="D31" s="41">
        <v>1.1272350349831563E-2</v>
      </c>
      <c r="E31" s="41">
        <v>1.2627695800227014E-2</v>
      </c>
      <c r="F31" s="41">
        <v>1.1118378024852845E-2</v>
      </c>
    </row>
    <row r="32" spans="1:6" ht="39.950000000000003" customHeight="1" x14ac:dyDescent="0.2">
      <c r="A32" s="15" t="s">
        <v>46</v>
      </c>
      <c r="B32" s="41">
        <v>2.657139667299319E-2</v>
      </c>
      <c r="C32" s="41">
        <v>3.2851817334575956E-2</v>
      </c>
      <c r="D32" s="41">
        <v>3.4594454521896863E-2</v>
      </c>
      <c r="E32" s="41">
        <v>3.6322360953461974E-2</v>
      </c>
      <c r="F32" s="41">
        <v>4.3001962066710267E-2</v>
      </c>
    </row>
    <row r="33" spans="1:6" ht="39.950000000000003" customHeight="1" x14ac:dyDescent="0.2">
      <c r="A33" s="15" t="s">
        <v>47</v>
      </c>
      <c r="B33" s="41">
        <v>3.2376911912470691E-2</v>
      </c>
      <c r="C33" s="41">
        <v>3.0288909599254427E-2</v>
      </c>
      <c r="D33" s="41">
        <v>2.7209121534076185E-2</v>
      </c>
      <c r="E33" s="41">
        <v>3.0930760499432462E-2</v>
      </c>
      <c r="F33" s="41">
        <v>4.8724656638325703E-2</v>
      </c>
    </row>
    <row r="34" spans="1:6" ht="39.950000000000003" customHeight="1" x14ac:dyDescent="0.2">
      <c r="A34" s="15" t="s">
        <v>48</v>
      </c>
      <c r="B34" s="41">
        <v>1.6076811432399241E-2</v>
      </c>
      <c r="C34" s="41">
        <v>1.9920782851817333E-2</v>
      </c>
      <c r="D34" s="41">
        <v>2.137859549105986E-2</v>
      </c>
      <c r="E34" s="41">
        <v>2.2559591373439273E-2</v>
      </c>
      <c r="F34" s="41">
        <v>1.9457161543492477E-2</v>
      </c>
    </row>
    <row r="35" spans="1:6" ht="39.950000000000003" customHeight="1" x14ac:dyDescent="0.2">
      <c r="A35" s="15" t="s">
        <v>49</v>
      </c>
      <c r="B35" s="41">
        <v>1.6746678575415876E-2</v>
      </c>
      <c r="C35" s="41">
        <v>0</v>
      </c>
      <c r="D35" s="41">
        <v>0</v>
      </c>
      <c r="E35" s="41">
        <v>0</v>
      </c>
      <c r="F35" s="41">
        <v>0</v>
      </c>
    </row>
    <row r="36" spans="1:6" ht="39.950000000000003" customHeight="1" x14ac:dyDescent="0.2">
      <c r="A36" s="15" t="s">
        <v>50</v>
      </c>
      <c r="B36" s="41">
        <v>1.5183655241710394E-2</v>
      </c>
      <c r="C36" s="41">
        <v>0</v>
      </c>
      <c r="D36" s="41">
        <v>0</v>
      </c>
      <c r="E36" s="41">
        <v>0</v>
      </c>
      <c r="F36" s="41">
        <v>0</v>
      </c>
    </row>
    <row r="37" spans="1:6" ht="39.950000000000003" customHeight="1" x14ac:dyDescent="0.2">
      <c r="A37" s="15" t="s">
        <v>51</v>
      </c>
      <c r="B37" s="41">
        <v>1.0494585240593948E-2</v>
      </c>
      <c r="C37" s="41">
        <v>1.2581547064305684E-2</v>
      </c>
      <c r="D37" s="41">
        <v>1.9046385073853329E-2</v>
      </c>
      <c r="E37" s="41">
        <v>1.0925085130533484E-2</v>
      </c>
      <c r="F37" s="41">
        <v>1.8639633747547416E-2</v>
      </c>
    </row>
    <row r="38" spans="1:6" ht="39.950000000000003" customHeight="1" x14ac:dyDescent="0.2">
      <c r="A38" s="15" t="s">
        <v>52</v>
      </c>
      <c r="B38" s="41">
        <v>0.11745003907558334</v>
      </c>
      <c r="C38" s="41">
        <v>9.5643056849953403E-2</v>
      </c>
      <c r="D38" s="41">
        <v>0.10222855662088624</v>
      </c>
      <c r="E38" s="41">
        <v>0.1007377979568672</v>
      </c>
      <c r="F38" s="41">
        <v>0.12982341399607586</v>
      </c>
    </row>
    <row r="39" spans="1:6" ht="39.950000000000003" customHeight="1" x14ac:dyDescent="0.2">
      <c r="A39" s="15" t="s">
        <v>53</v>
      </c>
      <c r="B39" s="41">
        <v>0</v>
      </c>
      <c r="C39" s="41">
        <v>0</v>
      </c>
      <c r="D39" s="41">
        <v>0</v>
      </c>
      <c r="E39" s="41">
        <v>2.2843359818388195E-2</v>
      </c>
      <c r="F39" s="41">
        <v>9.8430346631785487E-2</v>
      </c>
    </row>
    <row r="40" spans="1:6" ht="39.950000000000003" customHeight="1" x14ac:dyDescent="0.2">
      <c r="A40" s="15" t="s">
        <v>54</v>
      </c>
      <c r="B40" s="41">
        <v>0.12280897621971643</v>
      </c>
      <c r="C40" s="41">
        <v>0.18895619757688722</v>
      </c>
      <c r="D40" s="41">
        <v>0.19940399067115833</v>
      </c>
      <c r="E40" s="41">
        <v>0.20686719636776391</v>
      </c>
      <c r="F40" s="41">
        <v>0.20977763243950295</v>
      </c>
    </row>
    <row r="41" spans="1:6" ht="39.950000000000003" customHeight="1" x14ac:dyDescent="0.2">
      <c r="A41" s="15" t="s">
        <v>55</v>
      </c>
      <c r="B41" s="41">
        <v>0.25287484648877973</v>
      </c>
      <c r="C41" s="41">
        <v>0.29019105312208759</v>
      </c>
      <c r="D41" s="41">
        <v>0.31290489764187612</v>
      </c>
      <c r="E41" s="41">
        <v>0.34307604994324631</v>
      </c>
      <c r="F41" s="41">
        <v>0.44914977109221715</v>
      </c>
    </row>
    <row r="42" spans="1:6" ht="39.950000000000003" customHeight="1" x14ac:dyDescent="0.2">
      <c r="A42" s="15" t="s">
        <v>56</v>
      </c>
      <c r="B42" s="41">
        <v>0.1109746566930892</v>
      </c>
      <c r="C42" s="41">
        <v>0.11556383970177074</v>
      </c>
      <c r="D42" s="41">
        <v>0.12827157294635916</v>
      </c>
      <c r="E42" s="41">
        <v>0.14032349602724178</v>
      </c>
      <c r="F42" s="41">
        <v>0</v>
      </c>
    </row>
    <row r="43" spans="1:6" ht="39.950000000000003" customHeight="1" x14ac:dyDescent="0.2">
      <c r="A43" s="15" t="s">
        <v>57</v>
      </c>
      <c r="B43" s="41">
        <v>2.6013174053812659E-2</v>
      </c>
      <c r="C43" s="41">
        <v>2.9123951537744643E-2</v>
      </c>
      <c r="D43" s="41">
        <v>1.3474993521637731E-2</v>
      </c>
      <c r="E43" s="41">
        <v>1.1350737797956867E-2</v>
      </c>
      <c r="F43" s="41">
        <v>1.144538914323087E-2</v>
      </c>
    </row>
    <row r="44" spans="1:6" ht="39.950000000000003" customHeight="1" x14ac:dyDescent="0.2">
      <c r="A44" s="15" t="s">
        <v>28</v>
      </c>
      <c r="B44" s="41">
        <v>2.2328904767221169E-4</v>
      </c>
      <c r="C44" s="41">
        <v>1.1649580615097856E-4</v>
      </c>
      <c r="D44" s="41">
        <v>1.2956724540036279E-4</v>
      </c>
      <c r="E44" s="41">
        <v>2.8376844494892167E-4</v>
      </c>
      <c r="F44" s="41">
        <v>1.3080444735120994E-2</v>
      </c>
    </row>
    <row r="45" spans="1:6" ht="39.950000000000003" customHeight="1" x14ac:dyDescent="0.2">
      <c r="A45" s="15" t="s">
        <v>58</v>
      </c>
      <c r="B45" s="41">
        <v>1.4737077146365971E-2</v>
      </c>
      <c r="C45" s="41">
        <v>2.9706430568499535E-2</v>
      </c>
      <c r="D45" s="41">
        <v>1.9175952319253693E-2</v>
      </c>
      <c r="E45" s="41">
        <v>2.3127128263337116E-2</v>
      </c>
      <c r="F45" s="41">
        <v>2.9921517331589275E-2</v>
      </c>
    </row>
    <row r="46" spans="1:6" ht="39.950000000000003" customHeight="1" x14ac:dyDescent="0.2">
      <c r="A46" s="15" t="s">
        <v>59</v>
      </c>
      <c r="B46" s="41">
        <v>0.40482304342971975</v>
      </c>
      <c r="C46" s="41">
        <v>0.46470177073625352</v>
      </c>
      <c r="D46" s="41">
        <v>0.4739569836745271</v>
      </c>
      <c r="E46" s="41">
        <v>0.51816118047673099</v>
      </c>
      <c r="F46" s="41">
        <v>0.50359712230215825</v>
      </c>
    </row>
    <row r="47" spans="1:6" ht="39.950000000000003" customHeight="1" x14ac:dyDescent="0.2">
      <c r="A47" s="15" t="s">
        <v>60</v>
      </c>
      <c r="B47" s="41">
        <v>0</v>
      </c>
      <c r="C47" s="41">
        <v>0</v>
      </c>
      <c r="D47" s="41">
        <v>0</v>
      </c>
      <c r="E47" s="41">
        <v>2.8376844494892167E-4</v>
      </c>
      <c r="F47" s="41">
        <v>5.0686723348593856E-3</v>
      </c>
    </row>
    <row r="48" spans="1:6" ht="39.950000000000003" customHeight="1" x14ac:dyDescent="0.2">
      <c r="A48" s="15" t="s">
        <v>61</v>
      </c>
      <c r="B48" s="41">
        <v>3.3493357150831749E-4</v>
      </c>
      <c r="C48" s="41">
        <v>3.4948741845293571E-4</v>
      </c>
      <c r="D48" s="41">
        <v>3.8870173620108835E-4</v>
      </c>
      <c r="E48" s="41">
        <v>4.2565266742338251E-4</v>
      </c>
      <c r="F48" s="41">
        <v>4.9051667756703729E-4</v>
      </c>
    </row>
    <row r="49" spans="1:6" ht="39.950000000000003" customHeight="1" x14ac:dyDescent="0.2">
      <c r="A49" s="15" t="s">
        <v>62</v>
      </c>
      <c r="B49" s="41">
        <v>0</v>
      </c>
      <c r="C49" s="41">
        <v>7.6537744641192923E-2</v>
      </c>
      <c r="D49" s="41">
        <v>0.13591604042498057</v>
      </c>
      <c r="E49" s="41">
        <v>0.19140181611804769</v>
      </c>
      <c r="F49" s="41">
        <v>0.34777632439502942</v>
      </c>
    </row>
    <row r="50" spans="1:6" ht="39.950000000000003" customHeight="1" x14ac:dyDescent="0.2">
      <c r="A50" s="15" t="s">
        <v>63</v>
      </c>
      <c r="B50" s="41">
        <v>0.59819135871385509</v>
      </c>
      <c r="C50" s="41">
        <v>0.47320596458527492</v>
      </c>
      <c r="D50" s="41">
        <v>0.39220005182689816</v>
      </c>
      <c r="E50" s="41">
        <v>0.29228149829738931</v>
      </c>
      <c r="F50" s="41">
        <v>0.14780902550686723</v>
      </c>
    </row>
    <row r="51" spans="1:6" ht="39.950000000000003" customHeight="1" x14ac:dyDescent="0.2">
      <c r="A51" s="15" t="s">
        <v>64</v>
      </c>
      <c r="B51" s="41">
        <v>-1.1164452383610584E-4</v>
      </c>
      <c r="C51" s="41">
        <v>-9.3196644920782849E-4</v>
      </c>
      <c r="D51" s="41">
        <v>-3.8870173620108835E-4</v>
      </c>
      <c r="E51" s="41">
        <v>1.4188422247446084E-4</v>
      </c>
      <c r="F51" s="41">
        <v>-4.9051667756703729E-4</v>
      </c>
    </row>
    <row r="52" spans="1:6" ht="39.950000000000003" customHeight="1" x14ac:dyDescent="0.2">
      <c r="A52" s="15" t="s">
        <v>65</v>
      </c>
      <c r="B52" s="41">
        <v>2.4561795243943285E-3</v>
      </c>
      <c r="C52" s="41">
        <v>-1.0368126747437091E-2</v>
      </c>
      <c r="D52" s="41">
        <v>4.1461518528116094E-3</v>
      </c>
      <c r="E52" s="41">
        <v>1.9863791146424517E-3</v>
      </c>
      <c r="F52" s="41">
        <v>3.4336167429692608E-3</v>
      </c>
    </row>
    <row r="53" spans="1:6" ht="39.950000000000003" customHeight="1" x14ac:dyDescent="0.2">
      <c r="A53" s="15" t="s">
        <v>66</v>
      </c>
      <c r="B53" s="41">
        <v>-5.6938707156413979E-3</v>
      </c>
      <c r="C53" s="41">
        <v>-3.4948741845293569E-3</v>
      </c>
      <c r="D53" s="41">
        <v>-6.2192277792174136E-3</v>
      </c>
      <c r="E53" s="41">
        <v>-4.3984108967082859E-3</v>
      </c>
      <c r="F53" s="41">
        <v>-2.616088947024199E-3</v>
      </c>
    </row>
    <row r="54" spans="1:6" ht="39.950000000000003" customHeight="1" x14ac:dyDescent="0.2">
      <c r="A54" s="15" t="s">
        <v>67</v>
      </c>
      <c r="B54" s="41">
        <v>-3.3493357150831751E-3</v>
      </c>
      <c r="C54" s="41">
        <v>-1.4794967381174277E-2</v>
      </c>
      <c r="D54" s="41">
        <v>-2.461777662606893E-3</v>
      </c>
      <c r="E54" s="41">
        <v>-2.2701475595913734E-3</v>
      </c>
      <c r="F54" s="41">
        <v>3.2701111837802487E-4</v>
      </c>
    </row>
    <row r="55" spans="1:6" ht="39.950000000000003" customHeight="1" x14ac:dyDescent="0.2">
      <c r="A55" t="s">
        <v>68</v>
      </c>
      <c r="B55" s="41">
        <v>0.59517695657028025</v>
      </c>
      <c r="C55" s="41">
        <v>0.53529822926374648</v>
      </c>
      <c r="D55" s="41">
        <v>0.5260430163254729</v>
      </c>
      <c r="E55" s="41">
        <v>0.48183881952326901</v>
      </c>
      <c r="F55" s="41">
        <v>0.49640287769784175</v>
      </c>
    </row>
    <row r="56" spans="1:6" ht="39.950000000000003" customHeight="1" x14ac:dyDescent="0.2">
      <c r="A56" s="44" t="s">
        <v>282</v>
      </c>
      <c r="B56" s="41">
        <v>1</v>
      </c>
      <c r="C56" s="41">
        <v>1</v>
      </c>
      <c r="D56" s="41">
        <v>1</v>
      </c>
      <c r="E56" s="41">
        <v>1</v>
      </c>
      <c r="F56" s="41">
        <v>1</v>
      </c>
    </row>
  </sheetData>
  <mergeCells count="1">
    <mergeCell ref="B2:F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'App C EA'!B4:F4</xm:f>
              <xm:sqref>G4</xm:sqref>
            </x14:sparkline>
            <x14:sparkline>
              <xm:f>'App C EA'!B5:F5</xm:f>
              <xm:sqref>G5</xm:sqref>
            </x14:sparkline>
            <x14:sparkline>
              <xm:f>'App C EA'!B6:F6</xm:f>
              <xm:sqref>G6</xm:sqref>
            </x14:sparkline>
            <x14:sparkline>
              <xm:f>'App C EA'!B7:F7</xm:f>
              <xm:sqref>G7</xm:sqref>
            </x14:sparkline>
            <x14:sparkline>
              <xm:f>'App C EA'!B8:F8</xm:f>
              <xm:sqref>G8</xm:sqref>
            </x14:sparkline>
            <x14:sparkline>
              <xm:f>'App C EA'!B9:F9</xm:f>
              <xm:sqref>G9</xm:sqref>
            </x14:sparkline>
            <x14:sparkline>
              <xm:f>'App C EA'!B10:F10</xm:f>
              <xm:sqref>G10</xm:sqref>
            </x14:sparkline>
            <x14:sparkline>
              <xm:f>'App C EA'!B11:F11</xm:f>
              <xm:sqref>G11</xm:sqref>
            </x14:sparkline>
            <x14:sparkline>
              <xm:f>'App C EA'!B12:F12</xm:f>
              <xm:sqref>G12</xm:sqref>
            </x14:sparkline>
            <x14:sparkline>
              <xm:f>'App C EA'!B13:F13</xm:f>
              <xm:sqref>G13</xm:sqref>
            </x14:sparkline>
            <x14:sparkline>
              <xm:f>'App C EA'!B14:F14</xm:f>
              <xm:sqref>G14</xm:sqref>
            </x14:sparkline>
            <x14:sparkline>
              <xm:f>'App C EA'!B15:F15</xm:f>
              <xm:sqref>G15</xm:sqref>
            </x14:sparkline>
            <x14:sparkline>
              <xm:f>'App C EA'!B16:F16</xm:f>
              <xm:sqref>G16</xm:sqref>
            </x14:sparkline>
            <x14:sparkline>
              <xm:f>'App C EA'!B17:F17</xm:f>
              <xm:sqref>G17</xm:sqref>
            </x14:sparkline>
            <x14:sparkline>
              <xm:f>'App C EA'!B18:F18</xm:f>
              <xm:sqref>G18</xm:sqref>
            </x14:sparkline>
            <x14:sparkline>
              <xm:f>'App C EA'!B19:F19</xm:f>
              <xm:sqref>G19</xm:sqref>
            </x14:sparkline>
            <x14:sparkline>
              <xm:f>'App C EA'!B20:F20</xm:f>
              <xm:sqref>G20</xm:sqref>
            </x14:sparkline>
            <x14:sparkline>
              <xm:f>'App C EA'!B21:F21</xm:f>
              <xm:sqref>G21</xm:sqref>
            </x14:sparkline>
            <x14:sparkline>
              <xm:f>'App C EA'!B22:F22</xm:f>
              <xm:sqref>G22</xm:sqref>
            </x14:sparkline>
            <x14:sparkline>
              <xm:f>'App C EA'!B23:F23</xm:f>
              <xm:sqref>G23</xm:sqref>
            </x14:sparkline>
            <x14:sparkline>
              <xm:f>'App C EA'!B24:F24</xm:f>
              <xm:sqref>G24</xm:sqref>
            </x14:sparkline>
            <x14:sparkline>
              <xm:f>'App C EA'!B25:F25</xm:f>
              <xm:sqref>G25</xm:sqref>
            </x14:sparkline>
            <x14:sparkline>
              <xm:f>'App C EA'!B26:F26</xm:f>
              <xm:sqref>G26</xm:sqref>
            </x14:sparkline>
            <x14:sparkline>
              <xm:f>'App C EA'!B27:F27</xm:f>
              <xm:sqref>G27</xm:sqref>
            </x14:sparkline>
            <x14:sparkline>
              <xm:f>'App C EA'!B28:F28</xm:f>
              <xm:sqref>G28</xm:sqref>
            </x14:sparkline>
            <x14:sparkline>
              <xm:f>'App C EA'!B29:F29</xm:f>
              <xm:sqref>G29</xm:sqref>
            </x14:sparkline>
            <x14:sparkline>
              <xm:f>'App C EA'!B30:F30</xm:f>
              <xm:sqref>G30</xm:sqref>
            </x14:sparkline>
            <x14:sparkline>
              <xm:f>'App C EA'!B31:F31</xm:f>
              <xm:sqref>G31</xm:sqref>
            </x14:sparkline>
            <x14:sparkline>
              <xm:f>'App C EA'!B32:F32</xm:f>
              <xm:sqref>G32</xm:sqref>
            </x14:sparkline>
            <x14:sparkline>
              <xm:f>'App C EA'!B33:F33</xm:f>
              <xm:sqref>G33</xm:sqref>
            </x14:sparkline>
            <x14:sparkline>
              <xm:f>'App C EA'!B34:F34</xm:f>
              <xm:sqref>G34</xm:sqref>
            </x14:sparkline>
            <x14:sparkline>
              <xm:f>'App C EA'!B35:F35</xm:f>
              <xm:sqref>G35</xm:sqref>
            </x14:sparkline>
            <x14:sparkline>
              <xm:f>'App C EA'!B36:F36</xm:f>
              <xm:sqref>G36</xm:sqref>
            </x14:sparkline>
            <x14:sparkline>
              <xm:f>'App C EA'!B37:F37</xm:f>
              <xm:sqref>G37</xm:sqref>
            </x14:sparkline>
            <x14:sparkline>
              <xm:f>'App C EA'!B38:F38</xm:f>
              <xm:sqref>G38</xm:sqref>
            </x14:sparkline>
            <x14:sparkline>
              <xm:f>'App C EA'!B39:F39</xm:f>
              <xm:sqref>G39</xm:sqref>
            </x14:sparkline>
            <x14:sparkline>
              <xm:f>'App C EA'!B40:F40</xm:f>
              <xm:sqref>G40</xm:sqref>
            </x14:sparkline>
            <x14:sparkline>
              <xm:f>'App C EA'!B41:F41</xm:f>
              <xm:sqref>G41</xm:sqref>
            </x14:sparkline>
            <x14:sparkline>
              <xm:f>'App C EA'!B42:F42</xm:f>
              <xm:sqref>G42</xm:sqref>
            </x14:sparkline>
            <x14:sparkline>
              <xm:f>'App C EA'!B43:F43</xm:f>
              <xm:sqref>G43</xm:sqref>
            </x14:sparkline>
            <x14:sparkline>
              <xm:f>'App C EA'!B44:F44</xm:f>
              <xm:sqref>G44</xm:sqref>
            </x14:sparkline>
            <x14:sparkline>
              <xm:f>'App C EA'!B45:F45</xm:f>
              <xm:sqref>G45</xm:sqref>
            </x14:sparkline>
            <x14:sparkline>
              <xm:f>'App C EA'!B46:F46</xm:f>
              <xm:sqref>G46</xm:sqref>
            </x14:sparkline>
            <x14:sparkline>
              <xm:f>'App C EA'!B47:F47</xm:f>
              <xm:sqref>G47</xm:sqref>
            </x14:sparkline>
            <x14:sparkline>
              <xm:f>'App C EA'!B48:F48</xm:f>
              <xm:sqref>G48</xm:sqref>
            </x14:sparkline>
            <x14:sparkline>
              <xm:f>'App C EA'!B49:F49</xm:f>
              <xm:sqref>G49</xm:sqref>
            </x14:sparkline>
            <x14:sparkline>
              <xm:f>'App C EA'!B50:F50</xm:f>
              <xm:sqref>G50</xm:sqref>
            </x14:sparkline>
            <x14:sparkline>
              <xm:f>'App C EA'!B51:F51</xm:f>
              <xm:sqref>G51</xm:sqref>
            </x14:sparkline>
            <x14:sparkline>
              <xm:f>'App C EA'!B52:F52</xm:f>
              <xm:sqref>G52</xm:sqref>
            </x14:sparkline>
            <x14:sparkline>
              <xm:f>'App C EA'!B53:F53</xm:f>
              <xm:sqref>G53</xm:sqref>
            </x14:sparkline>
            <x14:sparkline>
              <xm:f>'App C EA'!B54:F54</xm:f>
              <xm:sqref>G54</xm:sqref>
            </x14:sparkline>
            <x14:sparkline>
              <xm:f>'App C EA'!B55:F55</xm:f>
              <xm:sqref>G55</xm:sqref>
            </x14:sparkline>
            <x14:sparkline>
              <xm:f>'App C EA'!B56:F56</xm:f>
              <xm:sqref>G56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A11" sqref="A11"/>
    </sheetView>
  </sheetViews>
  <sheetFormatPr defaultRowHeight="12.75" x14ac:dyDescent="0.2"/>
  <cols>
    <col min="1" max="1" width="23.28515625" bestFit="1" customWidth="1"/>
  </cols>
  <sheetData>
    <row r="3" spans="1:6" ht="15.75" x14ac:dyDescent="0.25">
      <c r="A3" s="45" t="s">
        <v>284</v>
      </c>
      <c r="B3" s="55" t="s">
        <v>285</v>
      </c>
      <c r="C3" s="55"/>
      <c r="D3" s="55"/>
      <c r="E3" s="55"/>
      <c r="F3" s="55"/>
    </row>
    <row r="4" spans="1:6" x14ac:dyDescent="0.2">
      <c r="A4" s="3" t="s">
        <v>278</v>
      </c>
      <c r="B4" t="s">
        <v>273</v>
      </c>
      <c r="C4" t="s">
        <v>274</v>
      </c>
      <c r="D4" t="s">
        <v>275</v>
      </c>
      <c r="E4" t="s">
        <v>276</v>
      </c>
      <c r="F4" t="s">
        <v>277</v>
      </c>
    </row>
    <row r="5" spans="1:6" ht="30" customHeight="1" x14ac:dyDescent="0.2">
      <c r="A5" s="15" t="s">
        <v>70</v>
      </c>
      <c r="B5" s="41">
        <v>0.32181818181818184</v>
      </c>
      <c r="C5" s="41">
        <v>0.50213592233009707</v>
      </c>
      <c r="D5" s="41">
        <v>0.54489164086687303</v>
      </c>
      <c r="E5" s="41">
        <v>0.56801637852593267</v>
      </c>
      <c r="F5" s="41">
        <v>0.56877076411960137</v>
      </c>
    </row>
    <row r="6" spans="1:6" ht="30" customHeight="1" x14ac:dyDescent="0.2">
      <c r="A6" s="15" t="s">
        <v>71</v>
      </c>
      <c r="B6" s="41">
        <v>0.67818181818181822</v>
      </c>
      <c r="C6" s="41">
        <v>0.49786407766990293</v>
      </c>
      <c r="D6" s="41">
        <v>0.45510835913312692</v>
      </c>
      <c r="E6" s="41">
        <v>0.43198362147406733</v>
      </c>
      <c r="F6" s="41">
        <v>0.43122923588039869</v>
      </c>
    </row>
    <row r="7" spans="1:6" ht="30" customHeight="1" x14ac:dyDescent="0.2">
      <c r="A7" t="s">
        <v>72</v>
      </c>
      <c r="B7" s="41">
        <v>1</v>
      </c>
      <c r="C7" s="41">
        <v>1</v>
      </c>
      <c r="D7" s="41">
        <v>1</v>
      </c>
      <c r="E7" s="41">
        <v>1</v>
      </c>
      <c r="F7" s="41">
        <v>1</v>
      </c>
    </row>
    <row r="8" spans="1:6" ht="30" customHeight="1" x14ac:dyDescent="0.2">
      <c r="A8" s="15" t="s">
        <v>73</v>
      </c>
      <c r="B8" s="41">
        <v>0.10444444444444445</v>
      </c>
      <c r="C8" s="41">
        <v>0.15961165048543691</v>
      </c>
      <c r="D8" s="41">
        <v>0.18431372549019609</v>
      </c>
      <c r="E8" s="41">
        <v>0.21337579617834396</v>
      </c>
      <c r="F8" s="41">
        <v>0.22768549280177186</v>
      </c>
    </row>
    <row r="9" spans="1:6" ht="30" customHeight="1" x14ac:dyDescent="0.2">
      <c r="A9" s="15" t="s">
        <v>74</v>
      </c>
      <c r="B9" s="41">
        <v>0.16262626262626262</v>
      </c>
      <c r="C9" s="41">
        <v>8.8349514563106801E-2</v>
      </c>
      <c r="D9" s="41">
        <v>8.3591331269349839E-2</v>
      </c>
      <c r="E9" s="41">
        <v>9.4631483166515012E-2</v>
      </c>
      <c r="F9" s="41">
        <v>8.8815060908084165E-2</v>
      </c>
    </row>
    <row r="10" spans="1:6" ht="30" customHeight="1" x14ac:dyDescent="0.2">
      <c r="A10" s="15" t="s">
        <v>75</v>
      </c>
      <c r="B10" s="41">
        <v>0.26707070707070707</v>
      </c>
      <c r="C10" s="41">
        <v>0.24796116504854368</v>
      </c>
      <c r="D10" s="41">
        <v>0.2679050567595459</v>
      </c>
      <c r="E10" s="41">
        <v>0.30800727934485894</v>
      </c>
      <c r="F10" s="41">
        <v>0.31650055370985603</v>
      </c>
    </row>
    <row r="11" spans="1:6" ht="30" customHeight="1" x14ac:dyDescent="0.2">
      <c r="A11" t="s">
        <v>76</v>
      </c>
      <c r="B11" s="41">
        <v>0.73292929292929287</v>
      </c>
      <c r="C11" s="41">
        <v>0.75203883495145629</v>
      </c>
      <c r="D11" s="41">
        <v>0.7320949432404541</v>
      </c>
      <c r="E11" s="41">
        <v>0.69199272065514106</v>
      </c>
      <c r="F11" s="41">
        <v>0.68349944629014392</v>
      </c>
    </row>
    <row r="12" spans="1:6" ht="30" customHeight="1" x14ac:dyDescent="0.2">
      <c r="A12" s="15" t="s">
        <v>77</v>
      </c>
      <c r="B12" s="41">
        <v>0.28949494949494947</v>
      </c>
      <c r="C12" s="41">
        <v>0.25631067961165049</v>
      </c>
      <c r="D12" s="41">
        <v>0.24871001031991744</v>
      </c>
      <c r="E12" s="41">
        <v>0.25227479526842583</v>
      </c>
      <c r="F12" s="41">
        <v>0.24230343300110743</v>
      </c>
    </row>
    <row r="13" spans="1:6" ht="30" customHeight="1" x14ac:dyDescent="0.2">
      <c r="A13" s="15" t="s">
        <v>78</v>
      </c>
      <c r="B13" s="41">
        <v>0.14181818181818182</v>
      </c>
      <c r="C13" s="41">
        <v>0.12446601941747573</v>
      </c>
      <c r="D13" s="41">
        <v>0.13890608875128999</v>
      </c>
      <c r="E13" s="41">
        <v>0.14149226569608736</v>
      </c>
      <c r="F13" s="41">
        <v>0.14330011074197122</v>
      </c>
    </row>
    <row r="14" spans="1:6" ht="30" customHeight="1" x14ac:dyDescent="0.2">
      <c r="A14" s="15" t="s">
        <v>79</v>
      </c>
      <c r="B14" s="41">
        <v>9.2929292929292931E-2</v>
      </c>
      <c r="C14" s="41">
        <v>9.1067961165048547E-2</v>
      </c>
      <c r="D14" s="41">
        <v>9.060887512899897E-2</v>
      </c>
      <c r="E14" s="41">
        <v>9.2356687898089165E-2</v>
      </c>
      <c r="F14" s="41">
        <v>8.5492801771871546E-2</v>
      </c>
    </row>
    <row r="15" spans="1:6" ht="30" customHeight="1" x14ac:dyDescent="0.2">
      <c r="A15" s="15" t="s">
        <v>80</v>
      </c>
      <c r="B15" s="41">
        <v>2.8282828282828283E-3</v>
      </c>
      <c r="C15" s="41">
        <v>0</v>
      </c>
      <c r="D15" s="41">
        <v>0</v>
      </c>
      <c r="E15" s="41">
        <v>0</v>
      </c>
      <c r="F15" s="41">
        <v>-6.6445182724252495E-4</v>
      </c>
    </row>
    <row r="16" spans="1:6" ht="30" customHeight="1" x14ac:dyDescent="0.2">
      <c r="A16" t="s">
        <v>81</v>
      </c>
      <c r="B16" s="41">
        <v>4.6464646464646469E-3</v>
      </c>
      <c r="C16" s="41">
        <v>1.7475728155339806E-3</v>
      </c>
      <c r="D16" s="41">
        <v>1.238390092879257E-3</v>
      </c>
      <c r="E16" s="41">
        <v>1.5923566878980893E-3</v>
      </c>
      <c r="F16" s="41">
        <v>3.1007751937984496E-3</v>
      </c>
    </row>
    <row r="17" spans="1:6" ht="30" customHeight="1" x14ac:dyDescent="0.2">
      <c r="A17" s="15" t="s">
        <v>82</v>
      </c>
      <c r="B17" s="41">
        <v>0.5317171717171717</v>
      </c>
      <c r="C17" s="41">
        <v>0.47359223300970876</v>
      </c>
      <c r="D17" s="41">
        <v>0.47946336429308567</v>
      </c>
      <c r="E17" s="41">
        <v>0.48771610555050043</v>
      </c>
      <c r="F17" s="41">
        <v>0.47353266888150608</v>
      </c>
    </row>
    <row r="18" spans="1:6" ht="30" customHeight="1" x14ac:dyDescent="0.2">
      <c r="A18" t="s">
        <v>83</v>
      </c>
      <c r="B18" s="41">
        <v>0.2012121212121212</v>
      </c>
      <c r="C18" s="41">
        <v>0.27844660194174758</v>
      </c>
      <c r="D18" s="41">
        <v>0.25263157894736843</v>
      </c>
      <c r="E18" s="41">
        <v>0.20427661510464057</v>
      </c>
      <c r="F18" s="41">
        <v>0.20996677740863787</v>
      </c>
    </row>
    <row r="19" spans="1:6" ht="30" customHeight="1" x14ac:dyDescent="0.2">
      <c r="A19" s="15" t="s">
        <v>84</v>
      </c>
      <c r="B19" s="41">
        <v>0</v>
      </c>
      <c r="C19" s="41">
        <v>0</v>
      </c>
      <c r="D19" s="41">
        <v>0</v>
      </c>
      <c r="E19" s="41">
        <v>-2.2747952684258415E-3</v>
      </c>
      <c r="F19" s="41">
        <v>0</v>
      </c>
    </row>
    <row r="20" spans="1:6" ht="30" customHeight="1" x14ac:dyDescent="0.2">
      <c r="A20" s="15" t="s">
        <v>85</v>
      </c>
      <c r="B20" s="41">
        <v>2.0202020202020202E-4</v>
      </c>
      <c r="C20" s="41">
        <v>0</v>
      </c>
      <c r="D20" s="41">
        <v>4.1279669762641898E-4</v>
      </c>
      <c r="E20" s="41">
        <v>3.8671519563239307E-3</v>
      </c>
      <c r="F20" s="41">
        <v>4.8726467331118494E-3</v>
      </c>
    </row>
    <row r="21" spans="1:6" ht="30" customHeight="1" x14ac:dyDescent="0.2">
      <c r="A21" s="15" t="s">
        <v>86</v>
      </c>
      <c r="B21" s="41">
        <v>4.0404040404040404E-4</v>
      </c>
      <c r="C21" s="41">
        <v>3.8834951456310682E-4</v>
      </c>
      <c r="D21" s="41">
        <v>4.1279669762641898E-4</v>
      </c>
      <c r="E21" s="41">
        <v>6.8243858052775255E-4</v>
      </c>
      <c r="F21" s="41">
        <v>6.6445182724252495E-4</v>
      </c>
    </row>
    <row r="22" spans="1:6" ht="30" customHeight="1" x14ac:dyDescent="0.2">
      <c r="A22" s="15" t="s">
        <v>87</v>
      </c>
      <c r="B22" s="41">
        <v>8.2828282828282824E-3</v>
      </c>
      <c r="C22" s="41">
        <v>8.1553398058252426E-3</v>
      </c>
      <c r="D22" s="41">
        <v>8.6687306501547993E-3</v>
      </c>
      <c r="E22" s="41">
        <v>1.5923566878980893E-3</v>
      </c>
      <c r="F22" s="41">
        <v>1.1074197120708748E-3</v>
      </c>
    </row>
    <row r="23" spans="1:6" ht="30" customHeight="1" x14ac:dyDescent="0.2">
      <c r="A23" s="15" t="s">
        <v>88</v>
      </c>
      <c r="B23" s="41">
        <v>2.0202020202020202E-4</v>
      </c>
      <c r="C23" s="41">
        <v>0</v>
      </c>
      <c r="D23" s="41">
        <v>2.0639834881320949E-4</v>
      </c>
      <c r="E23" s="41">
        <v>2.2747952684258417E-4</v>
      </c>
      <c r="F23" s="41">
        <v>2.2148394241417498E-4</v>
      </c>
    </row>
    <row r="24" spans="1:6" ht="30" customHeight="1" x14ac:dyDescent="0.2">
      <c r="A24" s="15" t="s">
        <v>89</v>
      </c>
      <c r="B24" s="41">
        <v>9.0909090909090905E-3</v>
      </c>
      <c r="C24" s="41">
        <v>8.5436893203883497E-3</v>
      </c>
      <c r="D24" s="41">
        <v>9.7007223942208454E-3</v>
      </c>
      <c r="E24" s="41">
        <v>6.369426751592357E-3</v>
      </c>
      <c r="F24" s="41">
        <v>6.8660022148394244E-3</v>
      </c>
    </row>
    <row r="25" spans="1:6" ht="30" customHeight="1" x14ac:dyDescent="0.2">
      <c r="A25" s="15" t="s">
        <v>90</v>
      </c>
      <c r="B25" s="41">
        <v>1.7777777777777778E-2</v>
      </c>
      <c r="C25" s="41">
        <v>9.7087378640776691E-3</v>
      </c>
      <c r="D25" s="41">
        <v>5.1599587203302374E-3</v>
      </c>
      <c r="E25" s="41">
        <v>3.4121929026387624E-3</v>
      </c>
      <c r="F25" s="41">
        <v>2.2148394241417496E-3</v>
      </c>
    </row>
    <row r="26" spans="1:6" ht="30" customHeight="1" x14ac:dyDescent="0.2">
      <c r="A26" s="15" t="s">
        <v>91</v>
      </c>
      <c r="B26" s="41">
        <v>-1.8181818181818182E-3</v>
      </c>
      <c r="C26" s="41">
        <v>3.4951456310679612E-3</v>
      </c>
      <c r="D26" s="41">
        <v>-8.2559339525283791E-3</v>
      </c>
      <c r="E26" s="41">
        <v>-3.1847133757961785E-3</v>
      </c>
      <c r="F26" s="41">
        <v>-1.3732004429678849E-2</v>
      </c>
    </row>
    <row r="27" spans="1:6" ht="30" customHeight="1" x14ac:dyDescent="0.2">
      <c r="A27" s="15" t="s">
        <v>92</v>
      </c>
      <c r="B27" s="41">
        <v>1.0101010101010102E-2</v>
      </c>
      <c r="C27" s="41">
        <v>-3.1067961165048546E-3</v>
      </c>
      <c r="D27" s="41">
        <v>9.4943240454076362E-3</v>
      </c>
      <c r="E27" s="41">
        <v>3.4121929026387624E-3</v>
      </c>
      <c r="F27" s="41">
        <v>1.3067552602436323E-2</v>
      </c>
    </row>
    <row r="28" spans="1:6" ht="30" customHeight="1" x14ac:dyDescent="0.2">
      <c r="A28" s="15" t="s">
        <v>93</v>
      </c>
      <c r="B28" s="41">
        <v>-2.0202020202020202E-4</v>
      </c>
      <c r="C28" s="41">
        <v>1.3592233009708738E-3</v>
      </c>
      <c r="D28" s="41">
        <v>4.1279669762641898E-4</v>
      </c>
      <c r="E28" s="41">
        <v>2.2747952684258417E-4</v>
      </c>
      <c r="F28" s="41">
        <v>2.2148394241417498E-4</v>
      </c>
    </row>
    <row r="29" spans="1:6" ht="30" customHeight="1" x14ac:dyDescent="0.2">
      <c r="A29" s="15" t="s">
        <v>94</v>
      </c>
      <c r="B29" s="41">
        <v>1.6767676767676768E-2</v>
      </c>
      <c r="C29" s="41">
        <v>2.9126213592233011E-3</v>
      </c>
      <c r="D29" s="41">
        <v>-2.8895768833849329E-3</v>
      </c>
      <c r="E29" s="41">
        <v>-4.7770700636942673E-3</v>
      </c>
      <c r="F29" s="41">
        <v>-5.0941306755260245E-3</v>
      </c>
    </row>
    <row r="30" spans="1:6" ht="30" customHeight="1" x14ac:dyDescent="0.2">
      <c r="A30" s="15" t="s">
        <v>95</v>
      </c>
      <c r="B30" s="41">
        <v>3.4343434343434343E-2</v>
      </c>
      <c r="C30" s="41">
        <v>8.5436893203883493E-2</v>
      </c>
      <c r="D30" s="41">
        <v>7.8844169246646029E-2</v>
      </c>
      <c r="E30" s="41">
        <v>3.0254777070063694E-2</v>
      </c>
      <c r="F30" s="41">
        <v>5.1384274640088594E-2</v>
      </c>
    </row>
    <row r="31" spans="1:6" ht="30" customHeight="1" x14ac:dyDescent="0.2">
      <c r="A31" s="15" t="s">
        <v>96</v>
      </c>
      <c r="B31" s="41">
        <v>0.18363636363636363</v>
      </c>
      <c r="C31" s="41">
        <v>0.19592233009708737</v>
      </c>
      <c r="D31" s="41">
        <v>0.17089783281733747</v>
      </c>
      <c r="E31" s="41">
        <v>0.16924476797088261</v>
      </c>
      <c r="F31" s="41">
        <v>0.15348837209302327</v>
      </c>
    </row>
    <row r="32" spans="1:6" ht="30" customHeight="1" x14ac:dyDescent="0.2">
      <c r="A32" s="15" t="s">
        <v>97</v>
      </c>
      <c r="B32" s="41">
        <v>0.21797979797979797</v>
      </c>
      <c r="C32" s="41">
        <v>0.28135922330097085</v>
      </c>
      <c r="D32" s="41">
        <v>0.24974200206398348</v>
      </c>
      <c r="E32" s="41">
        <v>0.1994995450409463</v>
      </c>
      <c r="F32" s="41">
        <v>0.20487264673311184</v>
      </c>
    </row>
    <row r="33" spans="1:6" ht="30" customHeight="1" x14ac:dyDescent="0.2">
      <c r="A33" s="15" t="s">
        <v>98</v>
      </c>
      <c r="B33" s="41">
        <v>5.858585858585859E-3</v>
      </c>
      <c r="C33" s="41">
        <v>2.6796116504854368E-2</v>
      </c>
      <c r="D33" s="41">
        <v>1.7750257997936017E-2</v>
      </c>
      <c r="E33" s="41">
        <v>1.5696087352138309E-2</v>
      </c>
      <c r="F33" s="41">
        <v>2.2148394241417496E-3</v>
      </c>
    </row>
    <row r="34" spans="1:6" ht="30" customHeight="1" x14ac:dyDescent="0.2">
      <c r="A34" s="15" t="s">
        <v>99</v>
      </c>
      <c r="B34" s="41">
        <v>1.0101010101010101E-3</v>
      </c>
      <c r="C34" s="41">
        <v>7.7669902912621365E-4</v>
      </c>
      <c r="D34" s="41">
        <v>6.1919504643962852E-4</v>
      </c>
      <c r="E34" s="41">
        <v>1.1373976342129207E-3</v>
      </c>
      <c r="F34" s="41">
        <v>0</v>
      </c>
    </row>
    <row r="35" spans="1:6" ht="30" customHeight="1" x14ac:dyDescent="0.2">
      <c r="A35" s="15" t="s">
        <v>100</v>
      </c>
      <c r="B35" s="41">
        <v>8.4848484848484857E-3</v>
      </c>
      <c r="C35" s="41">
        <v>1.1844660194174758E-2</v>
      </c>
      <c r="D35" s="41">
        <v>1.0526315789473684E-2</v>
      </c>
      <c r="E35" s="41">
        <v>8.1892629663330302E-3</v>
      </c>
      <c r="F35" s="41">
        <v>4.6511627906976744E-3</v>
      </c>
    </row>
    <row r="36" spans="1:6" ht="30" customHeight="1" x14ac:dyDescent="0.2">
      <c r="A36" s="15" t="s">
        <v>101</v>
      </c>
      <c r="B36" s="41">
        <v>1.5353535353535354E-2</v>
      </c>
      <c r="C36" s="41">
        <v>3.9417475728155342E-2</v>
      </c>
      <c r="D36" s="41">
        <v>2.8895768833849329E-2</v>
      </c>
      <c r="E36" s="41">
        <v>2.5022747952684259E-2</v>
      </c>
      <c r="F36" s="41">
        <v>6.8660022148394244E-3</v>
      </c>
    </row>
    <row r="37" spans="1:6" ht="30" customHeight="1" x14ac:dyDescent="0.2">
      <c r="A37" s="15" t="s">
        <v>102</v>
      </c>
      <c r="B37" s="41">
        <v>-3.6363636363636364E-3</v>
      </c>
      <c r="C37" s="41">
        <v>3.8252427184466017E-2</v>
      </c>
      <c r="D37" s="41">
        <v>1.9814241486068113E-2</v>
      </c>
      <c r="E37" s="41">
        <v>-8.5532302092811652E-2</v>
      </c>
      <c r="F37" s="41">
        <v>3.7652270210409744E-3</v>
      </c>
    </row>
    <row r="38" spans="1:6" ht="30" customHeight="1" x14ac:dyDescent="0.2">
      <c r="A38" s="15" t="s">
        <v>103</v>
      </c>
      <c r="B38" s="41">
        <v>0</v>
      </c>
      <c r="C38" s="41">
        <v>1.7475728155339806E-3</v>
      </c>
      <c r="D38" s="41">
        <v>1.8575851393188853E-3</v>
      </c>
      <c r="E38" s="41">
        <v>-3.1847133757961785E-3</v>
      </c>
      <c r="F38" s="41">
        <v>0</v>
      </c>
    </row>
    <row r="39" spans="1:6" ht="30" customHeight="1" x14ac:dyDescent="0.2">
      <c r="A39" s="15" t="s">
        <v>104</v>
      </c>
      <c r="B39" s="41">
        <v>4.0404040404040404E-4</v>
      </c>
      <c r="C39" s="41">
        <v>-5.8252427184466023E-4</v>
      </c>
      <c r="D39" s="41">
        <v>-4.1279669762641898E-4</v>
      </c>
      <c r="E39" s="41">
        <v>2.2747952684258417E-4</v>
      </c>
      <c r="F39" s="41">
        <v>4.4296788482834997E-4</v>
      </c>
    </row>
    <row r="40" spans="1:6" ht="30" customHeight="1" x14ac:dyDescent="0.2">
      <c r="A40" s="15" t="s">
        <v>105</v>
      </c>
      <c r="B40" s="41">
        <v>-3.2323232323232323E-3</v>
      </c>
      <c r="C40" s="41">
        <v>3.9417475728155342E-2</v>
      </c>
      <c r="D40" s="41">
        <v>2.1259029927760579E-2</v>
      </c>
      <c r="E40" s="41">
        <v>-8.8489535941765243E-2</v>
      </c>
      <c r="F40" s="41">
        <v>4.2081949058693242E-3</v>
      </c>
    </row>
    <row r="41" spans="1:6" ht="30" customHeight="1" x14ac:dyDescent="0.2">
      <c r="A41" s="15" t="s">
        <v>106</v>
      </c>
      <c r="B41" s="41">
        <v>1.2121212121212121E-2</v>
      </c>
      <c r="C41" s="41">
        <v>7.8834951456310684E-2</v>
      </c>
      <c r="D41" s="41">
        <v>5.0154798761609908E-2</v>
      </c>
      <c r="E41" s="41">
        <v>-6.3466787989080981E-2</v>
      </c>
      <c r="F41" s="41">
        <v>1.1074197120708749E-2</v>
      </c>
    </row>
    <row r="42" spans="1:6" ht="30" customHeight="1" x14ac:dyDescent="0.2">
      <c r="A42" t="s">
        <v>107</v>
      </c>
      <c r="B42" s="41">
        <v>0.20585858585858585</v>
      </c>
      <c r="C42" s="41">
        <v>0.20252427184466018</v>
      </c>
      <c r="D42" s="41">
        <v>0.19958720330237359</v>
      </c>
      <c r="E42" s="41">
        <v>0.26296633303002731</v>
      </c>
      <c r="F42" s="41">
        <v>0.19379844961240311</v>
      </c>
    </row>
    <row r="43" spans="1:6" ht="30" customHeight="1" x14ac:dyDescent="0.2">
      <c r="A43" s="15" t="s">
        <v>108</v>
      </c>
      <c r="B43" s="41">
        <v>6.1212121212121211E-2</v>
      </c>
      <c r="C43" s="41">
        <v>5.9805825242718449E-2</v>
      </c>
      <c r="D43" s="41">
        <v>6.2538699690402474E-2</v>
      </c>
      <c r="E43" s="41">
        <v>7.0518653321201094E-2</v>
      </c>
      <c r="F43" s="41">
        <v>6.8881506090808411E-2</v>
      </c>
    </row>
    <row r="44" spans="1:6" ht="30" customHeight="1" x14ac:dyDescent="0.2">
      <c r="A44" s="15" t="s">
        <v>109</v>
      </c>
      <c r="B44" s="41">
        <v>6.1818181818181821E-2</v>
      </c>
      <c r="C44" s="41">
        <v>6.0582524271844664E-2</v>
      </c>
      <c r="D44" s="41">
        <v>6.4809081527347781E-2</v>
      </c>
      <c r="E44" s="41">
        <v>7.5068243858052774E-2</v>
      </c>
      <c r="F44" s="41">
        <v>7.1982281284606861E-2</v>
      </c>
    </row>
    <row r="45" spans="1:6" ht="30" customHeight="1" x14ac:dyDescent="0.2">
      <c r="A45" s="15" t="s">
        <v>110</v>
      </c>
      <c r="B45" s="41">
        <v>6.0223636363636361E-2</v>
      </c>
      <c r="C45" s="41">
        <v>5.9489320388349518E-2</v>
      </c>
      <c r="D45" s="41">
        <v>6.3646439628482973E-2</v>
      </c>
      <c r="E45" s="41">
        <v>6.8380800727934482E-2</v>
      </c>
      <c r="F45" s="41">
        <v>6.8589368770764117E-2</v>
      </c>
    </row>
    <row r="46" spans="1:6" ht="30" customHeight="1" x14ac:dyDescent="0.2">
      <c r="A46" s="15" t="s">
        <v>111</v>
      </c>
      <c r="B46" s="41">
        <v>6.7878787878787874E-7</v>
      </c>
      <c r="C46" s="41">
        <v>6.5825242718446601E-7</v>
      </c>
      <c r="D46" s="41">
        <v>6.5841073271413823E-7</v>
      </c>
      <c r="E46" s="41">
        <v>8.4849863512283897E-7</v>
      </c>
      <c r="F46" s="41">
        <v>6.2236987818383173E-7</v>
      </c>
    </row>
    <row r="47" spans="1:6" ht="30" customHeight="1" x14ac:dyDescent="0.2">
      <c r="A47" s="15" t="s">
        <v>112</v>
      </c>
      <c r="B47" s="41">
        <v>6.7272727272727273E-7</v>
      </c>
      <c r="C47" s="41">
        <v>6.485436893203883E-7</v>
      </c>
      <c r="D47" s="41">
        <v>6.3570691434468523E-7</v>
      </c>
      <c r="E47" s="41">
        <v>7.9617834394904462E-7</v>
      </c>
      <c r="F47" s="41">
        <v>5.9579180509413067E-7</v>
      </c>
    </row>
    <row r="48" spans="1:6" ht="30" customHeight="1" x14ac:dyDescent="0.2">
      <c r="A48" s="15" t="s">
        <v>113</v>
      </c>
      <c r="B48" s="41">
        <v>1.9595959595959597E-3</v>
      </c>
      <c r="C48" s="41">
        <v>1.8058252427184465E-3</v>
      </c>
      <c r="D48" s="41">
        <v>1.8163054695562435E-3</v>
      </c>
      <c r="E48" s="41">
        <v>1.9335759781619654E-3</v>
      </c>
      <c r="F48" s="41">
        <v>1.8604651162790699E-3</v>
      </c>
    </row>
    <row r="49" spans="1:6" ht="30" customHeight="1" x14ac:dyDescent="0.2">
      <c r="A49" s="15" t="s">
        <v>114</v>
      </c>
      <c r="B49" s="41">
        <v>1.7151515151515151E-4</v>
      </c>
      <c r="C49" s="41">
        <v>2.2504854368932039E-4</v>
      </c>
      <c r="D49" s="41">
        <v>2.5386996904024767E-4</v>
      </c>
      <c r="E49" s="41">
        <v>2.9686078252957236E-4</v>
      </c>
      <c r="F49" s="41">
        <v>2.9324473975636767E-4</v>
      </c>
    </row>
    <row r="50" spans="1:6" ht="30" customHeight="1" x14ac:dyDescent="0.2">
      <c r="A50" s="15" t="s">
        <v>66</v>
      </c>
      <c r="B50" s="41">
        <v>-4.2424242424242429E-3</v>
      </c>
      <c r="C50" s="41">
        <v>3.4951456310679612E-3</v>
      </c>
      <c r="D50" s="41">
        <v>-3.5087719298245615E-3</v>
      </c>
      <c r="E50" s="41">
        <v>-3.4121929026387624E-3</v>
      </c>
      <c r="F50" s="41">
        <v>0</v>
      </c>
    </row>
  </sheetData>
  <mergeCells count="1">
    <mergeCell ref="B3:F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'App D EA'!B5:F5</xm:f>
              <xm:sqref>G5</xm:sqref>
            </x14:sparkline>
            <x14:sparkline>
              <xm:f>'App D EA'!B6:F6</xm:f>
              <xm:sqref>G6</xm:sqref>
            </x14:sparkline>
            <x14:sparkline>
              <xm:f>'App D EA'!B7:F7</xm:f>
              <xm:sqref>G7</xm:sqref>
            </x14:sparkline>
            <x14:sparkline>
              <xm:f>'App D EA'!B8:F8</xm:f>
              <xm:sqref>G8</xm:sqref>
            </x14:sparkline>
            <x14:sparkline>
              <xm:f>'App D EA'!B9:F9</xm:f>
              <xm:sqref>G9</xm:sqref>
            </x14:sparkline>
            <x14:sparkline>
              <xm:f>'App D EA'!B10:F10</xm:f>
              <xm:sqref>G10</xm:sqref>
            </x14:sparkline>
            <x14:sparkline>
              <xm:f>'App D EA'!B11:F11</xm:f>
              <xm:sqref>G11</xm:sqref>
            </x14:sparkline>
            <x14:sparkline>
              <xm:f>'App D EA'!B12:F12</xm:f>
              <xm:sqref>G12</xm:sqref>
            </x14:sparkline>
            <x14:sparkline>
              <xm:f>'App D EA'!B13:F13</xm:f>
              <xm:sqref>G13</xm:sqref>
            </x14:sparkline>
            <x14:sparkline>
              <xm:f>'App D EA'!B14:F14</xm:f>
              <xm:sqref>G14</xm:sqref>
            </x14:sparkline>
            <x14:sparkline>
              <xm:f>'App D EA'!B15:F15</xm:f>
              <xm:sqref>G15</xm:sqref>
            </x14:sparkline>
            <x14:sparkline>
              <xm:f>'App D EA'!B16:F16</xm:f>
              <xm:sqref>G16</xm:sqref>
            </x14:sparkline>
            <x14:sparkline>
              <xm:f>'App D EA'!B17:F17</xm:f>
              <xm:sqref>G17</xm:sqref>
            </x14:sparkline>
            <x14:sparkline>
              <xm:f>'App D EA'!B18:F18</xm:f>
              <xm:sqref>G18</xm:sqref>
            </x14:sparkline>
            <x14:sparkline>
              <xm:f>'App D EA'!B19:F19</xm:f>
              <xm:sqref>G19</xm:sqref>
            </x14:sparkline>
            <x14:sparkline>
              <xm:f>'App D EA'!B20:F20</xm:f>
              <xm:sqref>G20</xm:sqref>
            </x14:sparkline>
            <x14:sparkline>
              <xm:f>'App D EA'!B21:F21</xm:f>
              <xm:sqref>G21</xm:sqref>
            </x14:sparkline>
            <x14:sparkline>
              <xm:f>'App D EA'!B22:F22</xm:f>
              <xm:sqref>G22</xm:sqref>
            </x14:sparkline>
            <x14:sparkline>
              <xm:f>'App D EA'!B23:F23</xm:f>
              <xm:sqref>G23</xm:sqref>
            </x14:sparkline>
            <x14:sparkline>
              <xm:f>'App D EA'!B24:F24</xm:f>
              <xm:sqref>G24</xm:sqref>
            </x14:sparkline>
            <x14:sparkline>
              <xm:f>'App D EA'!B25:F25</xm:f>
              <xm:sqref>G25</xm:sqref>
            </x14:sparkline>
            <x14:sparkline>
              <xm:f>'App D EA'!B26:F26</xm:f>
              <xm:sqref>G26</xm:sqref>
            </x14:sparkline>
            <x14:sparkline>
              <xm:f>'App D EA'!B27:F27</xm:f>
              <xm:sqref>G27</xm:sqref>
            </x14:sparkline>
            <x14:sparkline>
              <xm:f>'App D EA'!B28:F28</xm:f>
              <xm:sqref>G28</xm:sqref>
            </x14:sparkline>
            <x14:sparkline>
              <xm:f>'App D EA'!B29:F29</xm:f>
              <xm:sqref>G29</xm:sqref>
            </x14:sparkline>
            <x14:sparkline>
              <xm:f>'App D EA'!B30:F30</xm:f>
              <xm:sqref>G30</xm:sqref>
            </x14:sparkline>
            <x14:sparkline>
              <xm:f>'App D EA'!B31:F31</xm:f>
              <xm:sqref>G31</xm:sqref>
            </x14:sparkline>
            <x14:sparkline>
              <xm:f>'App D EA'!B32:F32</xm:f>
              <xm:sqref>G32</xm:sqref>
            </x14:sparkline>
            <x14:sparkline>
              <xm:f>'App D EA'!B33:F33</xm:f>
              <xm:sqref>G33</xm:sqref>
            </x14:sparkline>
            <x14:sparkline>
              <xm:f>'App D EA'!B34:F34</xm:f>
              <xm:sqref>G34</xm:sqref>
            </x14:sparkline>
            <x14:sparkline>
              <xm:f>'App D EA'!B35:F35</xm:f>
              <xm:sqref>G35</xm:sqref>
            </x14:sparkline>
            <x14:sparkline>
              <xm:f>'App D EA'!B36:F36</xm:f>
              <xm:sqref>G36</xm:sqref>
            </x14:sparkline>
            <x14:sparkline>
              <xm:f>'App D EA'!B37:F37</xm:f>
              <xm:sqref>G37</xm:sqref>
            </x14:sparkline>
            <x14:sparkline>
              <xm:f>'App D EA'!B38:F38</xm:f>
              <xm:sqref>G38</xm:sqref>
            </x14:sparkline>
            <x14:sparkline>
              <xm:f>'App D EA'!B39:F39</xm:f>
              <xm:sqref>G39</xm:sqref>
            </x14:sparkline>
            <x14:sparkline>
              <xm:f>'App D EA'!B40:F40</xm:f>
              <xm:sqref>G40</xm:sqref>
            </x14:sparkline>
            <x14:sparkline>
              <xm:f>'App D EA'!B41:F41</xm:f>
              <xm:sqref>G41</xm:sqref>
            </x14:sparkline>
            <x14:sparkline>
              <xm:f>'App D EA'!B42:F42</xm:f>
              <xm:sqref>G42</xm:sqref>
            </x14:sparkline>
            <x14:sparkline>
              <xm:f>'App D EA'!B43:F43</xm:f>
              <xm:sqref>G43</xm:sqref>
            </x14:sparkline>
            <x14:sparkline>
              <xm:f>'App D EA'!B44:F44</xm:f>
              <xm:sqref>G44</xm:sqref>
            </x14:sparkline>
            <x14:sparkline>
              <xm:f>'App D EA'!B45:F45</xm:f>
              <xm:sqref>G45</xm:sqref>
            </x14:sparkline>
            <x14:sparkline>
              <xm:f>'App D EA'!B46:F46</xm:f>
              <xm:sqref>G46</xm:sqref>
            </x14:sparkline>
            <x14:sparkline>
              <xm:f>'App D EA'!B47:F47</xm:f>
              <xm:sqref>G47</xm:sqref>
            </x14:sparkline>
            <x14:sparkline>
              <xm:f>'App D EA'!B48:F48</xm:f>
              <xm:sqref>G48</xm:sqref>
            </x14:sparkline>
            <x14:sparkline>
              <xm:f>'App D EA'!B49:F49</xm:f>
              <xm:sqref>G49</xm:sqref>
            </x14:sparkline>
            <x14:sparkline>
              <xm:f>'App D EA'!B50:F50</xm:f>
              <xm:sqref>G50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9" workbookViewId="0">
      <selection sqref="A1:F33"/>
    </sheetView>
  </sheetViews>
  <sheetFormatPr defaultRowHeight="12.75" x14ac:dyDescent="0.2"/>
  <cols>
    <col min="1" max="1" width="32.28515625" customWidth="1"/>
    <col min="2" max="6" width="12.7109375" customWidth="1"/>
  </cols>
  <sheetData>
    <row r="1" spans="1:6" ht="19.5" x14ac:dyDescent="0.25">
      <c r="A1" s="45" t="s">
        <v>288</v>
      </c>
      <c r="B1" s="56" t="s">
        <v>289</v>
      </c>
      <c r="C1" s="56"/>
      <c r="D1" s="56"/>
      <c r="E1" s="56"/>
      <c r="F1" s="56"/>
    </row>
    <row r="2" spans="1:6" x14ac:dyDescent="0.2">
      <c r="A2" s="2" t="s">
        <v>278</v>
      </c>
      <c r="B2" t="s">
        <v>273</v>
      </c>
      <c r="C2" t="s">
        <v>274</v>
      </c>
      <c r="D2" t="s">
        <v>275</v>
      </c>
      <c r="E2" t="s">
        <v>276</v>
      </c>
      <c r="F2" t="s">
        <v>277</v>
      </c>
    </row>
    <row r="3" spans="1:6" ht="35.1" customHeight="1" x14ac:dyDescent="0.2">
      <c r="A3" s="15" t="s">
        <v>107</v>
      </c>
      <c r="B3" s="6">
        <v>1019000</v>
      </c>
      <c r="C3" s="6">
        <v>1043000</v>
      </c>
      <c r="D3" s="6">
        <v>967000</v>
      </c>
      <c r="E3" s="6">
        <v>1156000</v>
      </c>
      <c r="F3" s="6">
        <v>875000</v>
      </c>
    </row>
    <row r="4" spans="1:6" ht="35.1" customHeight="1" x14ac:dyDescent="0.2">
      <c r="A4" s="15" t="s">
        <v>116</v>
      </c>
      <c r="B4" s="6">
        <v>145000</v>
      </c>
      <c r="C4" s="6">
        <v>136000</v>
      </c>
      <c r="D4" s="6">
        <v>172000</v>
      </c>
      <c r="E4" s="6">
        <v>197000</v>
      </c>
      <c r="F4" s="6">
        <v>220000</v>
      </c>
    </row>
    <row r="5" spans="1:6" ht="35.1" customHeight="1" x14ac:dyDescent="0.2">
      <c r="A5" s="15" t="s">
        <v>117</v>
      </c>
      <c r="B5" s="6">
        <v>284000</v>
      </c>
      <c r="C5" s="6">
        <v>242000</v>
      </c>
      <c r="D5" s="6">
        <v>196000</v>
      </c>
      <c r="E5" s="6">
        <v>178000</v>
      </c>
      <c r="F5" s="6">
        <v>144000</v>
      </c>
    </row>
    <row r="6" spans="1:6" ht="35.1" customHeight="1" x14ac:dyDescent="0.2">
      <c r="A6" s="15" t="s">
        <v>84</v>
      </c>
      <c r="B6" s="7" t="s">
        <v>25</v>
      </c>
      <c r="C6" s="7" t="s">
        <v>25</v>
      </c>
      <c r="D6" s="7" t="s">
        <v>25</v>
      </c>
      <c r="E6" s="6">
        <v>10000</v>
      </c>
      <c r="F6" s="7" t="s">
        <v>25</v>
      </c>
    </row>
    <row r="7" spans="1:6" ht="35.1" customHeight="1" x14ac:dyDescent="0.2">
      <c r="A7" s="15" t="s">
        <v>80</v>
      </c>
      <c r="B7" s="6">
        <v>14000</v>
      </c>
      <c r="C7" s="7" t="s">
        <v>25</v>
      </c>
      <c r="D7" s="7" t="s">
        <v>25</v>
      </c>
      <c r="E7" s="7" t="s">
        <v>25</v>
      </c>
      <c r="F7" s="6">
        <v>-3000</v>
      </c>
    </row>
    <row r="8" spans="1:6" ht="35.1" customHeight="1" x14ac:dyDescent="0.2">
      <c r="A8" s="15" t="s">
        <v>23</v>
      </c>
      <c r="B8" s="6">
        <v>-88000</v>
      </c>
      <c r="C8" s="6">
        <v>-25000</v>
      </c>
      <c r="D8" s="6">
        <v>-136000</v>
      </c>
      <c r="E8" s="6">
        <v>127000</v>
      </c>
      <c r="F8" s="6">
        <v>-54000</v>
      </c>
    </row>
    <row r="9" spans="1:6" ht="35.1" customHeight="1" x14ac:dyDescent="0.2">
      <c r="A9" s="15" t="s">
        <v>27</v>
      </c>
      <c r="B9" s="7" t="s">
        <v>25</v>
      </c>
      <c r="C9" s="7" t="s">
        <v>25</v>
      </c>
      <c r="D9" s="7" t="s">
        <v>25</v>
      </c>
      <c r="E9" s="6">
        <v>3000</v>
      </c>
      <c r="F9" s="6">
        <v>19000</v>
      </c>
    </row>
    <row r="10" spans="1:6" ht="35.1" customHeight="1" x14ac:dyDescent="0.2">
      <c r="A10" s="15" t="s">
        <v>43</v>
      </c>
      <c r="B10" s="6">
        <v>-24000</v>
      </c>
      <c r="C10" s="6">
        <v>10000</v>
      </c>
      <c r="D10" s="6">
        <v>3000</v>
      </c>
      <c r="E10" s="6">
        <v>19000</v>
      </c>
      <c r="F10" s="6">
        <v>87000</v>
      </c>
    </row>
    <row r="11" spans="1:6" ht="35.1" customHeight="1" x14ac:dyDescent="0.2">
      <c r="A11" s="15" t="s">
        <v>45</v>
      </c>
      <c r="B11" s="6">
        <v>59000</v>
      </c>
      <c r="C11" s="6">
        <v>-44000</v>
      </c>
      <c r="D11" s="6">
        <v>5000</v>
      </c>
      <c r="E11" s="6">
        <v>13000</v>
      </c>
      <c r="F11" s="6">
        <v>-46000</v>
      </c>
    </row>
    <row r="12" spans="1:6" ht="35.1" customHeight="1" x14ac:dyDescent="0.2">
      <c r="A12" s="15" t="s">
        <v>118</v>
      </c>
      <c r="B12" s="6">
        <v>3000</v>
      </c>
      <c r="C12" s="6">
        <v>43000</v>
      </c>
      <c r="D12" s="6">
        <v>-5000</v>
      </c>
      <c r="E12" s="6">
        <v>-252000</v>
      </c>
      <c r="F12" s="6">
        <v>31000</v>
      </c>
    </row>
    <row r="13" spans="1:6" ht="35.1" customHeight="1" x14ac:dyDescent="0.2">
      <c r="A13" s="15" t="s">
        <v>28</v>
      </c>
      <c r="B13" s="6">
        <v>-16000</v>
      </c>
      <c r="C13" s="6">
        <v>204000</v>
      </c>
      <c r="D13" s="6">
        <v>100000</v>
      </c>
      <c r="E13" s="6">
        <v>-403000</v>
      </c>
      <c r="F13" s="6">
        <v>1000</v>
      </c>
    </row>
    <row r="14" spans="1:6" ht="35.1" customHeight="1" x14ac:dyDescent="0.2">
      <c r="A14" s="15" t="s">
        <v>54</v>
      </c>
      <c r="B14" s="6">
        <v>151000</v>
      </c>
      <c r="C14" s="6">
        <v>83000</v>
      </c>
      <c r="D14" s="6">
        <v>81000</v>
      </c>
      <c r="E14" s="6">
        <v>175000</v>
      </c>
      <c r="F14" s="6">
        <v>-207000</v>
      </c>
    </row>
    <row r="15" spans="1:6" ht="35.1" customHeight="1" x14ac:dyDescent="0.2">
      <c r="A15" s="15" t="s">
        <v>119</v>
      </c>
      <c r="B15" s="6">
        <v>1547000</v>
      </c>
      <c r="C15" s="6">
        <v>1692000</v>
      </c>
      <c r="D15" s="6">
        <v>1383000</v>
      </c>
      <c r="E15" s="6">
        <v>1223000</v>
      </c>
      <c r="F15" s="6">
        <v>1067000</v>
      </c>
    </row>
    <row r="16" spans="1:6" ht="35.1" customHeight="1" x14ac:dyDescent="0.2">
      <c r="A16" s="15" t="s">
        <v>120</v>
      </c>
      <c r="B16" s="6">
        <v>-119000</v>
      </c>
      <c r="C16" s="6">
        <v>-107000</v>
      </c>
      <c r="D16" s="6">
        <v>-123000</v>
      </c>
      <c r="E16" s="6">
        <v>-93000</v>
      </c>
      <c r="F16" s="6">
        <v>-95000</v>
      </c>
    </row>
    <row r="17" spans="1:6" ht="35.1" customHeight="1" x14ac:dyDescent="0.2">
      <c r="A17" s="15" t="s">
        <v>121</v>
      </c>
      <c r="B17" s="6">
        <v>1688000</v>
      </c>
      <c r="C17" s="6">
        <v>3166000</v>
      </c>
      <c r="D17" s="6">
        <v>1281000</v>
      </c>
      <c r="E17" s="6">
        <v>941000</v>
      </c>
      <c r="F17" s="6">
        <v>727000</v>
      </c>
    </row>
    <row r="18" spans="1:6" ht="35.1" customHeight="1" x14ac:dyDescent="0.2">
      <c r="A18" s="15" t="s">
        <v>122</v>
      </c>
      <c r="B18" s="6">
        <v>-1342000</v>
      </c>
      <c r="C18" s="6">
        <v>-2287000</v>
      </c>
      <c r="D18" s="6">
        <v>-1917000</v>
      </c>
      <c r="E18" s="6">
        <v>-1332000</v>
      </c>
      <c r="F18" s="6">
        <v>-1102000</v>
      </c>
    </row>
    <row r="19" spans="1:6" ht="35.1" customHeight="1" x14ac:dyDescent="0.2">
      <c r="A19" s="15" t="s">
        <v>123</v>
      </c>
      <c r="B19" s="6">
        <v>-58000</v>
      </c>
      <c r="C19" s="6">
        <v>-150000</v>
      </c>
      <c r="D19" s="7" t="s">
        <v>25</v>
      </c>
      <c r="E19" s="7" t="s">
        <v>25</v>
      </c>
      <c r="F19" s="7" t="s">
        <v>25</v>
      </c>
    </row>
    <row r="20" spans="1:6" ht="35.1" customHeight="1" x14ac:dyDescent="0.2">
      <c r="A20" s="15" t="s">
        <v>124</v>
      </c>
      <c r="B20" s="6">
        <v>169000</v>
      </c>
      <c r="C20" s="6">
        <v>622000</v>
      </c>
      <c r="D20" s="6">
        <v>-759000</v>
      </c>
      <c r="E20" s="6">
        <v>-484000</v>
      </c>
      <c r="F20" s="6">
        <v>-470000</v>
      </c>
    </row>
    <row r="21" spans="1:6" ht="35.1" customHeight="1" x14ac:dyDescent="0.2">
      <c r="A21" s="15" t="s">
        <v>125</v>
      </c>
      <c r="B21" s="7" t="s">
        <v>25</v>
      </c>
      <c r="C21" s="7" t="s">
        <v>25</v>
      </c>
      <c r="D21" s="7" t="s">
        <v>25</v>
      </c>
      <c r="E21" s="6">
        <v>989000</v>
      </c>
      <c r="F21" s="7" t="s">
        <v>25</v>
      </c>
    </row>
    <row r="22" spans="1:6" ht="35.1" customHeight="1" x14ac:dyDescent="0.2">
      <c r="A22" s="15" t="s">
        <v>126</v>
      </c>
      <c r="B22" s="7" t="s">
        <v>25</v>
      </c>
      <c r="C22" s="7" t="s">
        <v>25</v>
      </c>
      <c r="D22" s="6">
        <v>-163000</v>
      </c>
      <c r="E22" s="6">
        <v>-470000</v>
      </c>
      <c r="F22" s="7" t="s">
        <v>25</v>
      </c>
    </row>
    <row r="23" spans="1:6" ht="35.1" customHeight="1" x14ac:dyDescent="0.2">
      <c r="A23" s="15" t="s">
        <v>127</v>
      </c>
      <c r="B23" s="6">
        <v>61000</v>
      </c>
      <c r="C23" s="6">
        <v>78000</v>
      </c>
      <c r="D23" s="6">
        <v>72000</v>
      </c>
      <c r="E23" s="6">
        <v>107000</v>
      </c>
      <c r="F23" s="6">
        <v>60000</v>
      </c>
    </row>
    <row r="24" spans="1:6" ht="35.1" customHeight="1" x14ac:dyDescent="0.2">
      <c r="A24" s="15" t="s">
        <v>128</v>
      </c>
      <c r="B24" s="6">
        <v>-122000</v>
      </c>
      <c r="C24" s="6">
        <v>-120000</v>
      </c>
      <c r="D24" s="7" t="s">
        <v>25</v>
      </c>
      <c r="E24" s="7" t="s">
        <v>25</v>
      </c>
      <c r="F24" s="7" t="s">
        <v>25</v>
      </c>
    </row>
    <row r="25" spans="1:6" ht="35.1" customHeight="1" x14ac:dyDescent="0.2">
      <c r="A25" s="15" t="s">
        <v>129</v>
      </c>
      <c r="B25" s="7" t="s">
        <v>25</v>
      </c>
      <c r="C25" s="7" t="s">
        <v>25</v>
      </c>
      <c r="D25" s="6">
        <v>65000</v>
      </c>
      <c r="E25" s="6">
        <v>86000</v>
      </c>
      <c r="F25" s="6">
        <v>22000</v>
      </c>
    </row>
    <row r="26" spans="1:6" ht="35.1" customHeight="1" x14ac:dyDescent="0.2">
      <c r="A26" s="15" t="s">
        <v>130</v>
      </c>
      <c r="B26" s="6">
        <v>-1192000</v>
      </c>
      <c r="C26" s="6">
        <v>-601000</v>
      </c>
      <c r="D26" s="6">
        <v>-508000</v>
      </c>
      <c r="E26" s="6">
        <v>-1018000</v>
      </c>
      <c r="F26" s="6">
        <v>-337000</v>
      </c>
    </row>
    <row r="27" spans="1:6" ht="35.1" customHeight="1" x14ac:dyDescent="0.2">
      <c r="A27" s="15" t="s">
        <v>131</v>
      </c>
      <c r="B27" s="6">
        <v>-1253000</v>
      </c>
      <c r="C27" s="6">
        <v>-643000</v>
      </c>
      <c r="D27" s="6">
        <v>-534000</v>
      </c>
      <c r="E27" s="6">
        <v>-306000</v>
      </c>
      <c r="F27" s="6">
        <v>-255000</v>
      </c>
    </row>
    <row r="28" spans="1:6" ht="35.1" customHeight="1" x14ac:dyDescent="0.2">
      <c r="A28" s="15" t="s">
        <v>132</v>
      </c>
      <c r="B28" s="6">
        <v>-13000</v>
      </c>
      <c r="C28" s="6">
        <v>22000</v>
      </c>
      <c r="D28" s="6">
        <v>-18000</v>
      </c>
      <c r="E28" s="6">
        <v>-8000</v>
      </c>
      <c r="F28" s="6">
        <v>-56000</v>
      </c>
    </row>
    <row r="29" spans="1:6" ht="35.1" customHeight="1" x14ac:dyDescent="0.2">
      <c r="A29" s="15" t="s">
        <v>133</v>
      </c>
      <c r="B29" s="6">
        <v>450000</v>
      </c>
      <c r="C29" s="6">
        <v>1693000</v>
      </c>
      <c r="D29" s="6">
        <v>72000</v>
      </c>
      <c r="E29" s="6">
        <v>425000</v>
      </c>
      <c r="F29" s="6">
        <v>286000</v>
      </c>
    </row>
    <row r="30" spans="1:6" ht="35.1" customHeight="1" x14ac:dyDescent="0.2">
      <c r="A30" s="15" t="s">
        <v>134</v>
      </c>
      <c r="B30" s="6">
        <v>4258000</v>
      </c>
      <c r="C30" s="6">
        <v>2565000</v>
      </c>
      <c r="D30" s="6">
        <v>2493000</v>
      </c>
      <c r="E30" s="6">
        <v>2068000</v>
      </c>
      <c r="F30" s="6">
        <v>1782000</v>
      </c>
    </row>
    <row r="31" spans="1:6" ht="35.1" customHeight="1" x14ac:dyDescent="0.2">
      <c r="A31" s="15" t="s">
        <v>135</v>
      </c>
      <c r="B31" s="6">
        <v>4708000</v>
      </c>
      <c r="C31" s="6">
        <v>4258000</v>
      </c>
      <c r="D31" s="6">
        <v>2565000</v>
      </c>
      <c r="E31" s="6">
        <v>2493000</v>
      </c>
      <c r="F31" s="6">
        <v>2068000</v>
      </c>
    </row>
    <row r="32" spans="1:6" ht="35.1" customHeight="1" x14ac:dyDescent="0.2">
      <c r="A32" s="15" t="s">
        <v>136</v>
      </c>
      <c r="B32" s="6">
        <v>100000</v>
      </c>
      <c r="C32" s="6">
        <v>57000</v>
      </c>
      <c r="D32" s="6">
        <v>51000</v>
      </c>
      <c r="E32" s="6">
        <v>35000</v>
      </c>
      <c r="F32" s="6">
        <v>2000</v>
      </c>
    </row>
    <row r="33" spans="1:6" ht="35.1" customHeight="1" x14ac:dyDescent="0.2">
      <c r="A33" s="15" t="s">
        <v>137</v>
      </c>
      <c r="B33" s="6">
        <v>42000</v>
      </c>
      <c r="C33" s="6">
        <v>42000</v>
      </c>
      <c r="D33" s="6">
        <v>43000</v>
      </c>
      <c r="E33" s="6">
        <v>4000</v>
      </c>
      <c r="F33" s="6">
        <v>6000</v>
      </c>
    </row>
  </sheetData>
  <mergeCells count="1">
    <mergeCell ref="B1:F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'App E EA'!B3:F3</xm:f>
              <xm:sqref>G3</xm:sqref>
            </x14:sparkline>
            <x14:sparkline>
              <xm:f>'App E EA'!B4:F4</xm:f>
              <xm:sqref>G4</xm:sqref>
            </x14:sparkline>
            <x14:sparkline>
              <xm:f>'App E EA'!B5:F5</xm:f>
              <xm:sqref>G5</xm:sqref>
            </x14:sparkline>
            <x14:sparkline>
              <xm:f>'App E EA'!B6:F6</xm:f>
              <xm:sqref>G6</xm:sqref>
            </x14:sparkline>
            <x14:sparkline>
              <xm:f>'App E EA'!B7:F7</xm:f>
              <xm:sqref>G7</xm:sqref>
            </x14:sparkline>
            <x14:sparkline>
              <xm:f>'App E EA'!B8:F8</xm:f>
              <xm:sqref>G8</xm:sqref>
            </x14:sparkline>
            <x14:sparkline>
              <xm:f>'App E EA'!B9:F9</xm:f>
              <xm:sqref>G9</xm:sqref>
            </x14:sparkline>
            <x14:sparkline>
              <xm:f>'App E EA'!B10:F10</xm:f>
              <xm:sqref>G10</xm:sqref>
            </x14:sparkline>
            <x14:sparkline>
              <xm:f>'App E EA'!B11:F11</xm:f>
              <xm:sqref>G11</xm:sqref>
            </x14:sparkline>
            <x14:sparkline>
              <xm:f>'App E EA'!B12:F12</xm:f>
              <xm:sqref>G12</xm:sqref>
            </x14:sparkline>
            <x14:sparkline>
              <xm:f>'App E EA'!B13:F13</xm:f>
              <xm:sqref>G13</xm:sqref>
            </x14:sparkline>
            <x14:sparkline>
              <xm:f>'App E EA'!B14:F14</xm:f>
              <xm:sqref>G14</xm:sqref>
            </x14:sparkline>
            <x14:sparkline>
              <xm:f>'App E EA'!B15:F15</xm:f>
              <xm:sqref>G15</xm:sqref>
            </x14:sparkline>
            <x14:sparkline>
              <xm:f>'App E EA'!B16:F16</xm:f>
              <xm:sqref>G16</xm:sqref>
            </x14:sparkline>
            <x14:sparkline>
              <xm:f>'App E EA'!B17:F17</xm:f>
              <xm:sqref>G17</xm:sqref>
            </x14:sparkline>
            <x14:sparkline>
              <xm:f>'App E EA'!B18:F18</xm:f>
              <xm:sqref>G18</xm:sqref>
            </x14:sparkline>
            <x14:sparkline>
              <xm:f>'App E EA'!B19:F19</xm:f>
              <xm:sqref>G19</xm:sqref>
            </x14:sparkline>
            <x14:sparkline>
              <xm:f>'App E EA'!B20:F20</xm:f>
              <xm:sqref>G20</xm:sqref>
            </x14:sparkline>
            <x14:sparkline>
              <xm:f>'App E EA'!B21:F21</xm:f>
              <xm:sqref>G21</xm:sqref>
            </x14:sparkline>
            <x14:sparkline>
              <xm:f>'App E EA'!B22:F22</xm:f>
              <xm:sqref>G22</xm:sqref>
            </x14:sparkline>
            <x14:sparkline>
              <xm:f>'App E EA'!B23:F23</xm:f>
              <xm:sqref>G23</xm:sqref>
            </x14:sparkline>
            <x14:sparkline>
              <xm:f>'App E EA'!B24:F24</xm:f>
              <xm:sqref>G24</xm:sqref>
            </x14:sparkline>
            <x14:sparkline>
              <xm:f>'App E EA'!B25:F25</xm:f>
              <xm:sqref>G25</xm:sqref>
            </x14:sparkline>
            <x14:sparkline>
              <xm:f>'App E EA'!B26:F26</xm:f>
              <xm:sqref>G26</xm:sqref>
            </x14:sparkline>
            <x14:sparkline>
              <xm:f>'App E EA'!B27:F27</xm:f>
              <xm:sqref>G27</xm:sqref>
            </x14:sparkline>
            <x14:sparkline>
              <xm:f>'App E EA'!B28:F28</xm:f>
              <xm:sqref>G28</xm:sqref>
            </x14:sparkline>
            <x14:sparkline>
              <xm:f>'App E EA'!B29:F29</xm:f>
              <xm:sqref>G29</xm:sqref>
            </x14:sparkline>
            <x14:sparkline>
              <xm:f>'App E EA'!B30:F30</xm:f>
              <xm:sqref>G30</xm:sqref>
            </x14:sparkline>
            <x14:sparkline>
              <xm:f>'App E EA'!B31:F31</xm:f>
              <xm:sqref>G31</xm:sqref>
            </x14:sparkline>
            <x14:sparkline>
              <xm:f>'App E EA'!B32:F32</xm:f>
              <xm:sqref>G32</xm:sqref>
            </x14:sparkline>
            <x14:sparkline>
              <xm:f>'App E EA'!B33:F33</xm:f>
              <xm:sqref>G33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RowHeight="12.75" x14ac:dyDescent="0.2"/>
  <cols>
    <col min="1" max="1" width="35.28515625" customWidth="1"/>
    <col min="2" max="6" width="20.7109375" customWidth="1"/>
  </cols>
  <sheetData>
    <row r="1" spans="1:6" ht="20.25" thickBot="1" x14ac:dyDescent="0.35">
      <c r="A1" s="42" t="s">
        <v>295</v>
      </c>
      <c r="B1" s="51" t="s">
        <v>300</v>
      </c>
      <c r="C1" s="51"/>
      <c r="D1" s="51"/>
      <c r="E1" s="51"/>
      <c r="F1" s="51"/>
    </row>
    <row r="2" spans="1:6" ht="13.5" thickTop="1" x14ac:dyDescent="0.2">
      <c r="A2" s="15" t="s">
        <v>138</v>
      </c>
      <c r="B2" t="s">
        <v>273</v>
      </c>
      <c r="C2" t="s">
        <v>274</v>
      </c>
      <c r="D2" t="s">
        <v>275</v>
      </c>
      <c r="E2" t="s">
        <v>276</v>
      </c>
      <c r="F2" t="s">
        <v>277</v>
      </c>
    </row>
    <row r="3" spans="1:6" x14ac:dyDescent="0.2">
      <c r="A3" s="30" t="s">
        <v>139</v>
      </c>
      <c r="B3" s="8">
        <v>2.8172185430463577</v>
      </c>
      <c r="C3" s="8">
        <v>2.4102769971898836</v>
      </c>
      <c r="D3" s="8">
        <v>2.1527950310559008</v>
      </c>
      <c r="E3" s="8">
        <v>1.8006617038875103</v>
      </c>
      <c r="F3" s="8">
        <v>1.3542045868219876</v>
      </c>
    </row>
    <row r="4" spans="1:6" x14ac:dyDescent="0.2">
      <c r="A4" t="s">
        <v>140</v>
      </c>
      <c r="B4" s="8">
        <v>2.8172185430463577</v>
      </c>
      <c r="C4" s="8">
        <v>2.4102769971898836</v>
      </c>
      <c r="D4" s="8">
        <v>2.1527950310559008</v>
      </c>
      <c r="E4" s="8">
        <v>1.7870140612076095</v>
      </c>
      <c r="F4" s="8">
        <v>1.3410993811430652</v>
      </c>
    </row>
    <row r="5" spans="1:6" x14ac:dyDescent="0.2">
      <c r="A5" t="s">
        <v>272</v>
      </c>
      <c r="B5" s="8">
        <v>2.0785871964679909</v>
      </c>
      <c r="C5" s="8">
        <v>1.709353673223605</v>
      </c>
      <c r="D5" s="8">
        <v>1.0621118012422359</v>
      </c>
      <c r="E5" s="8">
        <v>1.0310173697270471</v>
      </c>
      <c r="F5" s="8">
        <v>0.7528212595558792</v>
      </c>
    </row>
    <row r="6" spans="1:6" x14ac:dyDescent="0.2">
      <c r="A6" t="s">
        <v>141</v>
      </c>
      <c r="B6" s="11">
        <v>0.19114612643031326</v>
      </c>
      <c r="C6" s="11">
        <v>0.22698585418933623</v>
      </c>
      <c r="D6" s="11">
        <v>0.23817733990147782</v>
      </c>
      <c r="E6" s="11">
        <v>0.34040047114252059</v>
      </c>
      <c r="F6" s="11">
        <v>0.28820816864295123</v>
      </c>
    </row>
    <row r="7" spans="1:6" x14ac:dyDescent="0.2">
      <c r="A7" t="s">
        <v>142</v>
      </c>
      <c r="B7" s="11">
        <v>0.20585858585858585</v>
      </c>
      <c r="C7" s="11">
        <v>0.20252427184466018</v>
      </c>
      <c r="D7" s="11">
        <v>0.19958720330237359</v>
      </c>
      <c r="E7" s="11">
        <v>0.26296633303002731</v>
      </c>
      <c r="F7" s="11">
        <v>0.19379844961240311</v>
      </c>
    </row>
    <row r="8" spans="1:6" x14ac:dyDescent="0.2">
      <c r="A8" t="s">
        <v>143</v>
      </c>
      <c r="B8" s="8">
        <v>0.55264039298872392</v>
      </c>
      <c r="C8" s="8">
        <v>0.59995340167753963</v>
      </c>
      <c r="D8" s="8">
        <v>0.6277533039647577</v>
      </c>
      <c r="E8" s="8">
        <v>0.62354609929078009</v>
      </c>
      <c r="F8" s="8">
        <v>0.7345046364080039</v>
      </c>
    </row>
    <row r="9" spans="1:6" x14ac:dyDescent="0.2">
      <c r="A9" t="s">
        <v>144</v>
      </c>
      <c r="B9" s="8">
        <v>1.680172575501782</v>
      </c>
      <c r="C9" s="8">
        <v>1.8681175190424375</v>
      </c>
      <c r="D9" s="8">
        <v>1.9009852216748768</v>
      </c>
      <c r="E9" s="8">
        <v>2.0759717314487633</v>
      </c>
      <c r="F9" s="8">
        <v>2.0247035573122529</v>
      </c>
    </row>
    <row r="10" spans="1:6" x14ac:dyDescent="0.2">
      <c r="A10" t="s">
        <v>145</v>
      </c>
      <c r="B10" s="11">
        <v>0.19114612643031326</v>
      </c>
      <c r="C10" s="11">
        <v>0.22698585418933623</v>
      </c>
      <c r="D10" s="11">
        <v>0.23817733990147782</v>
      </c>
      <c r="E10" s="11">
        <v>0.34040047114252064</v>
      </c>
      <c r="F10" s="11">
        <v>0.28820816864295123</v>
      </c>
    </row>
    <row r="11" spans="1:6" x14ac:dyDescent="0.2">
      <c r="A11" t="s">
        <v>146</v>
      </c>
      <c r="B11" s="11">
        <v>0.11376576978899185</v>
      </c>
      <c r="C11" s="11">
        <v>0.12150512581547064</v>
      </c>
      <c r="D11" s="11">
        <v>0.12529152630215082</v>
      </c>
      <c r="E11" s="11">
        <v>0.16397163120567376</v>
      </c>
      <c r="F11" s="11">
        <v>0.142345859768993</v>
      </c>
    </row>
    <row r="12" spans="1:6" x14ac:dyDescent="0.2">
      <c r="A12" t="s">
        <v>147</v>
      </c>
      <c r="B12" s="11">
        <v>0.73292929292929287</v>
      </c>
      <c r="C12" s="11">
        <v>0.75203883495145629</v>
      </c>
      <c r="D12" s="11">
        <v>0.7320949432404541</v>
      </c>
      <c r="E12" s="11">
        <v>0.69199272065514106</v>
      </c>
      <c r="F12" s="11">
        <v>0.68349944629014392</v>
      </c>
    </row>
    <row r="13" spans="1:6" x14ac:dyDescent="0.2">
      <c r="A13" t="s">
        <v>148</v>
      </c>
      <c r="B13" s="11">
        <v>0.2012121212121212</v>
      </c>
      <c r="C13" s="11">
        <v>0.27844660194174758</v>
      </c>
      <c r="D13" s="11">
        <v>0.25263157894736843</v>
      </c>
      <c r="E13" s="11">
        <v>0.20427661510464057</v>
      </c>
      <c r="F13" s="11">
        <v>0.20996677740863787</v>
      </c>
    </row>
    <row r="14" spans="1:6" x14ac:dyDescent="0.2">
      <c r="A14" t="s">
        <v>149</v>
      </c>
      <c r="B14" s="8" t="s">
        <v>298</v>
      </c>
      <c r="C14" s="8" t="s">
        <v>298</v>
      </c>
      <c r="D14" s="8" t="s">
        <v>298</v>
      </c>
      <c r="E14" s="8">
        <v>41.030303030303031</v>
      </c>
      <c r="F14" s="8">
        <v>39.694444444444443</v>
      </c>
    </row>
    <row r="15" spans="1:6" x14ac:dyDescent="0.2">
      <c r="A15" t="s">
        <v>150</v>
      </c>
      <c r="B15" s="8" t="s">
        <v>299</v>
      </c>
      <c r="C15" s="8" t="s">
        <v>299</v>
      </c>
      <c r="D15" s="8" t="s">
        <v>299</v>
      </c>
      <c r="E15" s="8">
        <v>8.8958641063515511</v>
      </c>
      <c r="F15" s="8">
        <v>9.1952414275717285</v>
      </c>
    </row>
    <row r="16" spans="1:6" x14ac:dyDescent="0.2">
      <c r="A16" t="s">
        <v>151</v>
      </c>
      <c r="B16" s="8">
        <v>45.938383838383842</v>
      </c>
      <c r="C16" s="8">
        <v>27.28640776699029</v>
      </c>
      <c r="D16" s="8">
        <v>27.045407636738904</v>
      </c>
      <c r="E16" s="8">
        <v>19.345996360327568</v>
      </c>
      <c r="F16" s="8">
        <v>29.264673311184939</v>
      </c>
    </row>
    <row r="17" spans="1:6" x14ac:dyDescent="0.2">
      <c r="A17" t="s">
        <v>152</v>
      </c>
      <c r="B17" s="8">
        <v>31.198940998487142</v>
      </c>
      <c r="C17" s="8">
        <v>13.719655442443226</v>
      </c>
      <c r="D17" s="8">
        <v>24.464560862865948</v>
      </c>
      <c r="E17" s="8">
        <v>23.991875923190545</v>
      </c>
      <c r="F17" s="8">
        <v>17.368789363191045</v>
      </c>
    </row>
    <row r="18" spans="1:6" x14ac:dyDescent="0.2">
      <c r="A18" t="s">
        <v>153</v>
      </c>
      <c r="B18" s="8">
        <v>11.049107142857142</v>
      </c>
      <c r="C18" s="8">
        <v>11.368653421633555</v>
      </c>
      <c r="D18" s="8">
        <v>11.163594470046084</v>
      </c>
      <c r="E18" s="8">
        <v>10.013667425968109</v>
      </c>
      <c r="F18" s="8">
        <v>9.8366013071895431</v>
      </c>
    </row>
    <row r="19" spans="1:6" x14ac:dyDescent="0.2">
      <c r="A19" t="s">
        <v>154</v>
      </c>
      <c r="B19" s="8">
        <v>22.133333333333333</v>
      </c>
      <c r="C19" s="8">
        <v>32.590909090909093</v>
      </c>
      <c r="D19" s="8">
        <v>26.042553191489361</v>
      </c>
      <c r="E19" s="8">
        <v>32.071428571428569</v>
      </c>
      <c r="F19" s="8">
        <v>30.580645161290324</v>
      </c>
    </row>
    <row r="20" spans="1:6" x14ac:dyDescent="0.2">
      <c r="A20" t="s">
        <v>155</v>
      </c>
      <c r="B20" s="11">
        <v>0.40482304342971975</v>
      </c>
      <c r="C20" s="11">
        <v>0.46470177073625352</v>
      </c>
      <c r="D20" s="11">
        <v>0.4739569836745271</v>
      </c>
      <c r="E20" s="11">
        <v>0.51801418439716307</v>
      </c>
      <c r="F20" s="11">
        <v>0.50105742638685535</v>
      </c>
    </row>
    <row r="21" spans="1:6" x14ac:dyDescent="0.2">
      <c r="A21" t="s">
        <v>156</v>
      </c>
      <c r="B21" s="8">
        <v>0.18645657475145377</v>
      </c>
      <c r="C21" s="8">
        <v>0.21588683351468987</v>
      </c>
      <c r="D21" s="8">
        <v>0.24384236453201971</v>
      </c>
      <c r="E21" s="8">
        <v>0.29122497055359248</v>
      </c>
      <c r="F21" s="8">
        <v>0.20849802371541501</v>
      </c>
    </row>
    <row r="22" spans="1:6" x14ac:dyDescent="0.2">
      <c r="A22" t="s">
        <v>162</v>
      </c>
      <c r="B22" s="32">
        <v>102.67</v>
      </c>
      <c r="C22" s="32">
        <v>111.72</v>
      </c>
      <c r="D22" s="32">
        <v>89.52</v>
      </c>
      <c r="E22" s="32">
        <v>66.11</v>
      </c>
      <c r="F22" s="32">
        <v>58.82</v>
      </c>
    </row>
    <row r="23" spans="1:6" x14ac:dyDescent="0.2">
      <c r="A23" t="s">
        <v>163</v>
      </c>
      <c r="B23" s="31">
        <v>17.882840724974589</v>
      </c>
      <c r="C23" s="31">
        <v>14.998204785063812</v>
      </c>
      <c r="D23" s="31">
        <v>13.166129968511546</v>
      </c>
      <c r="E23" s="31">
        <v>11.297330024417668</v>
      </c>
      <c r="F23" s="31">
        <v>9.8036366454512862</v>
      </c>
    </row>
    <row r="24" spans="1:6" x14ac:dyDescent="0.2">
      <c r="A24" t="s">
        <v>164</v>
      </c>
      <c r="B24" s="8">
        <v>5.741257867191897</v>
      </c>
      <c r="C24" s="8">
        <v>7.4488914907508157</v>
      </c>
      <c r="D24" s="8">
        <v>6.7992644926108374</v>
      </c>
      <c r="E24" s="8">
        <v>5.851825153121319</v>
      </c>
      <c r="F24" s="8">
        <v>5.9998143675889333</v>
      </c>
    </row>
    <row r="25" spans="1:6" x14ac:dyDescent="0.2">
      <c r="A25" t="s">
        <v>165</v>
      </c>
      <c r="B25" s="31">
        <v>30606645.690000001</v>
      </c>
      <c r="C25" s="31">
        <v>34227656.399999999</v>
      </c>
      <c r="D25" s="31">
        <v>27605013.84</v>
      </c>
      <c r="E25" s="31">
        <v>19872798.219999999</v>
      </c>
      <c r="F25" s="31">
        <v>18215436.420000002</v>
      </c>
    </row>
    <row r="26" spans="1:6" x14ac:dyDescent="0.2">
      <c r="A26" t="s">
        <v>166</v>
      </c>
      <c r="B26" s="8">
        <v>30.831831831831831</v>
      </c>
      <c r="C26" s="8">
        <v>33.449101796407184</v>
      </c>
      <c r="D26" s="8">
        <v>29.064935064935064</v>
      </c>
      <c r="E26" s="8">
        <v>18.888571428571428</v>
      </c>
      <c r="F26" s="8">
        <v>21.866171003717472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C13" workbookViewId="0">
      <selection sqref="A1:F56"/>
    </sheetView>
  </sheetViews>
  <sheetFormatPr defaultRowHeight="12.75" x14ac:dyDescent="0.2"/>
  <cols>
    <col min="1" max="1" width="42.28515625" bestFit="1" customWidth="1"/>
    <col min="2" max="6" width="20.7109375" customWidth="1"/>
  </cols>
  <sheetData>
    <row r="1" spans="1:6" ht="20.25" thickBot="1" x14ac:dyDescent="0.35">
      <c r="A1" s="47" t="s">
        <v>290</v>
      </c>
      <c r="B1" s="51" t="s">
        <v>291</v>
      </c>
      <c r="C1" s="51"/>
      <c r="D1" s="51"/>
      <c r="E1" s="51"/>
      <c r="F1" s="51"/>
    </row>
    <row r="2" spans="1:6" ht="13.5" customHeight="1" thickTop="1" x14ac:dyDescent="0.2">
      <c r="A2" s="3" t="s">
        <v>278</v>
      </c>
      <c r="B2" s="4" t="s">
        <v>273</v>
      </c>
      <c r="C2" s="4" t="s">
        <v>274</v>
      </c>
      <c r="D2" s="4" t="s">
        <v>275</v>
      </c>
      <c r="E2" s="4" t="s">
        <v>276</v>
      </c>
      <c r="F2" s="4" t="s">
        <v>277</v>
      </c>
    </row>
    <row r="3" spans="1:6" x14ac:dyDescent="0.2">
      <c r="A3" s="5" t="s">
        <v>172</v>
      </c>
      <c r="B3" s="6">
        <v>437000</v>
      </c>
      <c r="C3" s="6">
        <v>268000</v>
      </c>
      <c r="D3" s="6">
        <v>269000</v>
      </c>
      <c r="E3" s="6">
        <v>286000</v>
      </c>
      <c r="F3" s="6">
        <v>176000</v>
      </c>
    </row>
    <row r="4" spans="1:6" x14ac:dyDescent="0.2">
      <c r="A4" s="5" t="s">
        <v>173</v>
      </c>
      <c r="B4" s="6">
        <v>37000</v>
      </c>
      <c r="C4" s="6">
        <v>32000</v>
      </c>
      <c r="D4" s="6">
        <v>39000</v>
      </c>
      <c r="E4" s="6">
        <v>38000</v>
      </c>
      <c r="F4" s="6">
        <v>34000</v>
      </c>
    </row>
    <row r="5" spans="1:6" x14ac:dyDescent="0.2">
      <c r="A5" s="5" t="s">
        <v>174</v>
      </c>
      <c r="B5" s="6">
        <v>5320000</v>
      </c>
      <c r="C5" s="6">
        <v>3925000</v>
      </c>
      <c r="D5" s="6">
        <v>4405000</v>
      </c>
      <c r="E5" s="6">
        <v>2921000</v>
      </c>
      <c r="F5" s="6">
        <v>1613000</v>
      </c>
    </row>
    <row r="6" spans="1:6" x14ac:dyDescent="0.2">
      <c r="A6" s="5" t="s">
        <v>19</v>
      </c>
      <c r="B6" s="6">
        <v>5794000</v>
      </c>
      <c r="C6" s="6">
        <v>4225000</v>
      </c>
      <c r="D6" s="6">
        <v>4713000</v>
      </c>
      <c r="E6" s="6">
        <v>3245000</v>
      </c>
      <c r="F6" s="6">
        <v>1823000</v>
      </c>
    </row>
    <row r="7" spans="1:6" x14ac:dyDescent="0.2">
      <c r="A7" s="5" t="s">
        <v>20</v>
      </c>
      <c r="B7" s="7">
        <v>0</v>
      </c>
      <c r="C7" s="7">
        <v>0</v>
      </c>
      <c r="D7" s="7">
        <v>0</v>
      </c>
      <c r="E7" s="7">
        <v>0</v>
      </c>
      <c r="F7" s="6">
        <v>8000</v>
      </c>
    </row>
    <row r="8" spans="1:6" x14ac:dyDescent="0.2">
      <c r="A8" s="5" t="s">
        <v>175</v>
      </c>
      <c r="B8" s="6">
        <v>980000</v>
      </c>
      <c r="C8" s="6">
        <v>1225000</v>
      </c>
      <c r="D8" s="6">
        <v>1197000</v>
      </c>
      <c r="E8" s="6">
        <v>993000</v>
      </c>
      <c r="F8" s="6">
        <v>1022000</v>
      </c>
    </row>
    <row r="9" spans="1:6" x14ac:dyDescent="0.2">
      <c r="A9" s="5" t="s">
        <v>176</v>
      </c>
      <c r="B9" s="6">
        <v>132000</v>
      </c>
      <c r="C9" s="6">
        <v>190000</v>
      </c>
      <c r="D9" s="6">
        <v>279000</v>
      </c>
      <c r="E9" s="6">
        <v>261000</v>
      </c>
      <c r="F9" s="6">
        <v>343000</v>
      </c>
    </row>
    <row r="10" spans="1:6" x14ac:dyDescent="0.2">
      <c r="A10" s="5" t="s">
        <v>177</v>
      </c>
      <c r="B10" s="6">
        <v>848000</v>
      </c>
      <c r="C10" s="6">
        <v>1035000</v>
      </c>
      <c r="D10" s="6">
        <v>918000</v>
      </c>
      <c r="E10" s="6">
        <v>732000</v>
      </c>
      <c r="F10" s="6">
        <v>679000</v>
      </c>
    </row>
    <row r="11" spans="1:6" x14ac:dyDescent="0.2">
      <c r="A11" s="5" t="s">
        <v>24</v>
      </c>
      <c r="B11" s="7">
        <v>0</v>
      </c>
      <c r="C11" s="6">
        <v>40000</v>
      </c>
      <c r="D11" s="6">
        <v>45000</v>
      </c>
      <c r="E11" s="6">
        <v>40000</v>
      </c>
      <c r="F11" s="6">
        <v>101000</v>
      </c>
    </row>
    <row r="12" spans="1:6" x14ac:dyDescent="0.2">
      <c r="A12" s="5" t="s">
        <v>178</v>
      </c>
      <c r="B12" s="7">
        <v>0</v>
      </c>
      <c r="C12" s="6">
        <v>3000</v>
      </c>
      <c r="D12" s="6">
        <v>1000</v>
      </c>
      <c r="E12" s="6">
        <v>9000</v>
      </c>
      <c r="F12" s="6">
        <v>27000</v>
      </c>
    </row>
    <row r="13" spans="1:6" x14ac:dyDescent="0.2">
      <c r="A13" s="5" t="s">
        <v>179</v>
      </c>
      <c r="B13" s="6">
        <v>32000</v>
      </c>
      <c r="C13" s="6">
        <v>43000</v>
      </c>
      <c r="D13" s="6">
        <v>46000</v>
      </c>
      <c r="E13" s="6">
        <v>49000</v>
      </c>
      <c r="F13" s="6">
        <v>128000</v>
      </c>
    </row>
    <row r="14" spans="1:6" x14ac:dyDescent="0.2">
      <c r="A14" s="5" t="s">
        <v>180</v>
      </c>
      <c r="B14" s="6">
        <v>322000</v>
      </c>
      <c r="C14" s="6">
        <v>264000</v>
      </c>
      <c r="D14" s="6">
        <v>367000</v>
      </c>
      <c r="E14" s="6">
        <v>412000</v>
      </c>
      <c r="F14" s="6">
        <v>336000</v>
      </c>
    </row>
    <row r="15" spans="1:6" x14ac:dyDescent="0.2">
      <c r="A15" s="5" t="s">
        <v>181</v>
      </c>
      <c r="B15" s="7">
        <v>0</v>
      </c>
      <c r="C15" s="7">
        <v>0</v>
      </c>
      <c r="D15" s="7">
        <v>0</v>
      </c>
      <c r="E15" s="7">
        <v>0</v>
      </c>
      <c r="F15" s="6">
        <v>30000</v>
      </c>
    </row>
    <row r="16" spans="1:6" x14ac:dyDescent="0.2">
      <c r="A16" s="5" t="s">
        <v>29</v>
      </c>
      <c r="B16" s="6">
        <v>296000</v>
      </c>
      <c r="C16" s="6">
        <v>539000</v>
      </c>
      <c r="D16" s="6">
        <v>476000</v>
      </c>
      <c r="E16" s="6">
        <v>392000</v>
      </c>
      <c r="F16" s="6">
        <v>383000</v>
      </c>
    </row>
    <row r="17" spans="1:6" x14ac:dyDescent="0.2">
      <c r="A17" s="5" t="s">
        <v>30</v>
      </c>
      <c r="B17" s="6">
        <v>7292000</v>
      </c>
      <c r="C17" s="6">
        <v>6106000</v>
      </c>
      <c r="D17" s="6">
        <v>6520000</v>
      </c>
      <c r="E17" s="6">
        <v>4830000</v>
      </c>
      <c r="F17" s="6">
        <v>3387000</v>
      </c>
    </row>
    <row r="18" spans="1:6" x14ac:dyDescent="0.2">
      <c r="A18" s="5" t="s">
        <v>182</v>
      </c>
      <c r="B18" s="7">
        <v>0</v>
      </c>
      <c r="C18" s="7">
        <v>0</v>
      </c>
      <c r="D18" s="7">
        <v>0</v>
      </c>
      <c r="E18" s="7">
        <v>0</v>
      </c>
      <c r="F18" s="6">
        <v>3561000</v>
      </c>
    </row>
    <row r="19" spans="1:6" x14ac:dyDescent="0.2">
      <c r="A19" s="5" t="s">
        <v>183</v>
      </c>
      <c r="B19" s="7">
        <v>0</v>
      </c>
      <c r="C19" s="7">
        <v>0</v>
      </c>
      <c r="D19" s="7">
        <v>0</v>
      </c>
      <c r="E19" s="7">
        <v>0</v>
      </c>
      <c r="F19" s="6">
        <v>9000</v>
      </c>
    </row>
    <row r="20" spans="1:6" x14ac:dyDescent="0.2">
      <c r="A20" s="5" t="s">
        <v>180</v>
      </c>
      <c r="B20" s="6">
        <v>54000</v>
      </c>
      <c r="C20" s="6">
        <v>65000</v>
      </c>
      <c r="D20" s="6">
        <v>86000</v>
      </c>
      <c r="E20" s="6">
        <v>54000</v>
      </c>
      <c r="F20" s="6">
        <v>80000</v>
      </c>
    </row>
    <row r="21" spans="1:6" x14ac:dyDescent="0.2">
      <c r="A21" s="5" t="s">
        <v>35</v>
      </c>
      <c r="B21" s="6">
        <v>1000</v>
      </c>
      <c r="C21" s="6">
        <v>1000</v>
      </c>
      <c r="D21" s="6">
        <v>1000</v>
      </c>
      <c r="E21" s="6">
        <v>1000</v>
      </c>
      <c r="F21" s="6">
        <v>1000</v>
      </c>
    </row>
    <row r="22" spans="1:6" x14ac:dyDescent="0.2">
      <c r="A22" s="5" t="s">
        <v>32</v>
      </c>
      <c r="B22" s="6">
        <v>4000</v>
      </c>
      <c r="C22" s="6">
        <v>4000</v>
      </c>
      <c r="D22" s="6">
        <v>4000</v>
      </c>
      <c r="E22" s="6">
        <v>4000</v>
      </c>
      <c r="F22" s="6">
        <v>4000</v>
      </c>
    </row>
    <row r="23" spans="1:6" x14ac:dyDescent="0.2">
      <c r="A23" s="5" t="s">
        <v>33</v>
      </c>
      <c r="B23" s="6">
        <v>252000</v>
      </c>
      <c r="C23" s="6">
        <v>248000</v>
      </c>
      <c r="D23" s="6">
        <v>224000</v>
      </c>
      <c r="E23" s="6">
        <v>162000</v>
      </c>
      <c r="F23" s="6">
        <v>109000</v>
      </c>
    </row>
    <row r="24" spans="1:6" x14ac:dyDescent="0.2">
      <c r="A24" s="5" t="s">
        <v>184</v>
      </c>
      <c r="B24" s="6">
        <v>654000</v>
      </c>
      <c r="C24" s="6">
        <v>700000</v>
      </c>
      <c r="D24" s="6">
        <v>658000</v>
      </c>
      <c r="E24" s="6">
        <v>560000</v>
      </c>
      <c r="F24" s="6">
        <v>431000</v>
      </c>
    </row>
    <row r="25" spans="1:6" x14ac:dyDescent="0.2">
      <c r="A25" s="5" t="s">
        <v>185</v>
      </c>
      <c r="B25" s="6">
        <v>91000</v>
      </c>
      <c r="C25" s="6">
        <v>99000</v>
      </c>
      <c r="D25" s="6">
        <v>92000</v>
      </c>
      <c r="E25" s="6">
        <v>78000</v>
      </c>
      <c r="F25" s="6">
        <v>52000</v>
      </c>
    </row>
    <row r="26" spans="1:6" x14ac:dyDescent="0.2">
      <c r="A26" s="5" t="s">
        <v>186</v>
      </c>
      <c r="B26" s="6">
        <v>1002000</v>
      </c>
      <c r="C26" s="6">
        <v>1052000</v>
      </c>
      <c r="D26" s="6">
        <v>979000</v>
      </c>
      <c r="E26" s="6">
        <v>805000</v>
      </c>
      <c r="F26" s="6">
        <v>597000</v>
      </c>
    </row>
    <row r="27" spans="1:6" x14ac:dyDescent="0.2">
      <c r="A27" s="5" t="s">
        <v>39</v>
      </c>
      <c r="B27" s="6">
        <v>749000</v>
      </c>
      <c r="C27" s="6">
        <v>770000</v>
      </c>
      <c r="D27" s="6">
        <v>685000</v>
      </c>
      <c r="E27" s="6">
        <v>547000</v>
      </c>
      <c r="F27" s="6">
        <v>408000</v>
      </c>
    </row>
    <row r="28" spans="1:6" x14ac:dyDescent="0.2">
      <c r="A28" s="5" t="s">
        <v>40</v>
      </c>
      <c r="B28" s="6">
        <v>253000</v>
      </c>
      <c r="C28" s="6">
        <v>282000</v>
      </c>
      <c r="D28" s="6">
        <v>294000</v>
      </c>
      <c r="E28" s="6">
        <v>258000</v>
      </c>
      <c r="F28" s="6">
        <v>189000</v>
      </c>
    </row>
    <row r="29" spans="1:6" x14ac:dyDescent="0.2">
      <c r="A29" s="5" t="s">
        <v>28</v>
      </c>
      <c r="B29" s="6">
        <v>1293000</v>
      </c>
      <c r="C29" s="6">
        <v>403000</v>
      </c>
      <c r="D29" s="6">
        <v>459000</v>
      </c>
      <c r="E29" s="6">
        <v>283000</v>
      </c>
      <c r="F29" s="6">
        <v>275000</v>
      </c>
    </row>
    <row r="30" spans="1:6" x14ac:dyDescent="0.2">
      <c r="A30" s="5" t="s">
        <v>43</v>
      </c>
      <c r="B30" s="6">
        <v>658000</v>
      </c>
      <c r="C30" s="6">
        <v>482000</v>
      </c>
      <c r="D30" s="6">
        <v>440000</v>
      </c>
      <c r="E30" s="6">
        <v>401000</v>
      </c>
      <c r="F30" s="6">
        <v>173000</v>
      </c>
    </row>
    <row r="31" spans="1:6" x14ac:dyDescent="0.2">
      <c r="A31" s="5" t="s">
        <v>187</v>
      </c>
      <c r="B31" s="6">
        <v>531000</v>
      </c>
      <c r="C31" s="6">
        <v>735000</v>
      </c>
      <c r="D31" s="6">
        <v>1106000</v>
      </c>
      <c r="E31" s="6">
        <v>1858000</v>
      </c>
      <c r="F31" s="6">
        <v>49000</v>
      </c>
    </row>
    <row r="32" spans="1:6" x14ac:dyDescent="0.2">
      <c r="A32" s="5" t="s">
        <v>188</v>
      </c>
      <c r="B32" s="7">
        <v>0</v>
      </c>
      <c r="C32" s="7">
        <v>0</v>
      </c>
      <c r="D32" s="7">
        <v>0</v>
      </c>
      <c r="E32" s="7">
        <v>0</v>
      </c>
      <c r="F32" s="6">
        <v>433000</v>
      </c>
    </row>
    <row r="33" spans="1:6" x14ac:dyDescent="0.2">
      <c r="A33" s="5" t="s">
        <v>41</v>
      </c>
      <c r="B33" s="6">
        <v>9764000</v>
      </c>
      <c r="C33" s="6">
        <v>9762000</v>
      </c>
      <c r="D33" s="6">
        <v>9763000</v>
      </c>
      <c r="E33" s="6">
        <v>9768000</v>
      </c>
      <c r="F33" s="6">
        <v>7095000</v>
      </c>
    </row>
    <row r="34" spans="1:6" x14ac:dyDescent="0.2">
      <c r="A34" t="s">
        <v>44</v>
      </c>
      <c r="B34">
        <v>19845000</v>
      </c>
      <c r="C34">
        <v>17835000</v>
      </c>
      <c r="D34">
        <v>18668000</v>
      </c>
      <c r="E34">
        <v>17452000</v>
      </c>
      <c r="F34">
        <v>15251000</v>
      </c>
    </row>
    <row r="35" spans="1:6" x14ac:dyDescent="0.2">
      <c r="A35" s="5" t="s">
        <v>45</v>
      </c>
      <c r="B35" s="6">
        <v>292000</v>
      </c>
      <c r="C35" s="6">
        <v>253000</v>
      </c>
      <c r="D35" s="6">
        <v>323000</v>
      </c>
      <c r="E35" s="6">
        <v>222000</v>
      </c>
      <c r="F35" s="6">
        <v>284000</v>
      </c>
    </row>
    <row r="36" spans="1:6" x14ac:dyDescent="0.2">
      <c r="A36" s="5" t="s">
        <v>189</v>
      </c>
      <c r="B36" s="6">
        <v>1375000</v>
      </c>
      <c r="C36" s="6">
        <v>1493000</v>
      </c>
      <c r="D36" s="6">
        <v>1929000</v>
      </c>
      <c r="E36" s="6">
        <v>1628000</v>
      </c>
      <c r="F36" s="6">
        <v>1702000</v>
      </c>
    </row>
    <row r="37" spans="1:6" x14ac:dyDescent="0.2">
      <c r="A37" s="5" t="s">
        <v>190</v>
      </c>
      <c r="B37" s="6">
        <v>1248000</v>
      </c>
      <c r="C37" s="6">
        <v>896000</v>
      </c>
      <c r="D37" s="6">
        <v>1411000</v>
      </c>
      <c r="E37" s="6">
        <v>806000</v>
      </c>
      <c r="F37" s="6">
        <v>625000</v>
      </c>
    </row>
    <row r="38" spans="1:6" x14ac:dyDescent="0.2">
      <c r="A38" s="5" t="s">
        <v>55</v>
      </c>
      <c r="B38" s="6">
        <v>2915000</v>
      </c>
      <c r="C38" s="6">
        <v>2642000</v>
      </c>
      <c r="D38" s="6">
        <v>3663000</v>
      </c>
      <c r="E38" s="6">
        <v>2656000</v>
      </c>
      <c r="F38" s="6">
        <v>2611000</v>
      </c>
    </row>
    <row r="39" spans="1:6" x14ac:dyDescent="0.2">
      <c r="A39" s="5" t="s">
        <v>191</v>
      </c>
      <c r="B39" s="7">
        <v>0</v>
      </c>
      <c r="C39" s="7">
        <v>0</v>
      </c>
      <c r="D39" s="6">
        <v>990000</v>
      </c>
      <c r="E39" s="6">
        <v>2690000</v>
      </c>
      <c r="F39" s="6">
        <v>1869000</v>
      </c>
    </row>
    <row r="40" spans="1:6" x14ac:dyDescent="0.2">
      <c r="A40" s="5" t="s">
        <v>192</v>
      </c>
      <c r="B40" s="6">
        <v>2700000</v>
      </c>
      <c r="C40" s="6">
        <v>2700000</v>
      </c>
      <c r="D40" s="6">
        <v>3450000</v>
      </c>
      <c r="E40" s="6">
        <v>2250000</v>
      </c>
      <c r="F40" s="6">
        <v>2250000</v>
      </c>
    </row>
    <row r="41" spans="1:6" x14ac:dyDescent="0.2">
      <c r="A41" s="5" t="s">
        <v>193</v>
      </c>
      <c r="B41" s="6">
        <v>2700000</v>
      </c>
      <c r="C41" s="6">
        <v>2700000</v>
      </c>
      <c r="D41" s="6">
        <v>4440000</v>
      </c>
      <c r="E41" s="6">
        <v>4940000</v>
      </c>
      <c r="F41" s="6">
        <v>4119000</v>
      </c>
    </row>
    <row r="42" spans="1:6" x14ac:dyDescent="0.2">
      <c r="A42" s="5" t="s">
        <v>194</v>
      </c>
      <c r="B42" s="7">
        <v>0</v>
      </c>
      <c r="C42" s="7">
        <v>0</v>
      </c>
      <c r="D42" s="7">
        <v>0</v>
      </c>
      <c r="E42" s="6">
        <v>-53000</v>
      </c>
      <c r="F42" s="6">
        <v>-40000</v>
      </c>
    </row>
    <row r="43" spans="1:6" x14ac:dyDescent="0.2">
      <c r="A43" s="5" t="s">
        <v>195</v>
      </c>
      <c r="B43" s="6">
        <v>-25000</v>
      </c>
      <c r="C43" s="6">
        <v>-29000</v>
      </c>
      <c r="D43" s="6">
        <v>-50000</v>
      </c>
      <c r="E43" s="7">
        <v>0</v>
      </c>
      <c r="F43" s="7">
        <v>0</v>
      </c>
    </row>
    <row r="44" spans="1:6" x14ac:dyDescent="0.2">
      <c r="A44" s="5" t="s">
        <v>196</v>
      </c>
      <c r="B44" s="6">
        <v>2675000</v>
      </c>
      <c r="C44" s="6">
        <v>2671000</v>
      </c>
      <c r="D44" s="6">
        <v>4390000</v>
      </c>
      <c r="E44" s="6">
        <v>4887000</v>
      </c>
      <c r="F44" s="6">
        <v>4079000</v>
      </c>
    </row>
    <row r="45" spans="1:6" x14ac:dyDescent="0.2">
      <c r="A45" s="5" t="s">
        <v>28</v>
      </c>
      <c r="B45" s="6">
        <v>505000</v>
      </c>
      <c r="C45" s="6">
        <v>18000</v>
      </c>
      <c r="D45" s="6">
        <v>21000</v>
      </c>
      <c r="E45" s="6">
        <v>44000</v>
      </c>
      <c r="F45" s="6">
        <v>10000</v>
      </c>
    </row>
    <row r="46" spans="1:6" x14ac:dyDescent="0.2">
      <c r="A46" s="5" t="s">
        <v>58</v>
      </c>
      <c r="B46" s="6">
        <v>945000</v>
      </c>
      <c r="C46" s="6">
        <v>1147000</v>
      </c>
      <c r="D46" s="6">
        <v>1132000</v>
      </c>
      <c r="E46" s="6">
        <v>746000</v>
      </c>
      <c r="F46" s="6">
        <v>483000</v>
      </c>
    </row>
    <row r="47" spans="1:6" x14ac:dyDescent="0.2">
      <c r="A47" t="s">
        <v>59</v>
      </c>
      <c r="B47" s="6">
        <v>7040000</v>
      </c>
      <c r="C47" s="6">
        <v>6478000</v>
      </c>
      <c r="D47" s="6">
        <v>9206000</v>
      </c>
      <c r="E47" s="6">
        <v>8333000</v>
      </c>
      <c r="F47" s="6">
        <v>7183000</v>
      </c>
    </row>
    <row r="48" spans="1:6" x14ac:dyDescent="0.2">
      <c r="A48" s="5" t="s">
        <v>62</v>
      </c>
      <c r="B48" s="6">
        <v>11174000</v>
      </c>
      <c r="C48" s="6">
        <v>10963000</v>
      </c>
      <c r="D48" s="6">
        <v>10747000</v>
      </c>
      <c r="E48" s="6">
        <v>10442000</v>
      </c>
      <c r="F48" s="6">
        <v>10242000</v>
      </c>
    </row>
    <row r="49" spans="1:6" x14ac:dyDescent="0.2">
      <c r="A49" s="5" t="s">
        <v>197</v>
      </c>
      <c r="B49" s="6">
        <v>5563000</v>
      </c>
      <c r="C49" s="6">
        <v>5563000</v>
      </c>
      <c r="D49" s="6">
        <v>5563000</v>
      </c>
      <c r="E49" s="6">
        <v>5563000</v>
      </c>
      <c r="F49" s="6">
        <v>5637000</v>
      </c>
    </row>
    <row r="50" spans="1:6" x14ac:dyDescent="0.2">
      <c r="A50" s="5" t="s">
        <v>63</v>
      </c>
      <c r="B50" s="6">
        <v>7813000</v>
      </c>
      <c r="C50" s="6">
        <v>6558000</v>
      </c>
      <c r="D50" s="6">
        <v>4916000</v>
      </c>
      <c r="E50" s="6">
        <v>4869000</v>
      </c>
      <c r="F50" s="6">
        <v>4096000</v>
      </c>
    </row>
    <row r="51" spans="1:6" x14ac:dyDescent="0.2">
      <c r="A51" s="5" t="s">
        <v>66</v>
      </c>
      <c r="B51" s="6">
        <v>-624000</v>
      </c>
      <c r="C51" s="6">
        <v>-629000</v>
      </c>
      <c r="D51" s="6">
        <v>-623000</v>
      </c>
      <c r="E51" s="6">
        <v>-629000</v>
      </c>
      <c r="F51" s="6">
        <v>-630000</v>
      </c>
    </row>
    <row r="52" spans="1:6" x14ac:dyDescent="0.2">
      <c r="A52" s="5" t="s">
        <v>198</v>
      </c>
      <c r="B52" s="6">
        <v>8000</v>
      </c>
      <c r="C52" s="6">
        <v>23000</v>
      </c>
      <c r="D52" s="6">
        <v>-15000</v>
      </c>
      <c r="E52" s="7">
        <v>0</v>
      </c>
      <c r="F52" s="6">
        <v>-4000</v>
      </c>
    </row>
    <row r="53" spans="1:6" x14ac:dyDescent="0.2">
      <c r="A53" s="5" t="s">
        <v>199</v>
      </c>
      <c r="B53" s="6">
        <v>-3000</v>
      </c>
      <c r="C53" s="6">
        <v>5000</v>
      </c>
      <c r="D53" s="7">
        <v>0</v>
      </c>
      <c r="E53" s="7">
        <v>0</v>
      </c>
      <c r="F53" s="6">
        <v>1000</v>
      </c>
    </row>
    <row r="54" spans="1:6" x14ac:dyDescent="0.2">
      <c r="A54" s="5" t="s">
        <v>67</v>
      </c>
      <c r="B54" s="6">
        <v>-619000</v>
      </c>
      <c r="C54" s="6">
        <v>-601000</v>
      </c>
      <c r="D54" s="6">
        <v>-638000</v>
      </c>
      <c r="E54" s="6">
        <v>-629000</v>
      </c>
      <c r="F54" s="6">
        <v>-633000</v>
      </c>
    </row>
    <row r="55" spans="1:6" x14ac:dyDescent="0.2">
      <c r="A55" t="s">
        <v>200</v>
      </c>
      <c r="B55">
        <v>12805000</v>
      </c>
      <c r="C55">
        <v>11357000</v>
      </c>
      <c r="D55">
        <v>9462000</v>
      </c>
      <c r="E55">
        <v>9119000</v>
      </c>
      <c r="F55">
        <v>8068000</v>
      </c>
    </row>
    <row r="56" spans="1:6" x14ac:dyDescent="0.2">
      <c r="A56" s="43" t="s">
        <v>280</v>
      </c>
      <c r="B56" s="6">
        <f>B47+B55</f>
        <v>19845000</v>
      </c>
      <c r="C56" s="6">
        <f t="shared" ref="C56:F56" si="0">C47+C55</f>
        <v>17835000</v>
      </c>
      <c r="D56" s="6">
        <f t="shared" si="0"/>
        <v>18668000</v>
      </c>
      <c r="E56" s="6">
        <f t="shared" si="0"/>
        <v>17452000</v>
      </c>
      <c r="F56" s="6">
        <f t="shared" si="0"/>
        <v>15251000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3" workbookViewId="0">
      <selection sqref="A1:F47"/>
    </sheetView>
  </sheetViews>
  <sheetFormatPr defaultRowHeight="12.75" x14ac:dyDescent="0.2"/>
  <cols>
    <col min="1" max="1" width="45.5703125" customWidth="1"/>
    <col min="2" max="6" width="15.7109375" customWidth="1"/>
  </cols>
  <sheetData>
    <row r="1" spans="1:6" ht="19.5" x14ac:dyDescent="0.3">
      <c r="A1" s="48" t="s">
        <v>292</v>
      </c>
      <c r="B1" s="52" t="s">
        <v>293</v>
      </c>
      <c r="C1" s="52"/>
      <c r="D1" s="52"/>
      <c r="E1" s="52"/>
      <c r="F1" s="52"/>
    </row>
    <row r="2" spans="1:6" x14ac:dyDescent="0.2">
      <c r="A2" s="3" t="s">
        <v>278</v>
      </c>
      <c r="B2" s="4" t="s">
        <v>273</v>
      </c>
      <c r="C2" s="4" t="s">
        <v>274</v>
      </c>
      <c r="D2" s="4" t="s">
        <v>275</v>
      </c>
      <c r="E2" s="4" t="s">
        <v>276</v>
      </c>
      <c r="F2" s="4" t="s">
        <v>277</v>
      </c>
    </row>
    <row r="3" spans="1:6" x14ac:dyDescent="0.2">
      <c r="A3" s="5" t="s">
        <v>201</v>
      </c>
      <c r="B3" s="6">
        <v>1975000</v>
      </c>
      <c r="C3" s="6">
        <v>2255000</v>
      </c>
      <c r="D3" s="6">
        <v>2110000</v>
      </c>
      <c r="E3" s="6">
        <v>2196000</v>
      </c>
      <c r="F3" s="6">
        <v>2447000</v>
      </c>
    </row>
    <row r="4" spans="1:6" x14ac:dyDescent="0.2">
      <c r="A4" s="5" t="s">
        <v>202</v>
      </c>
      <c r="B4" s="6">
        <v>4514000</v>
      </c>
      <c r="C4" s="6">
        <v>5245000</v>
      </c>
      <c r="D4" s="6">
        <v>4907000</v>
      </c>
      <c r="E4" s="6">
        <v>4412000</v>
      </c>
      <c r="F4" s="6">
        <v>2217000</v>
      </c>
    </row>
    <row r="5" spans="1:6" x14ac:dyDescent="0.2">
      <c r="A5" t="s">
        <v>203</v>
      </c>
      <c r="B5">
        <v>6489000</v>
      </c>
      <c r="C5">
        <v>7500000</v>
      </c>
      <c r="D5">
        <v>7017000</v>
      </c>
      <c r="E5">
        <v>6608000</v>
      </c>
      <c r="F5">
        <v>4664000</v>
      </c>
    </row>
    <row r="6" spans="1:6" x14ac:dyDescent="0.2">
      <c r="A6" s="5" t="s">
        <v>204</v>
      </c>
      <c r="B6" s="6">
        <v>656000</v>
      </c>
      <c r="C6" s="6">
        <v>719000</v>
      </c>
      <c r="D6" s="6">
        <v>733000</v>
      </c>
      <c r="E6" s="6">
        <v>741000</v>
      </c>
      <c r="F6" s="6">
        <v>921000</v>
      </c>
    </row>
    <row r="7" spans="1:6" x14ac:dyDescent="0.2">
      <c r="A7" s="5" t="s">
        <v>205</v>
      </c>
      <c r="B7" s="7">
        <v>0</v>
      </c>
      <c r="C7" s="7">
        <v>0</v>
      </c>
      <c r="D7" s="7">
        <v>0</v>
      </c>
      <c r="E7" s="7">
        <v>0</v>
      </c>
      <c r="F7" s="6">
        <v>224000</v>
      </c>
    </row>
    <row r="8" spans="1:6" x14ac:dyDescent="0.2">
      <c r="A8" s="5" t="s">
        <v>206</v>
      </c>
      <c r="B8" s="7">
        <v>0</v>
      </c>
      <c r="C8" s="7">
        <v>0</v>
      </c>
      <c r="D8" s="7">
        <v>0</v>
      </c>
      <c r="E8" s="7">
        <v>0</v>
      </c>
      <c r="F8" s="6">
        <v>412000</v>
      </c>
    </row>
    <row r="9" spans="1:6" x14ac:dyDescent="0.2">
      <c r="A9" s="5" t="s">
        <v>207</v>
      </c>
      <c r="B9" s="6">
        <v>240000</v>
      </c>
      <c r="C9" s="6">
        <v>371000</v>
      </c>
      <c r="D9" s="6">
        <v>300000</v>
      </c>
      <c r="E9" s="6">
        <v>331000</v>
      </c>
      <c r="F9" s="7">
        <v>0</v>
      </c>
    </row>
    <row r="10" spans="1:6" x14ac:dyDescent="0.2">
      <c r="A10" s="5" t="s">
        <v>208</v>
      </c>
      <c r="B10" s="6">
        <v>965000</v>
      </c>
      <c r="C10" s="6">
        <v>1028000</v>
      </c>
      <c r="D10" s="6">
        <v>984000</v>
      </c>
      <c r="E10" s="6">
        <v>851000</v>
      </c>
      <c r="F10" s="7">
        <v>0</v>
      </c>
    </row>
    <row r="11" spans="1:6" x14ac:dyDescent="0.2">
      <c r="A11" s="5" t="s">
        <v>209</v>
      </c>
      <c r="B11" s="6">
        <v>233000</v>
      </c>
      <c r="C11" s="6">
        <v>399000</v>
      </c>
      <c r="D11" s="6">
        <v>484000</v>
      </c>
      <c r="E11" s="6">
        <v>471000</v>
      </c>
      <c r="F11" s="7">
        <v>0</v>
      </c>
    </row>
    <row r="12" spans="1:6" x14ac:dyDescent="0.2">
      <c r="A12" s="5" t="s">
        <v>210</v>
      </c>
      <c r="B12" s="7">
        <v>0</v>
      </c>
      <c r="C12" s="7">
        <v>0</v>
      </c>
      <c r="D12" s="7">
        <v>0</v>
      </c>
      <c r="E12" s="7">
        <v>0</v>
      </c>
      <c r="F12" s="6">
        <v>28000</v>
      </c>
    </row>
    <row r="13" spans="1:6" x14ac:dyDescent="0.2">
      <c r="A13" s="5" t="s">
        <v>211</v>
      </c>
      <c r="B13" s="6">
        <v>998000</v>
      </c>
      <c r="C13" s="6">
        <v>1101000</v>
      </c>
      <c r="D13" s="6">
        <v>1069000</v>
      </c>
      <c r="E13" s="6">
        <v>958000</v>
      </c>
      <c r="F13" s="6">
        <v>646000</v>
      </c>
    </row>
    <row r="14" spans="1:6" x14ac:dyDescent="0.2">
      <c r="A14" s="5" t="s">
        <v>212</v>
      </c>
      <c r="B14" s="6">
        <v>926000</v>
      </c>
      <c r="C14" s="6">
        <v>1062000</v>
      </c>
      <c r="D14" s="6">
        <v>1378000</v>
      </c>
      <c r="E14" s="6">
        <v>1210000</v>
      </c>
      <c r="F14" s="6">
        <v>734000</v>
      </c>
    </row>
    <row r="15" spans="1:6" x14ac:dyDescent="0.2">
      <c r="A15" s="5" t="s">
        <v>213</v>
      </c>
      <c r="B15" s="6">
        <v>732000</v>
      </c>
      <c r="C15" s="6">
        <v>832000</v>
      </c>
      <c r="D15" s="6">
        <v>760000</v>
      </c>
      <c r="E15" s="6">
        <v>634000</v>
      </c>
      <c r="F15" s="6">
        <v>380000</v>
      </c>
    </row>
    <row r="16" spans="1:6" x14ac:dyDescent="0.2">
      <c r="A16" t="s">
        <v>267</v>
      </c>
      <c r="B16">
        <v>132000</v>
      </c>
      <c r="C16">
        <v>0</v>
      </c>
      <c r="D16">
        <v>0</v>
      </c>
      <c r="E16">
        <v>0</v>
      </c>
      <c r="F16">
        <v>0</v>
      </c>
    </row>
    <row r="17" spans="1:6" x14ac:dyDescent="0.2">
      <c r="A17" s="5" t="s">
        <v>214</v>
      </c>
      <c r="B17" s="6">
        <v>4882000</v>
      </c>
      <c r="C17" s="6">
        <v>5512000</v>
      </c>
      <c r="D17" s="6">
        <v>5708000</v>
      </c>
      <c r="E17" s="6">
        <v>5196000</v>
      </c>
      <c r="F17" s="6">
        <v>3345000</v>
      </c>
    </row>
    <row r="18" spans="1:6" x14ac:dyDescent="0.2">
      <c r="A18" t="s">
        <v>83</v>
      </c>
      <c r="B18">
        <v>1607000</v>
      </c>
      <c r="C18">
        <v>1988000</v>
      </c>
      <c r="D18">
        <v>1309000</v>
      </c>
      <c r="E18">
        <v>1412000</v>
      </c>
      <c r="F18">
        <v>1319000</v>
      </c>
    </row>
    <row r="19" spans="1:6" x14ac:dyDescent="0.2">
      <c r="A19" s="5" t="s">
        <v>90</v>
      </c>
      <c r="B19" s="6">
        <v>79000</v>
      </c>
      <c r="C19" s="6">
        <v>65000</v>
      </c>
      <c r="D19" s="7">
        <v>0</v>
      </c>
      <c r="E19" s="7">
        <v>0</v>
      </c>
      <c r="F19" s="7">
        <v>0</v>
      </c>
    </row>
    <row r="20" spans="1:6" x14ac:dyDescent="0.2">
      <c r="A20" s="5" t="s">
        <v>215</v>
      </c>
      <c r="B20" s="6">
        <v>90000</v>
      </c>
      <c r="C20" s="6">
        <v>140000</v>
      </c>
      <c r="D20" s="7">
        <v>0</v>
      </c>
      <c r="E20" s="7">
        <v>0</v>
      </c>
      <c r="F20" s="7">
        <v>0</v>
      </c>
    </row>
    <row r="21" spans="1:6" x14ac:dyDescent="0.2">
      <c r="A21" s="5" t="s">
        <v>268</v>
      </c>
      <c r="B21" s="6">
        <v>38000</v>
      </c>
      <c r="C21" s="7">
        <v>0</v>
      </c>
      <c r="D21" s="7">
        <v>0</v>
      </c>
      <c r="E21" s="7">
        <v>0</v>
      </c>
      <c r="F21" s="7">
        <v>0</v>
      </c>
    </row>
    <row r="22" spans="1:6" x14ac:dyDescent="0.2">
      <c r="A22" s="5" t="s">
        <v>93</v>
      </c>
      <c r="B22" s="6">
        <v>-1000</v>
      </c>
      <c r="C22" s="6">
        <v>4000</v>
      </c>
      <c r="D22" s="7">
        <v>0</v>
      </c>
      <c r="E22" s="7">
        <v>0</v>
      </c>
      <c r="F22" s="7">
        <v>0</v>
      </c>
    </row>
    <row r="23" spans="1:6" x14ac:dyDescent="0.2">
      <c r="A23" s="5" t="s">
        <v>94</v>
      </c>
      <c r="B23" s="6">
        <v>26000</v>
      </c>
      <c r="C23" s="6">
        <v>-71000</v>
      </c>
      <c r="D23" s="7">
        <v>0</v>
      </c>
      <c r="E23" s="7">
        <v>0</v>
      </c>
      <c r="F23" s="6">
        <v>-198000</v>
      </c>
    </row>
    <row r="24" spans="1:6" x14ac:dyDescent="0.2">
      <c r="A24" s="5" t="s">
        <v>94</v>
      </c>
      <c r="B24" s="7">
        <v>0</v>
      </c>
      <c r="C24" s="7">
        <v>0</v>
      </c>
      <c r="D24" s="6">
        <v>-146000</v>
      </c>
      <c r="E24" s="6">
        <v>-214000</v>
      </c>
      <c r="F24" s="7">
        <v>0</v>
      </c>
    </row>
    <row r="25" spans="1:6" x14ac:dyDescent="0.2">
      <c r="A25" s="5" t="s">
        <v>216</v>
      </c>
      <c r="B25" s="7">
        <v>0</v>
      </c>
      <c r="C25" s="6">
        <v>-40000</v>
      </c>
      <c r="D25" s="6">
        <v>-12000</v>
      </c>
      <c r="E25" s="6">
        <v>-92000</v>
      </c>
      <c r="F25" s="7">
        <v>0</v>
      </c>
    </row>
    <row r="26" spans="1:6" x14ac:dyDescent="0.2">
      <c r="A26" s="5" t="s">
        <v>217</v>
      </c>
      <c r="B26" s="6">
        <v>328000</v>
      </c>
      <c r="C26" s="6">
        <v>432000</v>
      </c>
      <c r="D26" s="6">
        <v>185000</v>
      </c>
      <c r="E26" s="6">
        <v>228000</v>
      </c>
      <c r="F26" s="6">
        <v>355000</v>
      </c>
    </row>
    <row r="27" spans="1:6" x14ac:dyDescent="0.2">
      <c r="A27" s="5" t="s">
        <v>218</v>
      </c>
      <c r="B27" s="6">
        <v>1305000</v>
      </c>
      <c r="C27" s="6">
        <v>1445000</v>
      </c>
      <c r="D27" s="6">
        <v>966000</v>
      </c>
      <c r="E27" s="6">
        <v>878000</v>
      </c>
      <c r="F27" s="6">
        <v>766000</v>
      </c>
    </row>
    <row r="28" spans="1:6" x14ac:dyDescent="0.2">
      <c r="A28" s="5" t="s">
        <v>219</v>
      </c>
      <c r="B28" s="6">
        <v>1633000</v>
      </c>
      <c r="C28" s="6">
        <v>1877000</v>
      </c>
      <c r="D28" s="6">
        <v>1151000</v>
      </c>
      <c r="E28" s="6">
        <v>1106000</v>
      </c>
      <c r="F28" s="6">
        <v>1121000</v>
      </c>
    </row>
    <row r="29" spans="1:6" x14ac:dyDescent="0.2">
      <c r="A29" s="5" t="s">
        <v>220</v>
      </c>
      <c r="B29" s="6">
        <v>136000</v>
      </c>
      <c r="C29" s="6">
        <v>-228000</v>
      </c>
      <c r="D29" s="6">
        <v>696000</v>
      </c>
      <c r="E29" s="6">
        <v>-15000</v>
      </c>
      <c r="F29" s="6">
        <v>169000</v>
      </c>
    </row>
    <row r="30" spans="1:6" x14ac:dyDescent="0.2">
      <c r="A30" s="5" t="s">
        <v>221</v>
      </c>
      <c r="B30" s="6">
        <v>24000</v>
      </c>
      <c r="C30" s="6">
        <v>-15000</v>
      </c>
      <c r="D30" s="6">
        <v>26000</v>
      </c>
      <c r="E30" s="6">
        <v>16000</v>
      </c>
      <c r="F30" s="6">
        <v>31000</v>
      </c>
    </row>
    <row r="31" spans="1:6" x14ac:dyDescent="0.2">
      <c r="A31" s="5" t="s">
        <v>222</v>
      </c>
      <c r="B31" s="6">
        <v>323000</v>
      </c>
      <c r="C31" s="6">
        <v>280000</v>
      </c>
      <c r="D31" s="6">
        <v>335000</v>
      </c>
      <c r="E31" s="6">
        <v>150000</v>
      </c>
      <c r="F31" s="6">
        <v>40000</v>
      </c>
    </row>
    <row r="32" spans="1:6" x14ac:dyDescent="0.2">
      <c r="A32" s="5" t="s">
        <v>101</v>
      </c>
      <c r="B32" s="6">
        <v>483000</v>
      </c>
      <c r="C32" s="6">
        <v>37000</v>
      </c>
      <c r="D32" s="6">
        <v>1057000</v>
      </c>
      <c r="E32" s="6">
        <v>151000</v>
      </c>
      <c r="F32" s="6">
        <v>240000</v>
      </c>
    </row>
    <row r="33" spans="1:6" x14ac:dyDescent="0.2">
      <c r="A33" s="5" t="s">
        <v>223</v>
      </c>
      <c r="B33" s="6">
        <v>781000</v>
      </c>
      <c r="C33" s="6">
        <v>-98000</v>
      </c>
      <c r="D33" s="6">
        <v>-111000</v>
      </c>
      <c r="E33" s="6">
        <v>40000</v>
      </c>
      <c r="F33" s="6">
        <v>1000</v>
      </c>
    </row>
    <row r="34" spans="1:6" x14ac:dyDescent="0.2">
      <c r="A34" s="5" t="s">
        <v>224</v>
      </c>
      <c r="B34" s="6">
        <v>-16000</v>
      </c>
      <c r="C34" s="6">
        <v>106000</v>
      </c>
      <c r="D34" s="6">
        <v>-32000</v>
      </c>
      <c r="E34" s="6">
        <v>-13000</v>
      </c>
      <c r="F34" s="6">
        <v>-21000</v>
      </c>
    </row>
    <row r="35" spans="1:6" x14ac:dyDescent="0.2">
      <c r="A35" s="5" t="s">
        <v>225</v>
      </c>
      <c r="B35" s="6">
        <v>-1118000</v>
      </c>
      <c r="C35" s="6">
        <v>19000</v>
      </c>
      <c r="D35" s="6">
        <v>-36000</v>
      </c>
      <c r="E35" s="6">
        <v>-38000</v>
      </c>
      <c r="F35" s="6">
        <v>9000</v>
      </c>
    </row>
    <row r="36" spans="1:6" x14ac:dyDescent="0.2">
      <c r="A36" s="5" t="s">
        <v>105</v>
      </c>
      <c r="B36" s="6">
        <v>-353000</v>
      </c>
      <c r="C36" s="6">
        <v>27000</v>
      </c>
      <c r="D36" s="6">
        <v>-179000</v>
      </c>
      <c r="E36" s="6">
        <v>-11000</v>
      </c>
      <c r="F36" s="6">
        <v>-11000</v>
      </c>
    </row>
    <row r="37" spans="1:6" x14ac:dyDescent="0.2">
      <c r="A37" s="5" t="s">
        <v>226</v>
      </c>
      <c r="B37" s="6">
        <v>130000</v>
      </c>
      <c r="C37" s="6">
        <v>64000</v>
      </c>
      <c r="D37" s="6">
        <v>878000</v>
      </c>
      <c r="E37" s="6">
        <v>140000</v>
      </c>
      <c r="F37" s="6">
        <v>229000</v>
      </c>
    </row>
    <row r="38" spans="1:6" x14ac:dyDescent="0.2">
      <c r="A38" t="s">
        <v>107</v>
      </c>
      <c r="B38">
        <v>1503000</v>
      </c>
      <c r="C38">
        <v>1813000</v>
      </c>
      <c r="D38">
        <v>273000</v>
      </c>
      <c r="E38">
        <v>966000</v>
      </c>
      <c r="F38">
        <v>892000</v>
      </c>
    </row>
    <row r="39" spans="1:6" x14ac:dyDescent="0.2">
      <c r="A39" s="5" t="s">
        <v>108</v>
      </c>
      <c r="B39" s="6">
        <v>767000</v>
      </c>
      <c r="C39" s="6">
        <v>762000</v>
      </c>
      <c r="D39" s="6">
        <v>754000</v>
      </c>
      <c r="E39" s="6">
        <v>740000</v>
      </c>
      <c r="F39" s="6">
        <v>728000</v>
      </c>
    </row>
    <row r="40" spans="1:6" x14ac:dyDescent="0.2">
      <c r="A40" s="5" t="s">
        <v>109</v>
      </c>
      <c r="B40" s="6">
        <v>771000</v>
      </c>
      <c r="C40" s="6">
        <v>771000</v>
      </c>
      <c r="D40" s="6">
        <v>766000</v>
      </c>
      <c r="E40" s="6">
        <v>754000</v>
      </c>
      <c r="F40" s="6">
        <v>739000</v>
      </c>
    </row>
    <row r="41" spans="1:6" x14ac:dyDescent="0.2">
      <c r="A41" s="5" t="s">
        <v>110</v>
      </c>
      <c r="B41" s="29">
        <v>768760.17299999995</v>
      </c>
      <c r="C41" s="8">
        <v>763417.52</v>
      </c>
      <c r="D41" s="29">
        <v>757505.19499999995</v>
      </c>
      <c r="E41" s="29">
        <v>745486.598</v>
      </c>
      <c r="F41" s="29">
        <v>734502.66899999999</v>
      </c>
    </row>
    <row r="42" spans="1:6" x14ac:dyDescent="0.2">
      <c r="A42" s="5" t="s">
        <v>227</v>
      </c>
      <c r="B42" s="8">
        <v>1.96</v>
      </c>
      <c r="C42" s="8">
        <v>2.38</v>
      </c>
      <c r="D42" s="8">
        <v>0.36</v>
      </c>
      <c r="E42" s="9">
        <v>1.3</v>
      </c>
      <c r="F42" s="8">
        <v>1.21</v>
      </c>
    </row>
    <row r="43" spans="1:6" x14ac:dyDescent="0.2">
      <c r="A43" s="5" t="s">
        <v>228</v>
      </c>
      <c r="B43" s="8">
        <v>1.95</v>
      </c>
      <c r="C43" s="8">
        <v>2.35</v>
      </c>
      <c r="D43" s="8">
        <v>0.36</v>
      </c>
      <c r="E43" s="8">
        <v>1.28</v>
      </c>
      <c r="F43" s="8">
        <v>1.19</v>
      </c>
    </row>
    <row r="44" spans="1:6" x14ac:dyDescent="0.2">
      <c r="A44" s="5" t="s">
        <v>229</v>
      </c>
      <c r="B44" s="8">
        <v>0.37</v>
      </c>
      <c r="C44" s="8">
        <v>0.34</v>
      </c>
      <c r="D44" s="9">
        <v>0.3</v>
      </c>
      <c r="E44" s="8">
        <v>0.26</v>
      </c>
      <c r="F44" s="8">
        <v>0.23</v>
      </c>
    </row>
    <row r="45" spans="1:6" x14ac:dyDescent="0.2">
      <c r="A45" s="5" t="s">
        <v>230</v>
      </c>
      <c r="B45" s="6">
        <v>9200</v>
      </c>
      <c r="C45" s="6">
        <v>9900</v>
      </c>
      <c r="D45" s="6">
        <v>9800</v>
      </c>
      <c r="E45" s="6">
        <v>9600</v>
      </c>
      <c r="F45" s="6">
        <v>7300</v>
      </c>
    </row>
    <row r="46" spans="1:6" x14ac:dyDescent="0.2">
      <c r="A46" s="5" t="s">
        <v>114</v>
      </c>
      <c r="B46" s="6">
        <v>1574</v>
      </c>
      <c r="C46" s="6">
        <v>1616</v>
      </c>
      <c r="D46" s="6">
        <v>1663</v>
      </c>
      <c r="E46" s="6">
        <v>1678</v>
      </c>
      <c r="F46" s="6">
        <v>1752</v>
      </c>
    </row>
    <row r="47" spans="1:6" x14ac:dyDescent="0.2">
      <c r="A47" s="5" t="s">
        <v>66</v>
      </c>
      <c r="B47" s="7">
        <v>0</v>
      </c>
      <c r="C47" s="6">
        <v>-9000</v>
      </c>
      <c r="D47" s="6">
        <v>36000</v>
      </c>
      <c r="E47" s="6">
        <v>-29000</v>
      </c>
      <c r="F47" s="6">
        <v>-326000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workbookViewId="0">
      <selection activeCell="I6" sqref="I6"/>
    </sheetView>
  </sheetViews>
  <sheetFormatPr defaultRowHeight="12.75" x14ac:dyDescent="0.2"/>
  <cols>
    <col min="1" max="1" width="33.85546875" customWidth="1"/>
    <col min="2" max="6" width="15.7109375" customWidth="1"/>
  </cols>
  <sheetData>
    <row r="2" spans="1:6" ht="20.25" thickBot="1" x14ac:dyDescent="0.35">
      <c r="A2" s="42" t="s">
        <v>279</v>
      </c>
      <c r="B2" s="52" t="s">
        <v>281</v>
      </c>
      <c r="C2" s="52"/>
      <c r="D2" s="52"/>
      <c r="E2" s="52"/>
      <c r="F2" s="52"/>
    </row>
    <row r="3" spans="1:6" ht="13.5" thickTop="1" x14ac:dyDescent="0.2">
      <c r="A3" s="4" t="s">
        <v>278</v>
      </c>
      <c r="B3" s="3" t="s">
        <v>273</v>
      </c>
      <c r="C3" t="s">
        <v>274</v>
      </c>
      <c r="D3" t="s">
        <v>275</v>
      </c>
      <c r="E3" t="s">
        <v>276</v>
      </c>
      <c r="F3" t="s">
        <v>277</v>
      </c>
    </row>
    <row r="4" spans="1:6" ht="39.950000000000003" customHeight="1" x14ac:dyDescent="0.2">
      <c r="A4" s="5" t="s">
        <v>172</v>
      </c>
      <c r="B4" s="40">
        <v>2.2020660115898212E-2</v>
      </c>
      <c r="C4" s="41">
        <v>1.502663302495094E-2</v>
      </c>
      <c r="D4" s="41">
        <v>1.4409685022498392E-2</v>
      </c>
      <c r="E4" s="41">
        <v>1.6387806555122623E-2</v>
      </c>
      <c r="F4" s="41">
        <v>1.1540226870369156E-2</v>
      </c>
    </row>
    <row r="5" spans="1:6" ht="39.950000000000003" customHeight="1" x14ac:dyDescent="0.2">
      <c r="A5" s="5" t="s">
        <v>173</v>
      </c>
      <c r="B5" s="40">
        <v>1.8644494834971026E-3</v>
      </c>
      <c r="C5" s="41">
        <v>1.7942248388001121E-3</v>
      </c>
      <c r="D5" s="41">
        <v>2.0891364902506965E-3</v>
      </c>
      <c r="E5" s="41">
        <v>2.1774008709603485E-3</v>
      </c>
      <c r="F5" s="41">
        <v>2.2293620090485869E-3</v>
      </c>
    </row>
    <row r="6" spans="1:6" ht="39.950000000000003" customHeight="1" x14ac:dyDescent="0.2">
      <c r="A6" s="5" t="s">
        <v>174</v>
      </c>
      <c r="B6" s="40">
        <v>0.26807760141093473</v>
      </c>
      <c r="C6" s="41">
        <v>0.22007289038407626</v>
      </c>
      <c r="D6" s="41">
        <v>0.23596528819370044</v>
      </c>
      <c r="E6" s="41">
        <v>0.16737336694934679</v>
      </c>
      <c r="F6" s="41">
        <v>0.10576355648809914</v>
      </c>
    </row>
    <row r="7" spans="1:6" ht="39.950000000000003" customHeight="1" x14ac:dyDescent="0.2">
      <c r="A7" s="5" t="s">
        <v>19</v>
      </c>
      <c r="B7" s="40">
        <v>0.29196271101033006</v>
      </c>
      <c r="C7" s="41">
        <v>0.2368937482478273</v>
      </c>
      <c r="D7" s="41">
        <v>0.25246410970644956</v>
      </c>
      <c r="E7" s="41">
        <v>0.18593857437542974</v>
      </c>
      <c r="F7" s="41">
        <v>0.11953314536751689</v>
      </c>
    </row>
    <row r="8" spans="1:6" ht="39.950000000000003" customHeight="1" x14ac:dyDescent="0.2">
      <c r="A8" s="5" t="s">
        <v>20</v>
      </c>
      <c r="B8" s="40">
        <v>0</v>
      </c>
      <c r="C8" s="41">
        <v>0</v>
      </c>
      <c r="D8" s="41">
        <v>0</v>
      </c>
      <c r="E8" s="41">
        <v>0</v>
      </c>
      <c r="F8" s="41">
        <v>5.2455576683496164E-4</v>
      </c>
    </row>
    <row r="9" spans="1:6" ht="39.950000000000003" customHeight="1" x14ac:dyDescent="0.2">
      <c r="A9" s="5" t="s">
        <v>175</v>
      </c>
      <c r="B9" s="40">
        <v>4.9382716049382713E-2</v>
      </c>
      <c r="C9" s="41">
        <v>6.8685169610316787E-2</v>
      </c>
      <c r="D9" s="41">
        <v>6.4120419970002146E-2</v>
      </c>
      <c r="E9" s="41">
        <v>5.6898922759569107E-2</v>
      </c>
      <c r="F9" s="41">
        <v>6.7011999213166348E-2</v>
      </c>
    </row>
    <row r="10" spans="1:6" ht="39.950000000000003" customHeight="1" x14ac:dyDescent="0.2">
      <c r="A10" s="5" t="s">
        <v>176</v>
      </c>
      <c r="B10" s="40">
        <v>6.6515495086923657E-3</v>
      </c>
      <c r="C10" s="41">
        <v>1.0653209980375666E-2</v>
      </c>
      <c r="D10" s="41">
        <v>1.4945361045639597E-2</v>
      </c>
      <c r="E10" s="41">
        <v>1.4955305982122392E-2</v>
      </c>
      <c r="F10" s="41">
        <v>2.2490328503048981E-2</v>
      </c>
    </row>
    <row r="11" spans="1:6" ht="39.950000000000003" customHeight="1" x14ac:dyDescent="0.2">
      <c r="A11" s="5" t="s">
        <v>177</v>
      </c>
      <c r="B11" s="40">
        <v>4.2731166540690348E-2</v>
      </c>
      <c r="C11" s="41">
        <v>5.8031959629941128E-2</v>
      </c>
      <c r="D11" s="41">
        <v>4.9175058924362545E-2</v>
      </c>
      <c r="E11" s="41">
        <v>4.1943616777446714E-2</v>
      </c>
      <c r="F11" s="41">
        <v>4.4521670710117367E-2</v>
      </c>
    </row>
    <row r="12" spans="1:6" ht="39.950000000000003" customHeight="1" x14ac:dyDescent="0.2">
      <c r="A12" s="5" t="s">
        <v>24</v>
      </c>
      <c r="B12" s="40">
        <v>0</v>
      </c>
      <c r="C12" s="41">
        <v>2.2427810485001402E-3</v>
      </c>
      <c r="D12" s="41">
        <v>2.4105421041354189E-3</v>
      </c>
      <c r="E12" s="41">
        <v>2.2920009168003667E-3</v>
      </c>
      <c r="F12" s="41">
        <v>6.6225165562913907E-3</v>
      </c>
    </row>
    <row r="13" spans="1:6" ht="39.950000000000003" customHeight="1" x14ac:dyDescent="0.2">
      <c r="A13" s="5" t="s">
        <v>178</v>
      </c>
      <c r="B13" s="40">
        <v>0</v>
      </c>
      <c r="C13" s="41">
        <v>1.6820857863751051E-4</v>
      </c>
      <c r="D13" s="41">
        <v>5.3567602314120418E-5</v>
      </c>
      <c r="E13" s="41">
        <v>5.1570020628008255E-4</v>
      </c>
      <c r="F13" s="41">
        <v>1.7703757130679955E-3</v>
      </c>
    </row>
    <row r="14" spans="1:6" ht="39.950000000000003" customHeight="1" x14ac:dyDescent="0.2">
      <c r="A14" s="5" t="s">
        <v>179</v>
      </c>
      <c r="B14" s="40">
        <v>1.6124968505920887E-3</v>
      </c>
      <c r="C14" s="41">
        <v>2.4109896271376505E-3</v>
      </c>
      <c r="D14" s="41">
        <v>2.4641097064495394E-3</v>
      </c>
      <c r="E14" s="41">
        <v>2.8077011230804492E-3</v>
      </c>
      <c r="F14" s="41">
        <v>8.3928922693593862E-3</v>
      </c>
    </row>
    <row r="15" spans="1:6" ht="39.950000000000003" customHeight="1" x14ac:dyDescent="0.2">
      <c r="A15" s="5" t="s">
        <v>180</v>
      </c>
      <c r="B15" s="40">
        <v>1.6225749559082892E-2</v>
      </c>
      <c r="C15" s="41">
        <v>1.4802354920100924E-2</v>
      </c>
      <c r="D15" s="41">
        <v>1.9659310049282196E-2</v>
      </c>
      <c r="E15" s="41">
        <v>2.3607609443043777E-2</v>
      </c>
      <c r="F15" s="41">
        <v>2.2031342207068389E-2</v>
      </c>
    </row>
    <row r="16" spans="1:6" ht="39.950000000000003" customHeight="1" x14ac:dyDescent="0.2">
      <c r="A16" s="5" t="s">
        <v>181</v>
      </c>
      <c r="B16" s="40">
        <v>0</v>
      </c>
      <c r="C16" s="41">
        <v>0</v>
      </c>
      <c r="D16" s="41">
        <v>0</v>
      </c>
      <c r="E16" s="41">
        <v>0</v>
      </c>
      <c r="F16" s="41">
        <v>1.9670841256311062E-3</v>
      </c>
    </row>
    <row r="17" spans="1:6" ht="39.950000000000003" customHeight="1" x14ac:dyDescent="0.2">
      <c r="A17" s="5" t="s">
        <v>29</v>
      </c>
      <c r="B17" s="40">
        <v>1.4915595867976821E-2</v>
      </c>
      <c r="C17" s="41">
        <v>3.0221474628539389E-2</v>
      </c>
      <c r="D17" s="41">
        <v>2.549817870152132E-2</v>
      </c>
      <c r="E17" s="41">
        <v>2.2461608984643593E-2</v>
      </c>
      <c r="F17" s="41">
        <v>2.511310733722379E-2</v>
      </c>
    </row>
    <row r="18" spans="1:6" ht="39.950000000000003" customHeight="1" x14ac:dyDescent="0.2">
      <c r="A18" s="5" t="s">
        <v>30</v>
      </c>
      <c r="B18" s="40">
        <v>0.36744771982867219</v>
      </c>
      <c r="C18" s="41">
        <v>0.34236052705354642</v>
      </c>
      <c r="D18" s="41">
        <v>0.34926076708806514</v>
      </c>
      <c r="E18" s="41">
        <v>0.27675911070364428</v>
      </c>
      <c r="F18" s="41">
        <v>0.2220837977837519</v>
      </c>
    </row>
    <row r="19" spans="1:6" ht="39.950000000000003" customHeight="1" x14ac:dyDescent="0.2">
      <c r="A19" s="5" t="s">
        <v>182</v>
      </c>
      <c r="B19" s="40">
        <v>0</v>
      </c>
      <c r="C19" s="41">
        <v>0</v>
      </c>
      <c r="D19" s="41">
        <v>0</v>
      </c>
      <c r="E19" s="41">
        <v>0</v>
      </c>
      <c r="F19" s="41">
        <v>0.23349288571241231</v>
      </c>
    </row>
    <row r="20" spans="1:6" ht="39.950000000000003" customHeight="1" x14ac:dyDescent="0.2">
      <c r="A20" s="5" t="s">
        <v>183</v>
      </c>
      <c r="B20" s="40">
        <v>0</v>
      </c>
      <c r="C20" s="41">
        <v>0</v>
      </c>
      <c r="D20" s="41">
        <v>0</v>
      </c>
      <c r="E20" s="41">
        <v>0</v>
      </c>
      <c r="F20" s="41">
        <v>5.901252376893318E-4</v>
      </c>
    </row>
    <row r="21" spans="1:6" ht="39.950000000000003" customHeight="1" x14ac:dyDescent="0.2">
      <c r="A21" s="5" t="s">
        <v>180</v>
      </c>
      <c r="B21" s="40">
        <v>2.7210884353741495E-3</v>
      </c>
      <c r="C21" s="41">
        <v>3.6445192038127277E-3</v>
      </c>
      <c r="D21" s="41">
        <v>4.6068137990143559E-3</v>
      </c>
      <c r="E21" s="41">
        <v>3.0942012376804951E-3</v>
      </c>
      <c r="F21" s="41">
        <v>5.2455576683496166E-3</v>
      </c>
    </row>
    <row r="22" spans="1:6" ht="39.950000000000003" customHeight="1" x14ac:dyDescent="0.2">
      <c r="A22" s="5" t="s">
        <v>35</v>
      </c>
      <c r="B22" s="40">
        <v>5.0390526581002771E-5</v>
      </c>
      <c r="C22" s="41">
        <v>5.6069526212503504E-5</v>
      </c>
      <c r="D22" s="41">
        <v>5.3567602314120418E-5</v>
      </c>
      <c r="E22" s="41">
        <v>5.730002292000917E-5</v>
      </c>
      <c r="F22" s="41">
        <v>6.5569470854370205E-5</v>
      </c>
    </row>
    <row r="23" spans="1:6" ht="39.950000000000003" customHeight="1" x14ac:dyDescent="0.2">
      <c r="A23" s="5" t="s">
        <v>32</v>
      </c>
      <c r="B23" s="40">
        <v>2.0156210632401108E-4</v>
      </c>
      <c r="C23" s="41">
        <v>2.2427810485001402E-4</v>
      </c>
      <c r="D23" s="41">
        <v>2.1427040925648167E-4</v>
      </c>
      <c r="E23" s="41">
        <v>2.2920009168003668E-4</v>
      </c>
      <c r="F23" s="41">
        <v>2.6227788341748082E-4</v>
      </c>
    </row>
    <row r="24" spans="1:6" ht="39.950000000000003" customHeight="1" x14ac:dyDescent="0.2">
      <c r="A24" s="5" t="s">
        <v>33</v>
      </c>
      <c r="B24" s="40">
        <v>1.2698412698412698E-2</v>
      </c>
      <c r="C24" s="41">
        <v>1.390524250070087E-2</v>
      </c>
      <c r="D24" s="41">
        <v>1.1999142918362973E-2</v>
      </c>
      <c r="E24" s="41">
        <v>9.2826037130414856E-3</v>
      </c>
      <c r="F24" s="41">
        <v>7.147072323126352E-3</v>
      </c>
    </row>
    <row r="25" spans="1:6" ht="39.950000000000003" customHeight="1" x14ac:dyDescent="0.2">
      <c r="A25" s="5" t="s">
        <v>184</v>
      </c>
      <c r="B25" s="40">
        <v>3.295540438397581E-2</v>
      </c>
      <c r="C25" s="41">
        <v>3.9248668348752451E-2</v>
      </c>
      <c r="D25" s="41">
        <v>3.5247482322691238E-2</v>
      </c>
      <c r="E25" s="41">
        <v>3.2088012835205133E-2</v>
      </c>
      <c r="F25" s="41">
        <v>2.8260441938233558E-2</v>
      </c>
    </row>
    <row r="26" spans="1:6" ht="39.950000000000003" customHeight="1" x14ac:dyDescent="0.2">
      <c r="A26" s="5" t="s">
        <v>185</v>
      </c>
      <c r="B26" s="40">
        <v>4.5855379188712523E-3</v>
      </c>
      <c r="C26" s="41">
        <v>5.5508830950378469E-3</v>
      </c>
      <c r="D26" s="41">
        <v>4.9282194128990788E-3</v>
      </c>
      <c r="E26" s="41">
        <v>4.4694017877607147E-3</v>
      </c>
      <c r="F26" s="41">
        <v>3.4096124844272507E-3</v>
      </c>
    </row>
    <row r="27" spans="1:6" ht="39.950000000000003" customHeight="1" x14ac:dyDescent="0.2">
      <c r="A27" s="5" t="s">
        <v>186</v>
      </c>
      <c r="B27" s="40">
        <v>5.0491307634164775E-2</v>
      </c>
      <c r="C27" s="41">
        <v>5.8985141575553686E-2</v>
      </c>
      <c r="D27" s="41">
        <v>5.244268266552389E-2</v>
      </c>
      <c r="E27" s="41">
        <v>4.6126518450607383E-2</v>
      </c>
      <c r="F27" s="41">
        <v>3.9144974100059016E-2</v>
      </c>
    </row>
    <row r="28" spans="1:6" ht="39.950000000000003" customHeight="1" x14ac:dyDescent="0.2">
      <c r="A28" s="5" t="s">
        <v>39</v>
      </c>
      <c r="B28" s="40">
        <v>3.7742504409171075E-2</v>
      </c>
      <c r="C28" s="41">
        <v>4.3173535183627695E-2</v>
      </c>
      <c r="D28" s="41">
        <v>3.6693807585172489E-2</v>
      </c>
      <c r="E28" s="41">
        <v>3.1343112537245012E-2</v>
      </c>
      <c r="F28" s="41">
        <v>2.6752344108583043E-2</v>
      </c>
    </row>
    <row r="29" spans="1:6" ht="39.950000000000003" customHeight="1" x14ac:dyDescent="0.2">
      <c r="A29" s="5" t="s">
        <v>40</v>
      </c>
      <c r="B29" s="40">
        <v>1.2748803224993702E-2</v>
      </c>
      <c r="C29" s="41">
        <v>1.5811606391925987E-2</v>
      </c>
      <c r="D29" s="41">
        <v>1.5748875080351405E-2</v>
      </c>
      <c r="E29" s="41">
        <v>1.4783405913362366E-2</v>
      </c>
      <c r="F29" s="41">
        <v>1.239262999147597E-2</v>
      </c>
    </row>
    <row r="30" spans="1:6" ht="39.950000000000003" customHeight="1" x14ac:dyDescent="0.2">
      <c r="A30" s="5" t="s">
        <v>28</v>
      </c>
      <c r="B30" s="40">
        <v>6.5154950869236589E-2</v>
      </c>
      <c r="C30" s="41">
        <v>2.2596019063638912E-2</v>
      </c>
      <c r="D30" s="41">
        <v>2.4587529462181273E-2</v>
      </c>
      <c r="E30" s="41">
        <v>1.6215906486362595E-2</v>
      </c>
      <c r="F30" s="41">
        <v>1.8031604484951808E-2</v>
      </c>
    </row>
    <row r="31" spans="1:6" ht="39.950000000000003" customHeight="1" x14ac:dyDescent="0.2">
      <c r="A31" s="5" t="s">
        <v>43</v>
      </c>
      <c r="B31" s="40">
        <v>3.3156966490299825E-2</v>
      </c>
      <c r="C31" s="41">
        <v>2.702551163442669E-2</v>
      </c>
      <c r="D31" s="41">
        <v>2.3569745018212986E-2</v>
      </c>
      <c r="E31" s="41">
        <v>2.2977309190923677E-2</v>
      </c>
      <c r="F31" s="41">
        <v>1.1343518457806045E-2</v>
      </c>
    </row>
    <row r="32" spans="1:6" ht="39.950000000000003" customHeight="1" x14ac:dyDescent="0.2">
      <c r="A32" s="5" t="s">
        <v>187</v>
      </c>
      <c r="B32" s="40">
        <v>2.6757369614512472E-2</v>
      </c>
      <c r="C32" s="41">
        <v>4.1211101766190077E-2</v>
      </c>
      <c r="D32" s="41">
        <v>5.9245768159417185E-2</v>
      </c>
      <c r="E32" s="41">
        <v>0.10646344258537703</v>
      </c>
      <c r="F32" s="41">
        <v>3.21290407186414E-3</v>
      </c>
    </row>
    <row r="33" spans="1:6" ht="39.950000000000003" customHeight="1" x14ac:dyDescent="0.2">
      <c r="A33" s="5" t="s">
        <v>188</v>
      </c>
      <c r="B33" s="40">
        <v>0</v>
      </c>
      <c r="C33" s="41">
        <v>0</v>
      </c>
      <c r="D33" s="41">
        <v>0</v>
      </c>
      <c r="E33" s="41">
        <v>0</v>
      </c>
      <c r="F33" s="41">
        <v>2.8391580879942299E-2</v>
      </c>
    </row>
    <row r="34" spans="1:6" ht="39.950000000000003" customHeight="1" x14ac:dyDescent="0.2">
      <c r="A34" s="5" t="s">
        <v>41</v>
      </c>
      <c r="B34" s="40">
        <v>0.49201310153691108</v>
      </c>
      <c r="C34" s="41">
        <v>0.54735071488645926</v>
      </c>
      <c r="D34" s="41">
        <v>0.52298050139275765</v>
      </c>
      <c r="E34" s="41">
        <v>0.55970662388264958</v>
      </c>
      <c r="F34" s="41">
        <v>0.46521539571175663</v>
      </c>
    </row>
    <row r="35" spans="1:6" ht="39.950000000000003" customHeight="1" x14ac:dyDescent="0.2">
      <c r="A35" t="s">
        <v>44</v>
      </c>
      <c r="B35" s="40">
        <v>1</v>
      </c>
      <c r="C35" s="41">
        <v>1</v>
      </c>
      <c r="D35" s="41">
        <v>1</v>
      </c>
      <c r="E35" s="41">
        <v>1</v>
      </c>
      <c r="F35" s="41">
        <v>1</v>
      </c>
    </row>
    <row r="36" spans="1:6" ht="39.950000000000003" customHeight="1" x14ac:dyDescent="0.2">
      <c r="A36" s="5"/>
      <c r="B36" s="40"/>
      <c r="C36" s="41"/>
      <c r="D36" s="41"/>
      <c r="E36" s="41"/>
      <c r="F36" s="41"/>
    </row>
    <row r="37" spans="1:6" ht="39.950000000000003" customHeight="1" x14ac:dyDescent="0.2">
      <c r="A37" s="5" t="s">
        <v>45</v>
      </c>
      <c r="B37" s="40">
        <v>1.471403376165281E-2</v>
      </c>
      <c r="C37" s="41">
        <v>1.4185590131763386E-2</v>
      </c>
      <c r="D37" s="41">
        <v>1.7302335547460895E-2</v>
      </c>
      <c r="E37" s="41">
        <v>1.2720605088242035E-2</v>
      </c>
      <c r="F37" s="41">
        <v>1.8621729722641138E-2</v>
      </c>
    </row>
    <row r="38" spans="1:6" ht="39.950000000000003" customHeight="1" x14ac:dyDescent="0.2">
      <c r="A38" s="5" t="s">
        <v>189</v>
      </c>
      <c r="B38" s="40">
        <v>6.9286974048878805E-2</v>
      </c>
      <c r="C38" s="41">
        <v>8.3711802635267729E-2</v>
      </c>
      <c r="D38" s="41">
        <v>0.10333190486393828</v>
      </c>
      <c r="E38" s="41">
        <v>9.3284437313774921E-2</v>
      </c>
      <c r="F38" s="41">
        <v>0.11159923939413809</v>
      </c>
    </row>
    <row r="39" spans="1:6" ht="39.950000000000003" customHeight="1" x14ac:dyDescent="0.2">
      <c r="A39" s="5" t="s">
        <v>190</v>
      </c>
      <c r="B39" s="40">
        <v>6.2887377173091452E-2</v>
      </c>
      <c r="C39" s="41">
        <v>5.0238295486403142E-2</v>
      </c>
      <c r="D39" s="41">
        <v>7.5583886865223909E-2</v>
      </c>
      <c r="E39" s="41">
        <v>4.6183818473527392E-2</v>
      </c>
      <c r="F39" s="41">
        <v>4.0980919283981378E-2</v>
      </c>
    </row>
    <row r="40" spans="1:6" ht="39.950000000000003" customHeight="1" x14ac:dyDescent="0.2">
      <c r="A40" s="5" t="s">
        <v>55</v>
      </c>
      <c r="B40" s="40">
        <v>0.14688838498362308</v>
      </c>
      <c r="C40" s="41">
        <v>0.14813568825343426</v>
      </c>
      <c r="D40" s="41">
        <v>0.19621812727662311</v>
      </c>
      <c r="E40" s="41">
        <v>0.15218886087554434</v>
      </c>
      <c r="F40" s="41">
        <v>0.17120188840076062</v>
      </c>
    </row>
    <row r="41" spans="1:6" ht="39.950000000000003" customHeight="1" x14ac:dyDescent="0.2">
      <c r="A41" s="5" t="s">
        <v>191</v>
      </c>
      <c r="B41" s="40">
        <v>0</v>
      </c>
      <c r="C41" s="41">
        <v>0</v>
      </c>
      <c r="D41" s="41">
        <v>5.3031926290979213E-2</v>
      </c>
      <c r="E41" s="41">
        <v>0.15413706165482466</v>
      </c>
      <c r="F41" s="41">
        <v>0.12254934102681792</v>
      </c>
    </row>
    <row r="42" spans="1:6" ht="39.950000000000003" customHeight="1" x14ac:dyDescent="0.2">
      <c r="A42" s="5" t="s">
        <v>192</v>
      </c>
      <c r="B42" s="40">
        <v>0.1360544217687075</v>
      </c>
      <c r="C42" s="41">
        <v>0.15138772077375945</v>
      </c>
      <c r="D42" s="41">
        <v>0.18480822798371546</v>
      </c>
      <c r="E42" s="41">
        <v>0.12892505157002063</v>
      </c>
      <c r="F42" s="41">
        <v>0.14753130942233297</v>
      </c>
    </row>
    <row r="43" spans="1:6" ht="39.950000000000003" customHeight="1" x14ac:dyDescent="0.2">
      <c r="A43" s="5" t="s">
        <v>193</v>
      </c>
      <c r="B43" s="40">
        <v>0.1360544217687075</v>
      </c>
      <c r="C43" s="41">
        <v>0.15138772077375945</v>
      </c>
      <c r="D43" s="41">
        <v>0.23784015427469465</v>
      </c>
      <c r="E43" s="41">
        <v>0.28306211322484531</v>
      </c>
      <c r="F43" s="41">
        <v>0.27008065044915086</v>
      </c>
    </row>
    <row r="44" spans="1:6" ht="39.950000000000003" customHeight="1" x14ac:dyDescent="0.2">
      <c r="A44" s="5" t="s">
        <v>194</v>
      </c>
      <c r="B44" s="40">
        <v>0</v>
      </c>
      <c r="C44" s="41">
        <v>0</v>
      </c>
      <c r="D44" s="41">
        <v>0</v>
      </c>
      <c r="E44" s="41">
        <v>-3.0369012147604857E-3</v>
      </c>
      <c r="F44" s="41">
        <v>-2.6227788341748083E-3</v>
      </c>
    </row>
    <row r="45" spans="1:6" ht="39.950000000000003" customHeight="1" x14ac:dyDescent="0.2">
      <c r="A45" s="5" t="s">
        <v>195</v>
      </c>
      <c r="B45" s="40">
        <v>-1.2597631645250692E-3</v>
      </c>
      <c r="C45" s="41">
        <v>-1.6260162601626016E-3</v>
      </c>
      <c r="D45" s="41">
        <v>-2.6783801157060209E-3</v>
      </c>
      <c r="E45" s="41">
        <v>0</v>
      </c>
      <c r="F45" s="41">
        <v>0</v>
      </c>
    </row>
    <row r="46" spans="1:6" ht="39.950000000000003" customHeight="1" x14ac:dyDescent="0.2">
      <c r="A46" s="5" t="s">
        <v>196</v>
      </c>
      <c r="B46" s="40">
        <v>0.13479465860418241</v>
      </c>
      <c r="C46" s="41">
        <v>0.14976170451359685</v>
      </c>
      <c r="D46" s="41">
        <v>0.23516177415898865</v>
      </c>
      <c r="E46" s="41">
        <v>0.28002521201008479</v>
      </c>
      <c r="F46" s="41">
        <v>0.26745787161497608</v>
      </c>
    </row>
    <row r="47" spans="1:6" ht="39.950000000000003" customHeight="1" x14ac:dyDescent="0.2">
      <c r="A47" s="5" t="s">
        <v>28</v>
      </c>
      <c r="B47" s="40">
        <v>2.5447215923406399E-2</v>
      </c>
      <c r="C47" s="41">
        <v>1.009251471825063E-3</v>
      </c>
      <c r="D47" s="41">
        <v>1.1249196485965287E-3</v>
      </c>
      <c r="E47" s="41">
        <v>2.5212010084804033E-3</v>
      </c>
      <c r="F47" s="41">
        <v>6.5569470854370208E-4</v>
      </c>
    </row>
    <row r="48" spans="1:6" ht="39.950000000000003" customHeight="1" x14ac:dyDescent="0.2">
      <c r="A48" s="5" t="s">
        <v>58</v>
      </c>
      <c r="B48" s="40">
        <v>4.7619047619047616E-2</v>
      </c>
      <c r="C48" s="41">
        <v>6.4311746565741526E-2</v>
      </c>
      <c r="D48" s="41">
        <v>6.0638525819584316E-2</v>
      </c>
      <c r="E48" s="41">
        <v>4.2745817098326838E-2</v>
      </c>
      <c r="F48" s="41">
        <v>3.1670054422660812E-2</v>
      </c>
    </row>
    <row r="49" spans="1:6" ht="39.950000000000003" customHeight="1" x14ac:dyDescent="0.2">
      <c r="A49" t="s">
        <v>59</v>
      </c>
      <c r="B49" s="40">
        <v>0.35474930713025948</v>
      </c>
      <c r="C49" s="41">
        <v>0.36321839080459772</v>
      </c>
      <c r="D49" s="41">
        <v>0.49314334690379258</v>
      </c>
      <c r="E49" s="41">
        <v>0.47748109099243641</v>
      </c>
      <c r="F49" s="41">
        <v>0.47098550914694121</v>
      </c>
    </row>
    <row r="50" spans="1:6" ht="39.950000000000003" customHeight="1" x14ac:dyDescent="0.2">
      <c r="A50" s="5" t="s">
        <v>62</v>
      </c>
      <c r="B50" s="40">
        <v>0.56306374401612502</v>
      </c>
      <c r="C50" s="41">
        <v>0.61469021586767592</v>
      </c>
      <c r="D50" s="41">
        <v>0.57569102206985212</v>
      </c>
      <c r="E50" s="41">
        <v>0.59832683933073572</v>
      </c>
      <c r="F50" s="41">
        <v>0.67156252049045961</v>
      </c>
    </row>
    <row r="51" spans="1:6" ht="39.950000000000003" customHeight="1" x14ac:dyDescent="0.2">
      <c r="A51" s="5" t="s">
        <v>197</v>
      </c>
      <c r="B51" s="40">
        <v>0.28032249937011844</v>
      </c>
      <c r="C51" s="41">
        <v>0.31191477432015702</v>
      </c>
      <c r="D51" s="41">
        <v>0.29799657167345189</v>
      </c>
      <c r="E51" s="41">
        <v>0.318760027504011</v>
      </c>
      <c r="F51" s="41">
        <v>0.36961510720608487</v>
      </c>
    </row>
    <row r="52" spans="1:6" ht="39.950000000000003" customHeight="1" x14ac:dyDescent="0.2">
      <c r="A52" s="5" t="s">
        <v>63</v>
      </c>
      <c r="B52" s="40">
        <v>0.39370118417737465</v>
      </c>
      <c r="C52" s="41">
        <v>0.36770395290159796</v>
      </c>
      <c r="D52" s="41">
        <v>0.26333833297621601</v>
      </c>
      <c r="E52" s="41">
        <v>0.27899381159752462</v>
      </c>
      <c r="F52" s="41">
        <v>0.26857255261950036</v>
      </c>
    </row>
    <row r="53" spans="1:6" ht="39.950000000000003" customHeight="1" x14ac:dyDescent="0.2">
      <c r="A53" s="5" t="s">
        <v>66</v>
      </c>
      <c r="B53" s="40">
        <v>-3.1443688586545726E-2</v>
      </c>
      <c r="C53" s="41">
        <v>-3.5267731987664704E-2</v>
      </c>
      <c r="D53" s="41">
        <v>-3.3372616241697024E-2</v>
      </c>
      <c r="E53" s="41">
        <v>-3.6041714416685765E-2</v>
      </c>
      <c r="F53" s="41">
        <v>-4.1308766638253232E-2</v>
      </c>
    </row>
    <row r="54" spans="1:6" ht="39.950000000000003" customHeight="1" x14ac:dyDescent="0.2">
      <c r="A54" s="5" t="s">
        <v>198</v>
      </c>
      <c r="B54" s="40">
        <v>4.0312421264802217E-4</v>
      </c>
      <c r="C54" s="41">
        <v>1.2895991028875806E-3</v>
      </c>
      <c r="D54" s="41">
        <v>-8.0351403471180631E-4</v>
      </c>
      <c r="E54" s="41">
        <v>0</v>
      </c>
      <c r="F54" s="41">
        <v>-2.6227788341748082E-4</v>
      </c>
    </row>
    <row r="55" spans="1:6" ht="39.950000000000003" customHeight="1" x14ac:dyDescent="0.2">
      <c r="A55" s="5" t="s">
        <v>199</v>
      </c>
      <c r="B55" s="40">
        <v>-1.5117157974300831E-4</v>
      </c>
      <c r="C55" s="41">
        <v>2.8034763106251753E-4</v>
      </c>
      <c r="D55" s="41">
        <v>0</v>
      </c>
      <c r="E55" s="41">
        <v>0</v>
      </c>
      <c r="F55" s="41">
        <v>6.5569470854370205E-5</v>
      </c>
    </row>
    <row r="56" spans="1:6" ht="39.950000000000003" customHeight="1" x14ac:dyDescent="0.2">
      <c r="A56" s="5" t="s">
        <v>67</v>
      </c>
      <c r="B56" s="40">
        <v>-3.1191735953640717E-2</v>
      </c>
      <c r="C56" s="41">
        <v>-3.3697785253714606E-2</v>
      </c>
      <c r="D56" s="41">
        <v>-3.4176130276408825E-2</v>
      </c>
      <c r="E56" s="41">
        <v>-3.6041714416685765E-2</v>
      </c>
      <c r="F56" s="41">
        <v>-4.1505475050816337E-2</v>
      </c>
    </row>
    <row r="57" spans="1:6" ht="39.950000000000003" customHeight="1" x14ac:dyDescent="0.2">
      <c r="A57" t="s">
        <v>200</v>
      </c>
      <c r="B57" s="40">
        <v>0.64525069286974046</v>
      </c>
      <c r="C57" s="41">
        <v>0.63678160919540228</v>
      </c>
      <c r="D57" s="41">
        <v>0.50685665309620742</v>
      </c>
      <c r="E57" s="41">
        <v>0.52251890900756359</v>
      </c>
      <c r="F57" s="41">
        <v>0.52901449085305885</v>
      </c>
    </row>
    <row r="58" spans="1:6" ht="39.950000000000003" customHeight="1" x14ac:dyDescent="0.2">
      <c r="A58" s="43" t="s">
        <v>280</v>
      </c>
      <c r="B58" s="40">
        <v>1</v>
      </c>
      <c r="C58" s="41">
        <v>1</v>
      </c>
      <c r="D58" s="41">
        <v>1</v>
      </c>
      <c r="E58" s="41">
        <v>1</v>
      </c>
      <c r="F58" s="41">
        <v>1</v>
      </c>
    </row>
  </sheetData>
  <mergeCells count="1">
    <mergeCell ref="B2:F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'App C ATVI'!B4:F4</xm:f>
              <xm:sqref>G4</xm:sqref>
            </x14:sparkline>
            <x14:sparkline>
              <xm:f>'App C ATVI'!B5:F5</xm:f>
              <xm:sqref>G5</xm:sqref>
            </x14:sparkline>
            <x14:sparkline>
              <xm:f>'App C ATVI'!B6:F6</xm:f>
              <xm:sqref>G6</xm:sqref>
            </x14:sparkline>
            <x14:sparkline>
              <xm:f>'App C ATVI'!B7:F7</xm:f>
              <xm:sqref>G7</xm:sqref>
            </x14:sparkline>
            <x14:sparkline>
              <xm:f>'App C ATVI'!B8:F8</xm:f>
              <xm:sqref>G8</xm:sqref>
            </x14:sparkline>
            <x14:sparkline>
              <xm:f>'App C ATVI'!B9:F9</xm:f>
              <xm:sqref>G9</xm:sqref>
            </x14:sparkline>
            <x14:sparkline>
              <xm:f>'App C ATVI'!B10:F10</xm:f>
              <xm:sqref>G10</xm:sqref>
            </x14:sparkline>
            <x14:sparkline>
              <xm:f>'App C ATVI'!B11:F11</xm:f>
              <xm:sqref>G11</xm:sqref>
            </x14:sparkline>
            <x14:sparkline>
              <xm:f>'App C ATVI'!B12:F12</xm:f>
              <xm:sqref>G12</xm:sqref>
            </x14:sparkline>
            <x14:sparkline>
              <xm:f>'App C ATVI'!B13:F13</xm:f>
              <xm:sqref>G13</xm:sqref>
            </x14:sparkline>
            <x14:sparkline>
              <xm:f>'App C ATVI'!B14:F14</xm:f>
              <xm:sqref>G14</xm:sqref>
            </x14:sparkline>
            <x14:sparkline>
              <xm:f>'App C ATVI'!B15:F15</xm:f>
              <xm:sqref>G15</xm:sqref>
            </x14:sparkline>
            <x14:sparkline>
              <xm:f>'App C ATVI'!B16:F16</xm:f>
              <xm:sqref>G16</xm:sqref>
            </x14:sparkline>
            <x14:sparkline>
              <xm:f>'App C ATVI'!B17:F17</xm:f>
              <xm:sqref>G17</xm:sqref>
            </x14:sparkline>
            <x14:sparkline>
              <xm:f>'App C ATVI'!B18:F18</xm:f>
              <xm:sqref>G18</xm:sqref>
            </x14:sparkline>
            <x14:sparkline>
              <xm:f>'App C ATVI'!B19:F19</xm:f>
              <xm:sqref>G19</xm:sqref>
            </x14:sparkline>
            <x14:sparkline>
              <xm:f>'App C ATVI'!B20:F20</xm:f>
              <xm:sqref>G20</xm:sqref>
            </x14:sparkline>
            <x14:sparkline>
              <xm:f>'App C ATVI'!B21:F21</xm:f>
              <xm:sqref>G21</xm:sqref>
            </x14:sparkline>
            <x14:sparkline>
              <xm:f>'App C ATVI'!B22:F22</xm:f>
              <xm:sqref>G22</xm:sqref>
            </x14:sparkline>
            <x14:sparkline>
              <xm:f>'App C ATVI'!B23:F23</xm:f>
              <xm:sqref>G23</xm:sqref>
            </x14:sparkline>
            <x14:sparkline>
              <xm:f>'App C ATVI'!B24:F24</xm:f>
              <xm:sqref>G24</xm:sqref>
            </x14:sparkline>
            <x14:sparkline>
              <xm:f>'App C ATVI'!B25:F25</xm:f>
              <xm:sqref>G25</xm:sqref>
            </x14:sparkline>
            <x14:sparkline>
              <xm:f>'App C ATVI'!B26:F26</xm:f>
              <xm:sqref>G26</xm:sqref>
            </x14:sparkline>
            <x14:sparkline>
              <xm:f>'App C ATVI'!B27:F27</xm:f>
              <xm:sqref>G27</xm:sqref>
            </x14:sparkline>
            <x14:sparkline>
              <xm:f>'App C ATVI'!B28:F28</xm:f>
              <xm:sqref>G28</xm:sqref>
            </x14:sparkline>
            <x14:sparkline>
              <xm:f>'App C ATVI'!B29:F29</xm:f>
              <xm:sqref>G29</xm:sqref>
            </x14:sparkline>
            <x14:sparkline>
              <xm:f>'App C ATVI'!B30:F30</xm:f>
              <xm:sqref>G30</xm:sqref>
            </x14:sparkline>
            <x14:sparkline>
              <xm:f>'App C ATVI'!B31:F31</xm:f>
              <xm:sqref>G31</xm:sqref>
            </x14:sparkline>
            <x14:sparkline>
              <xm:f>'App C ATVI'!B32:F32</xm:f>
              <xm:sqref>G32</xm:sqref>
            </x14:sparkline>
            <x14:sparkline>
              <xm:f>'App C ATVI'!B33:F33</xm:f>
              <xm:sqref>G33</xm:sqref>
            </x14:sparkline>
            <x14:sparkline>
              <xm:f>'App C ATVI'!B34:F34</xm:f>
              <xm:sqref>G34</xm:sqref>
            </x14:sparkline>
            <x14:sparkline>
              <xm:f>'App C ATVI'!B35:F35</xm:f>
              <xm:sqref>G35</xm:sqref>
            </x14:sparkline>
            <x14:sparkline>
              <xm:f>'App C ATVI'!B36:F36</xm:f>
              <xm:sqref>G36</xm:sqref>
            </x14:sparkline>
            <x14:sparkline>
              <xm:f>'App C ATVI'!B37:F37</xm:f>
              <xm:sqref>G37</xm:sqref>
            </x14:sparkline>
            <x14:sparkline>
              <xm:f>'App C ATVI'!B38:F38</xm:f>
              <xm:sqref>G38</xm:sqref>
            </x14:sparkline>
            <x14:sparkline>
              <xm:f>'App C ATVI'!B39:F39</xm:f>
              <xm:sqref>G39</xm:sqref>
            </x14:sparkline>
            <x14:sparkline>
              <xm:f>'App C ATVI'!B40:F40</xm:f>
              <xm:sqref>G40</xm:sqref>
            </x14:sparkline>
            <x14:sparkline>
              <xm:f>'App C ATVI'!B41:F41</xm:f>
              <xm:sqref>G41</xm:sqref>
            </x14:sparkline>
            <x14:sparkline>
              <xm:f>'App C ATVI'!B42:F42</xm:f>
              <xm:sqref>G42</xm:sqref>
            </x14:sparkline>
            <x14:sparkline>
              <xm:f>'App C ATVI'!B43:F43</xm:f>
              <xm:sqref>G43</xm:sqref>
            </x14:sparkline>
            <x14:sparkline>
              <xm:f>'App C ATVI'!B44:F44</xm:f>
              <xm:sqref>G44</xm:sqref>
            </x14:sparkline>
            <x14:sparkline>
              <xm:f>'App C ATVI'!B45:F45</xm:f>
              <xm:sqref>G45</xm:sqref>
            </x14:sparkline>
            <x14:sparkline>
              <xm:f>'App C ATVI'!B46:F46</xm:f>
              <xm:sqref>G46</xm:sqref>
            </x14:sparkline>
            <x14:sparkline>
              <xm:f>'App C ATVI'!B47:F47</xm:f>
              <xm:sqref>G47</xm:sqref>
            </x14:sparkline>
            <x14:sparkline>
              <xm:f>'App C ATVI'!B48:F48</xm:f>
              <xm:sqref>G48</xm:sqref>
            </x14:sparkline>
            <x14:sparkline>
              <xm:f>'App C ATVI'!B49:F49</xm:f>
              <xm:sqref>G49</xm:sqref>
            </x14:sparkline>
            <x14:sparkline>
              <xm:f>'App C ATVI'!B50:F50</xm:f>
              <xm:sqref>G50</xm:sqref>
            </x14:sparkline>
            <x14:sparkline>
              <xm:f>'App C ATVI'!B51:F51</xm:f>
              <xm:sqref>G51</xm:sqref>
            </x14:sparkline>
            <x14:sparkline>
              <xm:f>'App C ATVI'!B52:F52</xm:f>
              <xm:sqref>G52</xm:sqref>
            </x14:sparkline>
            <x14:sparkline>
              <xm:f>'App C ATVI'!B53:F53</xm:f>
              <xm:sqref>G53</xm:sqref>
            </x14:sparkline>
            <x14:sparkline>
              <xm:f>'App C ATVI'!B54:F54</xm:f>
              <xm:sqref>G54</xm:sqref>
            </x14:sparkline>
            <x14:sparkline>
              <xm:f>'App C ATVI'!B55:F55</xm:f>
              <xm:sqref>G55</xm:sqref>
            </x14:sparkline>
            <x14:sparkline>
              <xm:f>'App C ATVI'!B56:F56</xm:f>
              <xm:sqref>G56</xm:sqref>
            </x14:sparkline>
            <x14:sparkline>
              <xm:f>'App C ATVI'!B57:F57</xm:f>
              <xm:sqref>G57</xm:sqref>
            </x14:sparkline>
            <x14:sparkline>
              <xm:f>'App C ATVI'!B58:F58</xm:f>
              <xm:sqref>G58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9"/>
  <sheetViews>
    <sheetView workbookViewId="0">
      <selection activeCell="G40" sqref="G40"/>
    </sheetView>
  </sheetViews>
  <sheetFormatPr defaultRowHeight="12.75" x14ac:dyDescent="0.2"/>
  <cols>
    <col min="1" max="1" width="57.7109375" customWidth="1"/>
  </cols>
  <sheetData>
    <row r="3" spans="1:6" ht="19.5" x14ac:dyDescent="0.3">
      <c r="A3" s="45" t="s">
        <v>284</v>
      </c>
      <c r="B3" s="52" t="s">
        <v>286</v>
      </c>
      <c r="C3" s="52"/>
      <c r="D3" s="52"/>
      <c r="E3" s="52"/>
      <c r="F3" s="52"/>
    </row>
    <row r="4" spans="1:6" x14ac:dyDescent="0.2">
      <c r="A4" s="4" t="s">
        <v>278</v>
      </c>
      <c r="B4" s="46" t="s">
        <v>273</v>
      </c>
      <c r="C4" t="s">
        <v>274</v>
      </c>
      <c r="D4" t="s">
        <v>275</v>
      </c>
      <c r="E4" t="s">
        <v>276</v>
      </c>
      <c r="F4" t="s">
        <v>277</v>
      </c>
    </row>
    <row r="5" spans="1:6" x14ac:dyDescent="0.2">
      <c r="A5" s="15" t="s">
        <v>201</v>
      </c>
      <c r="B5" s="40">
        <v>0.30436122669132376</v>
      </c>
      <c r="C5" s="41">
        <v>0.30066666666666669</v>
      </c>
      <c r="D5" s="41">
        <v>0.30069830411856918</v>
      </c>
      <c r="E5" s="41">
        <v>0.33232445520581116</v>
      </c>
      <c r="F5" s="41">
        <v>0.52465694682675812</v>
      </c>
    </row>
    <row r="6" spans="1:6" x14ac:dyDescent="0.2">
      <c r="A6" s="15" t="s">
        <v>202</v>
      </c>
      <c r="B6" s="40">
        <v>0.69563877330867618</v>
      </c>
      <c r="C6" s="41">
        <v>0.69933333333333336</v>
      </c>
      <c r="D6" s="41">
        <v>0.69930169588143076</v>
      </c>
      <c r="E6" s="41">
        <v>0.66767554479418889</v>
      </c>
      <c r="F6" s="41">
        <v>0.47534305317324183</v>
      </c>
    </row>
    <row r="7" spans="1:6" x14ac:dyDescent="0.2">
      <c r="A7" s="28" t="s">
        <v>203</v>
      </c>
      <c r="B7" s="40">
        <v>1</v>
      </c>
      <c r="C7" s="41">
        <v>1</v>
      </c>
      <c r="D7" s="41">
        <v>1</v>
      </c>
      <c r="E7" s="41">
        <v>1</v>
      </c>
      <c r="F7" s="41">
        <v>1</v>
      </c>
    </row>
    <row r="8" spans="1:6" x14ac:dyDescent="0.2">
      <c r="A8" s="15" t="s">
        <v>204</v>
      </c>
      <c r="B8" s="40">
        <v>0.10109415934658653</v>
      </c>
      <c r="C8" s="41">
        <v>9.5866666666666669E-2</v>
      </c>
      <c r="D8" s="41">
        <v>0.10446059569616645</v>
      </c>
      <c r="E8" s="41">
        <v>0.11213680387409201</v>
      </c>
      <c r="F8" s="41">
        <v>0.19746998284734132</v>
      </c>
    </row>
    <row r="9" spans="1:6" x14ac:dyDescent="0.2">
      <c r="A9" s="15" t="s">
        <v>205</v>
      </c>
      <c r="B9" s="40">
        <v>0</v>
      </c>
      <c r="C9" s="41">
        <v>0</v>
      </c>
      <c r="D9" s="41">
        <v>0</v>
      </c>
      <c r="E9" s="41">
        <v>0</v>
      </c>
      <c r="F9" s="41">
        <v>4.8027444253859346E-2</v>
      </c>
    </row>
    <row r="10" spans="1:6" x14ac:dyDescent="0.2">
      <c r="A10" s="15" t="s">
        <v>206</v>
      </c>
      <c r="B10" s="40">
        <v>0</v>
      </c>
      <c r="C10" s="41">
        <v>0</v>
      </c>
      <c r="D10" s="41">
        <v>0</v>
      </c>
      <c r="E10" s="41">
        <v>0</v>
      </c>
      <c r="F10" s="41">
        <v>8.8336192109777015E-2</v>
      </c>
    </row>
    <row r="11" spans="1:6" ht="25.5" x14ac:dyDescent="0.2">
      <c r="A11" s="15" t="s">
        <v>207</v>
      </c>
      <c r="B11" s="40">
        <v>3.6985668053629218E-2</v>
      </c>
      <c r="C11" s="41">
        <v>4.9466666666666666E-2</v>
      </c>
      <c r="D11" s="41">
        <v>4.2753313381787089E-2</v>
      </c>
      <c r="E11" s="41">
        <v>5.0090799031477E-2</v>
      </c>
      <c r="F11" s="41">
        <v>0</v>
      </c>
    </row>
    <row r="12" spans="1:6" ht="25.5" x14ac:dyDescent="0.2">
      <c r="A12" s="15" t="s">
        <v>208</v>
      </c>
      <c r="B12" s="40">
        <v>0.14871320696563414</v>
      </c>
      <c r="C12" s="41">
        <v>0.13706666666666667</v>
      </c>
      <c r="D12" s="41">
        <v>0.14023086789226166</v>
      </c>
      <c r="E12" s="41">
        <v>0.12878329297820823</v>
      </c>
      <c r="F12" s="41">
        <v>0</v>
      </c>
    </row>
    <row r="13" spans="1:6" ht="25.5" x14ac:dyDescent="0.2">
      <c r="A13" s="15" t="s">
        <v>209</v>
      </c>
      <c r="B13" s="40">
        <v>3.5906919402065036E-2</v>
      </c>
      <c r="C13" s="41">
        <v>5.3199999999999997E-2</v>
      </c>
      <c r="D13" s="41">
        <v>6.8975345589283171E-2</v>
      </c>
      <c r="E13" s="41">
        <v>7.1277239709443094E-2</v>
      </c>
      <c r="F13" s="41">
        <v>0</v>
      </c>
    </row>
    <row r="14" spans="1:6" x14ac:dyDescent="0.2">
      <c r="A14" s="15" t="s">
        <v>210</v>
      </c>
      <c r="B14" s="40">
        <v>0</v>
      </c>
      <c r="C14" s="41">
        <v>0</v>
      </c>
      <c r="D14" s="41">
        <v>0</v>
      </c>
      <c r="E14" s="41">
        <v>0</v>
      </c>
      <c r="F14" s="41">
        <v>6.0034305317324182E-3</v>
      </c>
    </row>
    <row r="15" spans="1:6" x14ac:dyDescent="0.2">
      <c r="A15" s="15" t="s">
        <v>211</v>
      </c>
      <c r="B15" s="40">
        <v>0.15379873632300817</v>
      </c>
      <c r="C15" s="41">
        <v>0.14680000000000001</v>
      </c>
      <c r="D15" s="41">
        <v>0.152344306683768</v>
      </c>
      <c r="E15" s="41">
        <v>0.14497578692493945</v>
      </c>
      <c r="F15" s="41">
        <v>0.13850771869639794</v>
      </c>
    </row>
    <row r="16" spans="1:6" x14ac:dyDescent="0.2">
      <c r="A16" s="15" t="s">
        <v>212</v>
      </c>
      <c r="B16" s="40">
        <v>0.14270303590691941</v>
      </c>
      <c r="C16" s="41">
        <v>0.1416</v>
      </c>
      <c r="D16" s="41">
        <v>0.1963802194670087</v>
      </c>
      <c r="E16" s="41">
        <v>0.18311138014527845</v>
      </c>
      <c r="F16" s="41">
        <v>0.15737564322469982</v>
      </c>
    </row>
    <row r="17" spans="1:6" x14ac:dyDescent="0.2">
      <c r="A17" s="15" t="s">
        <v>213</v>
      </c>
      <c r="B17" s="40">
        <v>0.11280628756356911</v>
      </c>
      <c r="C17" s="41">
        <v>0.11093333333333333</v>
      </c>
      <c r="D17" s="41">
        <v>0.10830839390052729</v>
      </c>
      <c r="E17" s="41">
        <v>9.5944309927360777E-2</v>
      </c>
      <c r="F17" s="41">
        <v>8.147512864493997E-2</v>
      </c>
    </row>
    <row r="18" spans="1:6" x14ac:dyDescent="0.2">
      <c r="A18" s="28" t="s">
        <v>267</v>
      </c>
      <c r="B18" s="40">
        <v>2.034211742949607E-2</v>
      </c>
      <c r="C18" s="41">
        <v>0</v>
      </c>
      <c r="D18" s="41">
        <v>0</v>
      </c>
      <c r="E18" s="41">
        <v>0</v>
      </c>
      <c r="F18" s="41">
        <v>0</v>
      </c>
    </row>
    <row r="19" spans="1:6" x14ac:dyDescent="0.2">
      <c r="A19" s="15" t="s">
        <v>214</v>
      </c>
      <c r="B19" s="40">
        <v>0.75235013099090764</v>
      </c>
      <c r="C19" s="41">
        <v>0.73493333333333333</v>
      </c>
      <c r="D19" s="41">
        <v>0.81345304261080231</v>
      </c>
      <c r="E19" s="41">
        <v>0.78631961259079908</v>
      </c>
      <c r="F19" s="41">
        <v>0.71719554030874788</v>
      </c>
    </row>
    <row r="20" spans="1:6" x14ac:dyDescent="0.2">
      <c r="A20" s="28" t="s">
        <v>83</v>
      </c>
      <c r="B20" s="40">
        <v>0.2476498690090923</v>
      </c>
      <c r="C20" s="41">
        <v>0.26506666666666667</v>
      </c>
      <c r="D20" s="41">
        <v>0.18654695738919766</v>
      </c>
      <c r="E20" s="41">
        <v>0.21368038740920098</v>
      </c>
      <c r="F20" s="41">
        <v>0.28280445969125212</v>
      </c>
    </row>
    <row r="21" spans="1:6" x14ac:dyDescent="0.2">
      <c r="A21" s="15" t="s">
        <v>90</v>
      </c>
      <c r="B21" s="40">
        <v>1.2174449067652951E-2</v>
      </c>
      <c r="C21" s="41">
        <v>8.6666666666666663E-3</v>
      </c>
      <c r="D21" s="41">
        <v>0</v>
      </c>
      <c r="E21" s="41">
        <v>0</v>
      </c>
      <c r="F21" s="41">
        <v>0</v>
      </c>
    </row>
    <row r="22" spans="1:6" ht="25.5" x14ac:dyDescent="0.2">
      <c r="A22" s="15" t="s">
        <v>215</v>
      </c>
      <c r="B22" s="40">
        <v>1.3869625520110958E-2</v>
      </c>
      <c r="C22" s="41">
        <v>1.8666666666666668E-2</v>
      </c>
      <c r="D22" s="41">
        <v>0</v>
      </c>
      <c r="E22" s="41">
        <v>0</v>
      </c>
      <c r="F22" s="41">
        <v>0</v>
      </c>
    </row>
    <row r="23" spans="1:6" x14ac:dyDescent="0.2">
      <c r="A23" s="15" t="s">
        <v>268</v>
      </c>
      <c r="B23" s="40">
        <v>5.8560641084912926E-3</v>
      </c>
      <c r="C23" s="41">
        <v>0</v>
      </c>
      <c r="D23" s="41">
        <v>0</v>
      </c>
      <c r="E23" s="41">
        <v>0</v>
      </c>
      <c r="F23" s="41">
        <v>0</v>
      </c>
    </row>
    <row r="24" spans="1:6" x14ac:dyDescent="0.2">
      <c r="A24" s="15" t="s">
        <v>93</v>
      </c>
      <c r="B24" s="40">
        <v>-1.5410695022345509E-4</v>
      </c>
      <c r="C24" s="41">
        <v>5.3333333333333336E-4</v>
      </c>
      <c r="D24" s="41">
        <v>0</v>
      </c>
      <c r="E24" s="41">
        <v>0</v>
      </c>
      <c r="F24" s="41">
        <v>0</v>
      </c>
    </row>
    <row r="25" spans="1:6" x14ac:dyDescent="0.2">
      <c r="A25" s="15" t="s">
        <v>94</v>
      </c>
      <c r="B25" s="40">
        <v>4.0067807058098322E-3</v>
      </c>
      <c r="C25" s="41">
        <v>-9.4666666666666666E-3</v>
      </c>
      <c r="D25" s="41">
        <v>0</v>
      </c>
      <c r="E25" s="41">
        <v>0</v>
      </c>
      <c r="F25" s="41">
        <v>-4.2452830188679243E-2</v>
      </c>
    </row>
    <row r="26" spans="1:6" x14ac:dyDescent="0.2">
      <c r="A26" s="15" t="s">
        <v>94</v>
      </c>
      <c r="B26" s="40">
        <v>0</v>
      </c>
      <c r="C26" s="41">
        <v>0</v>
      </c>
      <c r="D26" s="41">
        <v>-2.0806612512469718E-2</v>
      </c>
      <c r="E26" s="41">
        <v>-3.2384987893462468E-2</v>
      </c>
      <c r="F26" s="41">
        <v>0</v>
      </c>
    </row>
    <row r="27" spans="1:6" x14ac:dyDescent="0.2">
      <c r="A27" s="15" t="s">
        <v>216</v>
      </c>
      <c r="B27" s="40">
        <v>0</v>
      </c>
      <c r="C27" s="41">
        <v>-5.3333333333333332E-3</v>
      </c>
      <c r="D27" s="41">
        <v>-1.7101325352714834E-3</v>
      </c>
      <c r="E27" s="41">
        <v>-1.3922518159806295E-2</v>
      </c>
      <c r="F27" s="41">
        <v>0</v>
      </c>
    </row>
    <row r="28" spans="1:6" x14ac:dyDescent="0.2">
      <c r="A28" s="15" t="s">
        <v>217</v>
      </c>
      <c r="B28" s="40">
        <v>5.0547079673293263E-2</v>
      </c>
      <c r="C28" s="41">
        <v>5.7599999999999998E-2</v>
      </c>
      <c r="D28" s="41">
        <v>2.6364543252102038E-2</v>
      </c>
      <c r="E28" s="41">
        <v>3.4503631961259079E-2</v>
      </c>
      <c r="F28" s="41">
        <v>7.6114922813036015E-2</v>
      </c>
    </row>
    <row r="29" spans="1:6" x14ac:dyDescent="0.2">
      <c r="A29" s="15" t="s">
        <v>218</v>
      </c>
      <c r="B29" s="40">
        <v>0.20110957004160887</v>
      </c>
      <c r="C29" s="41">
        <v>0.19266666666666668</v>
      </c>
      <c r="D29" s="41">
        <v>0.13766566908935443</v>
      </c>
      <c r="E29" s="41">
        <v>0.13286924939467312</v>
      </c>
      <c r="F29" s="41">
        <v>0.16423670668953688</v>
      </c>
    </row>
    <row r="30" spans="1:6" x14ac:dyDescent="0.2">
      <c r="A30" s="15" t="s">
        <v>219</v>
      </c>
      <c r="B30" s="40">
        <v>0.25165664971490215</v>
      </c>
      <c r="C30" s="41">
        <v>0.25026666666666669</v>
      </c>
      <c r="D30" s="41">
        <v>0.16403021234145646</v>
      </c>
      <c r="E30" s="41">
        <v>0.1673728813559322</v>
      </c>
      <c r="F30" s="41">
        <v>0.24035162950257291</v>
      </c>
    </row>
    <row r="31" spans="1:6" x14ac:dyDescent="0.2">
      <c r="A31" s="15" t="s">
        <v>220</v>
      </c>
      <c r="B31" s="40">
        <v>2.095854523038989E-2</v>
      </c>
      <c r="C31" s="41">
        <v>-3.04E-2</v>
      </c>
      <c r="D31" s="41">
        <v>9.9187687045746042E-2</v>
      </c>
      <c r="E31" s="41">
        <v>-2.2699757869249393E-3</v>
      </c>
      <c r="F31" s="41">
        <v>3.6234991423670669E-2</v>
      </c>
    </row>
    <row r="32" spans="1:6" x14ac:dyDescent="0.2">
      <c r="A32" s="15" t="s">
        <v>221</v>
      </c>
      <c r="B32" s="40">
        <v>3.6985668053629217E-3</v>
      </c>
      <c r="C32" s="41">
        <v>-2E-3</v>
      </c>
      <c r="D32" s="41">
        <v>3.705287159754881E-3</v>
      </c>
      <c r="E32" s="41">
        <v>2.4213075060532689E-3</v>
      </c>
      <c r="F32" s="41">
        <v>6.6466552315608916E-3</v>
      </c>
    </row>
    <row r="33" spans="1:6" x14ac:dyDescent="0.2">
      <c r="A33" s="15" t="s">
        <v>222</v>
      </c>
      <c r="B33" s="40">
        <v>4.9776544922175987E-2</v>
      </c>
      <c r="C33" s="41">
        <v>3.7333333333333336E-2</v>
      </c>
      <c r="D33" s="41">
        <v>4.7741199942995582E-2</v>
      </c>
      <c r="E33" s="41">
        <v>2.2699757869249396E-2</v>
      </c>
      <c r="F33" s="41">
        <v>8.5763293310463125E-3</v>
      </c>
    </row>
    <row r="34" spans="1:6" x14ac:dyDescent="0.2">
      <c r="A34" s="15" t="s">
        <v>101</v>
      </c>
      <c r="B34" s="40">
        <v>7.4433656957928807E-2</v>
      </c>
      <c r="C34" s="41">
        <v>4.933333333333333E-3</v>
      </c>
      <c r="D34" s="41">
        <v>0.1506341741484965</v>
      </c>
      <c r="E34" s="41">
        <v>2.2851089588377723E-2</v>
      </c>
      <c r="F34" s="41">
        <v>5.1457975986277875E-2</v>
      </c>
    </row>
    <row r="35" spans="1:6" x14ac:dyDescent="0.2">
      <c r="A35" s="15" t="s">
        <v>223</v>
      </c>
      <c r="B35" s="40">
        <v>0.12035752812451841</v>
      </c>
      <c r="C35" s="41">
        <v>-1.3066666666666667E-2</v>
      </c>
      <c r="D35" s="41">
        <v>-1.5818725951261221E-2</v>
      </c>
      <c r="E35" s="41">
        <v>6.0532687651331718E-3</v>
      </c>
      <c r="F35" s="41">
        <v>2.144082332761578E-4</v>
      </c>
    </row>
    <row r="36" spans="1:6" x14ac:dyDescent="0.2">
      <c r="A36" s="15" t="s">
        <v>224</v>
      </c>
      <c r="B36" s="40">
        <v>-2.4657112035752814E-3</v>
      </c>
      <c r="C36" s="41">
        <v>1.4133333333333333E-2</v>
      </c>
      <c r="D36" s="41">
        <v>-4.5603534273906225E-3</v>
      </c>
      <c r="E36" s="41">
        <v>-1.967312348668281E-3</v>
      </c>
      <c r="F36" s="41">
        <v>-4.5025728987993143E-3</v>
      </c>
    </row>
    <row r="37" spans="1:6" x14ac:dyDescent="0.2">
      <c r="A37" s="15" t="s">
        <v>225</v>
      </c>
      <c r="B37" s="40">
        <v>-0.17229157034982279</v>
      </c>
      <c r="C37" s="41">
        <v>2.5333333333333332E-3</v>
      </c>
      <c r="D37" s="41">
        <v>-5.1303976058144508E-3</v>
      </c>
      <c r="E37" s="41">
        <v>-5.7506053268765135E-3</v>
      </c>
      <c r="F37" s="41">
        <v>1.9296740994854203E-3</v>
      </c>
    </row>
    <row r="38" spans="1:6" x14ac:dyDescent="0.2">
      <c r="A38" s="15" t="s">
        <v>105</v>
      </c>
      <c r="B38" s="40">
        <v>-5.4399753428879642E-2</v>
      </c>
      <c r="C38" s="41">
        <v>3.5999999999999999E-3</v>
      </c>
      <c r="D38" s="41">
        <v>-2.5509476984466296E-2</v>
      </c>
      <c r="E38" s="41">
        <v>-1.6646489104116223E-3</v>
      </c>
      <c r="F38" s="41">
        <v>-2.3584905660377358E-3</v>
      </c>
    </row>
    <row r="39" spans="1:6" x14ac:dyDescent="0.2">
      <c r="A39" s="15" t="s">
        <v>226</v>
      </c>
      <c r="B39" s="40">
        <v>2.0033903529049161E-2</v>
      </c>
      <c r="C39" s="41">
        <v>8.5333333333333337E-3</v>
      </c>
      <c r="D39" s="41">
        <v>0.12512469716403021</v>
      </c>
      <c r="E39" s="41">
        <v>2.1186440677966101E-2</v>
      </c>
      <c r="F39" s="41">
        <v>4.909948542024014E-2</v>
      </c>
    </row>
    <row r="40" spans="1:6" ht="70.5" customHeight="1" x14ac:dyDescent="0.2">
      <c r="A40" s="28" t="s">
        <v>107</v>
      </c>
      <c r="B40" s="40">
        <v>0.23162274618585299</v>
      </c>
      <c r="C40" s="41">
        <v>0.24173333333333333</v>
      </c>
      <c r="D40" s="41">
        <v>3.8905515177426249E-2</v>
      </c>
      <c r="E40" s="41">
        <v>0.1461864406779661</v>
      </c>
      <c r="F40" s="41">
        <v>0.19125214408233276</v>
      </c>
    </row>
    <row r="41" spans="1:6" x14ac:dyDescent="0.2">
      <c r="A41" s="15" t="s">
        <v>108</v>
      </c>
      <c r="B41" s="40">
        <v>0.11820003082139005</v>
      </c>
      <c r="C41" s="41">
        <v>0.1016</v>
      </c>
      <c r="D41" s="41">
        <v>0.10745332763289155</v>
      </c>
      <c r="E41" s="41">
        <v>0.11198547215496368</v>
      </c>
      <c r="F41" s="41">
        <v>0.15608919382504288</v>
      </c>
    </row>
    <row r="42" spans="1:6" x14ac:dyDescent="0.2">
      <c r="A42" s="15" t="s">
        <v>109</v>
      </c>
      <c r="B42" s="40">
        <v>0.11881645862228386</v>
      </c>
      <c r="C42" s="41">
        <v>0.1028</v>
      </c>
      <c r="D42" s="41">
        <v>0.10916346016816303</v>
      </c>
      <c r="E42" s="41">
        <v>0.11410411622276029</v>
      </c>
      <c r="F42" s="41">
        <v>0.15844768439108062</v>
      </c>
    </row>
    <row r="43" spans="1:6" x14ac:dyDescent="0.2">
      <c r="A43" s="15" t="s">
        <v>110</v>
      </c>
      <c r="B43" s="40">
        <v>0.11847128571428571</v>
      </c>
      <c r="C43" s="41">
        <v>0.10178900266666667</v>
      </c>
      <c r="D43" s="41">
        <v>0.10795285663388912</v>
      </c>
      <c r="E43" s="41">
        <v>0.11281576846246974</v>
      </c>
      <c r="F43" s="41">
        <v>0.15748341959691253</v>
      </c>
    </row>
    <row r="44" spans="1:6" x14ac:dyDescent="0.2">
      <c r="A44" s="15" t="s">
        <v>227</v>
      </c>
      <c r="B44" s="40">
        <v>3.0204962243797192E-7</v>
      </c>
      <c r="C44" s="41">
        <v>3.1733333333333332E-7</v>
      </c>
      <c r="D44" s="41">
        <v>5.1303976058144504E-8</v>
      </c>
      <c r="E44" s="41">
        <v>1.967312348668281E-7</v>
      </c>
      <c r="F44" s="41">
        <v>2.5943396226415094E-7</v>
      </c>
    </row>
    <row r="45" spans="1:6" x14ac:dyDescent="0.2">
      <c r="A45" s="15" t="s">
        <v>228</v>
      </c>
      <c r="B45" s="40">
        <v>3.0050855293573738E-7</v>
      </c>
      <c r="C45" s="41">
        <v>3.1333333333333333E-7</v>
      </c>
      <c r="D45" s="41">
        <v>5.1303976058144504E-8</v>
      </c>
      <c r="E45" s="41">
        <v>1.937046004842615E-7</v>
      </c>
      <c r="F45" s="41">
        <v>2.5514579759862778E-7</v>
      </c>
    </row>
    <row r="46" spans="1:6" x14ac:dyDescent="0.2">
      <c r="A46" s="15" t="s">
        <v>229</v>
      </c>
      <c r="B46" s="40">
        <v>5.7019571582678381E-8</v>
      </c>
      <c r="C46" s="41">
        <v>4.5333333333333336E-8</v>
      </c>
      <c r="D46" s="41">
        <v>4.2753313381787087E-8</v>
      </c>
      <c r="E46" s="41">
        <v>3.9346246973365621E-8</v>
      </c>
      <c r="F46" s="41">
        <v>4.9313893653516296E-8</v>
      </c>
    </row>
    <row r="47" spans="1:6" x14ac:dyDescent="0.2">
      <c r="A47" s="15" t="s">
        <v>230</v>
      </c>
      <c r="B47" s="40">
        <v>1.4177839420557866E-3</v>
      </c>
      <c r="C47" s="41">
        <v>1.32E-3</v>
      </c>
      <c r="D47" s="41">
        <v>1.3966082371383783E-3</v>
      </c>
      <c r="E47" s="41">
        <v>1.4527845036319612E-3</v>
      </c>
      <c r="F47" s="41">
        <v>1.565180102915952E-3</v>
      </c>
    </row>
    <row r="48" spans="1:6" x14ac:dyDescent="0.2">
      <c r="A48" s="15" t="s">
        <v>114</v>
      </c>
      <c r="B48" s="40">
        <v>2.4256433965171828E-4</v>
      </c>
      <c r="C48" s="41">
        <v>2.1546666666666665E-4</v>
      </c>
      <c r="D48" s="41">
        <v>2.3699586717970642E-4</v>
      </c>
      <c r="E48" s="41">
        <v>2.5393462469733654E-4</v>
      </c>
      <c r="F48" s="41">
        <v>3.7564322469982845E-4</v>
      </c>
    </row>
    <row r="49" spans="1:6" x14ac:dyDescent="0.2">
      <c r="A49" s="15" t="s">
        <v>66</v>
      </c>
      <c r="B49" s="40">
        <v>0</v>
      </c>
      <c r="C49" s="41">
        <v>-1.1999999999999999E-3</v>
      </c>
      <c r="D49" s="41">
        <v>5.1303976058144508E-3</v>
      </c>
      <c r="E49" s="41">
        <v>-4.3886198547215495E-3</v>
      </c>
      <c r="F49" s="41">
        <v>-6.9897084048027441E-2</v>
      </c>
    </row>
  </sheetData>
  <mergeCells count="1">
    <mergeCell ref="B3:F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'App D ATVI'!B40:F40</xm:f>
              <xm:sqref>G40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1" workbookViewId="0">
      <selection sqref="A1:F52"/>
    </sheetView>
  </sheetViews>
  <sheetFormatPr defaultRowHeight="12.75" x14ac:dyDescent="0.2"/>
  <cols>
    <col min="1" max="1" width="40.7109375" customWidth="1"/>
    <col min="2" max="6" width="12.7109375" customWidth="1"/>
  </cols>
  <sheetData>
    <row r="1" spans="1:6" ht="20.25" thickBot="1" x14ac:dyDescent="0.3">
      <c r="A1" s="42" t="s">
        <v>288</v>
      </c>
      <c r="B1" s="53" t="s">
        <v>287</v>
      </c>
      <c r="C1" s="53"/>
      <c r="D1" s="53"/>
      <c r="E1" s="53"/>
      <c r="F1" s="53"/>
    </row>
    <row r="2" spans="1:6" ht="13.5" thickTop="1" x14ac:dyDescent="0.2">
      <c r="A2" s="2" t="s">
        <v>278</v>
      </c>
      <c r="B2" t="s">
        <v>273</v>
      </c>
      <c r="C2" t="s">
        <v>274</v>
      </c>
      <c r="D2" t="s">
        <v>275</v>
      </c>
      <c r="E2" t="s">
        <v>276</v>
      </c>
      <c r="F2" t="s">
        <v>277</v>
      </c>
    </row>
    <row r="3" spans="1:6" ht="24.95" customHeight="1" x14ac:dyDescent="0.2">
      <c r="A3" s="15" t="s">
        <v>107</v>
      </c>
      <c r="B3" s="6">
        <v>1503000</v>
      </c>
      <c r="C3" s="6">
        <v>1813000</v>
      </c>
      <c r="D3" s="6">
        <v>273000</v>
      </c>
      <c r="E3" s="6">
        <v>966000</v>
      </c>
      <c r="F3" s="6">
        <v>892000</v>
      </c>
    </row>
    <row r="4" spans="1:6" ht="24.95" customHeight="1" x14ac:dyDescent="0.2">
      <c r="A4" s="15" t="s">
        <v>231</v>
      </c>
      <c r="B4" s="6">
        <v>-352000</v>
      </c>
      <c r="C4" s="6">
        <v>20000</v>
      </c>
      <c r="D4" s="6">
        <v>-181000</v>
      </c>
      <c r="E4" s="6">
        <v>-9000</v>
      </c>
      <c r="F4" s="6">
        <v>-27000</v>
      </c>
    </row>
    <row r="5" spans="1:6" ht="24.95" customHeight="1" x14ac:dyDescent="0.2">
      <c r="A5" s="15" t="s">
        <v>232</v>
      </c>
      <c r="B5" s="6">
        <v>6000</v>
      </c>
      <c r="C5" s="6">
        <v>6000</v>
      </c>
      <c r="D5" s="6">
        <v>33000</v>
      </c>
      <c r="E5" s="6">
        <v>42000</v>
      </c>
      <c r="F5" s="6">
        <v>43000</v>
      </c>
    </row>
    <row r="6" spans="1:6" ht="24.95" customHeight="1" x14ac:dyDescent="0.2">
      <c r="A6" s="15" t="s">
        <v>269</v>
      </c>
      <c r="B6" s="6">
        <v>64000</v>
      </c>
      <c r="C6" s="7" t="s">
        <v>25</v>
      </c>
      <c r="D6" s="7" t="s">
        <v>25</v>
      </c>
      <c r="E6" s="7" t="s">
        <v>25</v>
      </c>
      <c r="F6" s="7" t="s">
        <v>25</v>
      </c>
    </row>
    <row r="7" spans="1:6" ht="24.95" customHeight="1" x14ac:dyDescent="0.2">
      <c r="A7" s="15" t="s">
        <v>233</v>
      </c>
      <c r="B7" s="6">
        <v>328000</v>
      </c>
      <c r="C7" s="6">
        <v>509000</v>
      </c>
      <c r="D7" s="6">
        <v>888000</v>
      </c>
      <c r="E7" s="6">
        <v>829000</v>
      </c>
      <c r="F7" s="6">
        <v>95000</v>
      </c>
    </row>
    <row r="8" spans="1:6" ht="24.95" customHeight="1" x14ac:dyDescent="0.2">
      <c r="A8" s="15" t="s">
        <v>234</v>
      </c>
      <c r="B8" s="6">
        <v>225000</v>
      </c>
      <c r="C8" s="6">
        <v>489000</v>
      </c>
      <c r="D8" s="6">
        <v>311000</v>
      </c>
      <c r="E8" s="6">
        <v>321000</v>
      </c>
      <c r="F8" s="6">
        <v>399000</v>
      </c>
    </row>
    <row r="9" spans="1:6" ht="24.95" customHeight="1" x14ac:dyDescent="0.2">
      <c r="A9" s="15" t="s">
        <v>270</v>
      </c>
      <c r="B9" s="7" t="s">
        <v>25</v>
      </c>
      <c r="C9" s="6">
        <v>40000</v>
      </c>
      <c r="D9" s="7" t="s">
        <v>25</v>
      </c>
      <c r="E9" s="7" t="s">
        <v>25</v>
      </c>
      <c r="F9" s="7" t="s">
        <v>25</v>
      </c>
    </row>
    <row r="10" spans="1:6" ht="24.95" customHeight="1" x14ac:dyDescent="0.2">
      <c r="A10" s="15" t="s">
        <v>235</v>
      </c>
      <c r="B10" s="7" t="s">
        <v>25</v>
      </c>
      <c r="C10" s="7" t="s">
        <v>25</v>
      </c>
      <c r="D10" s="7" t="s">
        <v>25</v>
      </c>
      <c r="E10" s="6">
        <v>63000</v>
      </c>
      <c r="F10" s="7" t="s">
        <v>25</v>
      </c>
    </row>
    <row r="11" spans="1:6" ht="24.95" customHeight="1" x14ac:dyDescent="0.2">
      <c r="A11" s="15" t="s">
        <v>236</v>
      </c>
      <c r="B11" s="7" t="s">
        <v>25</v>
      </c>
      <c r="C11" s="7" t="s">
        <v>25</v>
      </c>
      <c r="D11" s="6">
        <v>24000</v>
      </c>
      <c r="E11" s="6">
        <v>50000</v>
      </c>
      <c r="F11" s="7" t="s">
        <v>25</v>
      </c>
    </row>
    <row r="12" spans="1:6" ht="24.95" customHeight="1" x14ac:dyDescent="0.2">
      <c r="A12" s="15" t="s">
        <v>237</v>
      </c>
      <c r="B12" s="7" t="s">
        <v>25</v>
      </c>
      <c r="C12" s="6">
        <v>6000</v>
      </c>
      <c r="D12" s="7" t="s">
        <v>25</v>
      </c>
      <c r="E12" s="7" t="s">
        <v>25</v>
      </c>
      <c r="F12" s="6">
        <v>7000</v>
      </c>
    </row>
    <row r="13" spans="1:6" ht="24.95" customHeight="1" x14ac:dyDescent="0.2">
      <c r="A13" s="15" t="s">
        <v>238</v>
      </c>
      <c r="B13" s="6">
        <v>166000</v>
      </c>
      <c r="C13" s="6">
        <v>209000</v>
      </c>
      <c r="D13" s="6">
        <v>176000</v>
      </c>
      <c r="E13" s="6">
        <v>147000</v>
      </c>
      <c r="F13" s="6">
        <v>92000</v>
      </c>
    </row>
    <row r="14" spans="1:6" ht="24.95" customHeight="1" x14ac:dyDescent="0.2">
      <c r="A14" s="15" t="s">
        <v>271</v>
      </c>
      <c r="B14" s="6">
        <v>-38000</v>
      </c>
      <c r="C14" s="7" t="s">
        <v>25</v>
      </c>
      <c r="D14" s="7" t="s">
        <v>25</v>
      </c>
      <c r="E14" s="7" t="s">
        <v>25</v>
      </c>
      <c r="F14" s="7" t="s">
        <v>25</v>
      </c>
    </row>
    <row r="15" spans="1:6" ht="24.95" customHeight="1" x14ac:dyDescent="0.2">
      <c r="A15" s="15" t="s">
        <v>239</v>
      </c>
      <c r="B15" s="7" t="s">
        <v>25</v>
      </c>
      <c r="C15" s="7" t="s">
        <v>25</v>
      </c>
      <c r="D15" s="7" t="s">
        <v>25</v>
      </c>
      <c r="E15" s="7" t="s">
        <v>25</v>
      </c>
      <c r="F15" s="6">
        <v>-67000</v>
      </c>
    </row>
    <row r="16" spans="1:6" ht="24.95" customHeight="1" x14ac:dyDescent="0.2">
      <c r="A16" s="15" t="s">
        <v>240</v>
      </c>
      <c r="B16" s="6">
        <v>51000</v>
      </c>
      <c r="C16" s="6">
        <v>1000</v>
      </c>
      <c r="D16" s="6">
        <v>28000</v>
      </c>
      <c r="E16" s="6">
        <v>4000</v>
      </c>
      <c r="F16" s="7" t="s">
        <v>25</v>
      </c>
    </row>
    <row r="17" spans="1:6" ht="24.95" customHeight="1" x14ac:dyDescent="0.2">
      <c r="A17" s="15" t="s">
        <v>177</v>
      </c>
      <c r="B17" s="6">
        <v>182000</v>
      </c>
      <c r="C17" s="6">
        <v>-114000</v>
      </c>
      <c r="D17" s="6">
        <v>-165000</v>
      </c>
      <c r="E17" s="6">
        <v>84000</v>
      </c>
      <c r="F17" s="6">
        <v>-40000</v>
      </c>
    </row>
    <row r="18" spans="1:6" ht="24.95" customHeight="1" x14ac:dyDescent="0.2">
      <c r="A18" s="15" t="s">
        <v>27</v>
      </c>
      <c r="B18" s="6">
        <v>7000</v>
      </c>
      <c r="C18" s="6">
        <v>-5000</v>
      </c>
      <c r="D18" s="6">
        <v>-26000</v>
      </c>
      <c r="E18" s="6">
        <v>32000</v>
      </c>
      <c r="F18" s="6">
        <v>-54000</v>
      </c>
    </row>
    <row r="19" spans="1:6" ht="24.95" customHeight="1" x14ac:dyDescent="0.2">
      <c r="A19" s="15" t="s">
        <v>241</v>
      </c>
      <c r="B19" s="6">
        <v>-275000</v>
      </c>
      <c r="C19" s="6">
        <v>-372000</v>
      </c>
      <c r="D19" s="6">
        <v>-301000</v>
      </c>
      <c r="E19" s="6">
        <v>-362000</v>
      </c>
      <c r="F19" s="6">
        <v>-350000</v>
      </c>
    </row>
    <row r="20" spans="1:6" ht="24.95" customHeight="1" x14ac:dyDescent="0.2">
      <c r="A20" s="15" t="s">
        <v>43</v>
      </c>
      <c r="B20" s="6">
        <v>164000</v>
      </c>
      <c r="C20" s="6">
        <v>-51000</v>
      </c>
      <c r="D20" s="6">
        <v>-97000</v>
      </c>
      <c r="E20" s="6">
        <v>-10000</v>
      </c>
      <c r="F20" s="6">
        <v>21000</v>
      </c>
    </row>
    <row r="21" spans="1:6" ht="24.95" customHeight="1" x14ac:dyDescent="0.2">
      <c r="A21" s="15" t="s">
        <v>189</v>
      </c>
      <c r="B21" s="6">
        <v>-154000</v>
      </c>
      <c r="C21" s="6">
        <v>-122000</v>
      </c>
      <c r="D21" s="6">
        <v>220000</v>
      </c>
      <c r="E21" s="6">
        <v>-35000</v>
      </c>
      <c r="F21" s="6">
        <v>-27000</v>
      </c>
    </row>
    <row r="22" spans="1:6" ht="24.95" customHeight="1" x14ac:dyDescent="0.2">
      <c r="A22" s="15" t="s">
        <v>45</v>
      </c>
      <c r="B22" s="6">
        <v>31000</v>
      </c>
      <c r="C22" s="6">
        <v>-65000</v>
      </c>
      <c r="D22" s="6">
        <v>85000</v>
      </c>
      <c r="E22" s="6">
        <v>-50000</v>
      </c>
      <c r="F22" s="6">
        <v>-25000</v>
      </c>
    </row>
    <row r="23" spans="1:6" ht="24.95" customHeight="1" x14ac:dyDescent="0.2">
      <c r="A23" s="15" t="s">
        <v>190</v>
      </c>
      <c r="B23" s="6">
        <v>-77000</v>
      </c>
      <c r="C23" s="6">
        <v>-574000</v>
      </c>
      <c r="D23" s="6">
        <v>945000</v>
      </c>
      <c r="E23" s="6">
        <v>83000</v>
      </c>
      <c r="F23" s="6">
        <v>233000</v>
      </c>
    </row>
    <row r="24" spans="1:6" ht="24.95" customHeight="1" x14ac:dyDescent="0.2">
      <c r="A24" s="15" t="s">
        <v>119</v>
      </c>
      <c r="B24" s="6">
        <v>1831000</v>
      </c>
      <c r="C24" s="6">
        <v>1790000</v>
      </c>
      <c r="D24" s="6">
        <v>2213000</v>
      </c>
      <c r="E24" s="6">
        <v>2155000</v>
      </c>
      <c r="F24" s="6">
        <v>1192000</v>
      </c>
    </row>
    <row r="25" spans="1:6" ht="24.95" customHeight="1" x14ac:dyDescent="0.2">
      <c r="A25" s="15" t="s">
        <v>242</v>
      </c>
      <c r="B25" s="6">
        <v>153000</v>
      </c>
      <c r="C25" s="6">
        <v>116000</v>
      </c>
      <c r="D25" s="6">
        <v>80000</v>
      </c>
      <c r="E25" s="7" t="s">
        <v>25</v>
      </c>
      <c r="F25" s="6">
        <v>145000</v>
      </c>
    </row>
    <row r="26" spans="1:6" ht="24.95" customHeight="1" x14ac:dyDescent="0.2">
      <c r="A26" s="15" t="s">
        <v>243</v>
      </c>
      <c r="B26" s="6">
        <v>-65000</v>
      </c>
      <c r="C26" s="6">
        <v>-209000</v>
      </c>
      <c r="D26" s="6">
        <v>-135000</v>
      </c>
      <c r="E26" s="7" t="s">
        <v>25</v>
      </c>
      <c r="F26" s="6">
        <v>-145000</v>
      </c>
    </row>
    <row r="27" spans="1:6" ht="24.95" customHeight="1" x14ac:dyDescent="0.2">
      <c r="A27" s="15" t="s">
        <v>244</v>
      </c>
      <c r="B27" s="7" t="s">
        <v>25</v>
      </c>
      <c r="C27" s="7" t="s">
        <v>25</v>
      </c>
      <c r="D27" s="7" t="s">
        <v>25</v>
      </c>
      <c r="E27" s="6">
        <v>-4588000</v>
      </c>
      <c r="F27" s="6">
        <v>-46000</v>
      </c>
    </row>
    <row r="28" spans="1:6" ht="24.95" customHeight="1" x14ac:dyDescent="0.2">
      <c r="A28" s="15" t="s">
        <v>245</v>
      </c>
      <c r="B28" s="7" t="s">
        <v>25</v>
      </c>
      <c r="C28" s="7" t="s">
        <v>25</v>
      </c>
      <c r="D28" s="7" t="s">
        <v>25</v>
      </c>
      <c r="E28" s="6">
        <v>3561000</v>
      </c>
      <c r="F28" s="6">
        <v>-3561000</v>
      </c>
    </row>
    <row r="29" spans="1:6" ht="24.95" customHeight="1" x14ac:dyDescent="0.2">
      <c r="A29" s="15" t="s">
        <v>120</v>
      </c>
      <c r="B29" s="6">
        <v>-116000</v>
      </c>
      <c r="C29" s="6">
        <v>-131000</v>
      </c>
      <c r="D29" s="6">
        <v>-155000</v>
      </c>
      <c r="E29" s="6">
        <v>-136000</v>
      </c>
      <c r="F29" s="6">
        <v>-111000</v>
      </c>
    </row>
    <row r="30" spans="1:6" ht="24.95" customHeight="1" x14ac:dyDescent="0.2">
      <c r="A30" s="15" t="s">
        <v>246</v>
      </c>
      <c r="B30" s="7" t="s">
        <v>25</v>
      </c>
      <c r="C30" s="7" t="s">
        <v>25</v>
      </c>
      <c r="D30" s="7" t="s">
        <v>25</v>
      </c>
      <c r="E30" s="7" t="s">
        <v>25</v>
      </c>
      <c r="F30" s="6">
        <v>2000</v>
      </c>
    </row>
    <row r="31" spans="1:6" ht="24.95" customHeight="1" x14ac:dyDescent="0.2">
      <c r="A31" s="15" t="s">
        <v>247</v>
      </c>
      <c r="B31" s="6">
        <v>6000</v>
      </c>
      <c r="C31" s="6">
        <v>-6000</v>
      </c>
      <c r="D31" s="6">
        <v>13000</v>
      </c>
      <c r="E31" s="6">
        <v>-14000</v>
      </c>
      <c r="F31" s="7" t="s">
        <v>25</v>
      </c>
    </row>
    <row r="32" spans="1:6" ht="24.95" customHeight="1" x14ac:dyDescent="0.2">
      <c r="A32" s="15" t="s">
        <v>124</v>
      </c>
      <c r="B32" s="6">
        <v>-22000</v>
      </c>
      <c r="C32" s="6">
        <v>-230000</v>
      </c>
      <c r="D32" s="6">
        <v>-197000</v>
      </c>
      <c r="E32" s="6">
        <v>-1177000</v>
      </c>
      <c r="F32" s="6">
        <v>-3716000</v>
      </c>
    </row>
    <row r="33" spans="1:6" ht="24.95" customHeight="1" x14ac:dyDescent="0.2">
      <c r="A33" s="15" t="s">
        <v>248</v>
      </c>
      <c r="B33" s="6">
        <v>105000</v>
      </c>
      <c r="C33" s="6">
        <v>99000</v>
      </c>
      <c r="D33" s="6">
        <v>178000</v>
      </c>
      <c r="E33" s="6">
        <v>106000</v>
      </c>
      <c r="F33" s="6">
        <v>106000</v>
      </c>
    </row>
    <row r="34" spans="1:6" ht="24.95" customHeight="1" x14ac:dyDescent="0.2">
      <c r="A34" s="15" t="s">
        <v>249</v>
      </c>
      <c r="B34" s="6">
        <v>-59000</v>
      </c>
      <c r="C34" s="6">
        <v>-94000</v>
      </c>
      <c r="D34" s="6">
        <v>-56000</v>
      </c>
      <c r="E34" s="6">
        <v>-115000</v>
      </c>
      <c r="F34" s="6">
        <v>-83000</v>
      </c>
    </row>
    <row r="35" spans="1:6" ht="24.95" customHeight="1" x14ac:dyDescent="0.2">
      <c r="A35" s="15" t="s">
        <v>250</v>
      </c>
      <c r="B35" s="6">
        <v>-283000</v>
      </c>
      <c r="C35" s="6">
        <v>-259000</v>
      </c>
      <c r="D35" s="6">
        <v>-226000</v>
      </c>
      <c r="E35" s="6">
        <v>-195000</v>
      </c>
      <c r="F35" s="6">
        <v>-170000</v>
      </c>
    </row>
    <row r="36" spans="1:6" ht="24.95" customHeight="1" x14ac:dyDescent="0.2">
      <c r="A36" s="15" t="s">
        <v>239</v>
      </c>
      <c r="B36" s="7" t="s">
        <v>25</v>
      </c>
      <c r="C36" s="7" t="s">
        <v>25</v>
      </c>
      <c r="D36" s="7" t="s">
        <v>25</v>
      </c>
      <c r="E36" s="7" t="s">
        <v>25</v>
      </c>
      <c r="F36" s="6">
        <v>67000</v>
      </c>
    </row>
    <row r="37" spans="1:6" ht="24.95" customHeight="1" x14ac:dyDescent="0.2">
      <c r="A37" s="15" t="s">
        <v>251</v>
      </c>
      <c r="B37" s="7" t="s">
        <v>25</v>
      </c>
      <c r="C37" s="7" t="s">
        <v>25</v>
      </c>
      <c r="D37" s="6">
        <v>3741000</v>
      </c>
      <c r="E37" s="6">
        <v>6878000</v>
      </c>
      <c r="F37" s="7" t="s">
        <v>25</v>
      </c>
    </row>
    <row r="38" spans="1:6" ht="24.95" customHeight="1" x14ac:dyDescent="0.2">
      <c r="A38" s="15" t="s">
        <v>252</v>
      </c>
      <c r="B38" s="7" t="s">
        <v>25</v>
      </c>
      <c r="C38" s="6">
        <v>-1740000</v>
      </c>
      <c r="D38" s="6">
        <v>-4251000</v>
      </c>
      <c r="E38" s="6">
        <v>-6104000</v>
      </c>
      <c r="F38" s="6">
        <v>-250000</v>
      </c>
    </row>
    <row r="39" spans="1:6" ht="24.95" customHeight="1" x14ac:dyDescent="0.2">
      <c r="A39" s="15" t="s">
        <v>253</v>
      </c>
      <c r="B39" s="7" t="s">
        <v>25</v>
      </c>
      <c r="C39" s="6">
        <v>-25000</v>
      </c>
      <c r="D39" s="7" t="s">
        <v>25</v>
      </c>
      <c r="E39" s="6">
        <v>-63000</v>
      </c>
      <c r="F39" s="7" t="s">
        <v>25</v>
      </c>
    </row>
    <row r="40" spans="1:6" ht="24.95" customHeight="1" x14ac:dyDescent="0.2">
      <c r="A40" s="15" t="s">
        <v>254</v>
      </c>
      <c r="B40" s="7" t="s">
        <v>25</v>
      </c>
      <c r="C40" s="7" t="s">
        <v>25</v>
      </c>
      <c r="D40" s="7" t="s">
        <v>25</v>
      </c>
      <c r="E40" s="6">
        <v>-7000</v>
      </c>
      <c r="F40" s="6">
        <v>-7000</v>
      </c>
    </row>
    <row r="41" spans="1:6" ht="24.95" customHeight="1" x14ac:dyDescent="0.2">
      <c r="A41" s="15" t="s">
        <v>255</v>
      </c>
      <c r="B41" s="7" t="s">
        <v>25</v>
      </c>
      <c r="C41" s="7" t="s">
        <v>25</v>
      </c>
      <c r="D41" s="7" t="s">
        <v>25</v>
      </c>
      <c r="E41" s="7" t="s">
        <v>25</v>
      </c>
      <c r="F41" s="6">
        <v>202000</v>
      </c>
    </row>
    <row r="42" spans="1:6" ht="24.95" customHeight="1" x14ac:dyDescent="0.2">
      <c r="A42" s="15" t="s">
        <v>256</v>
      </c>
      <c r="B42" s="7" t="s">
        <v>25</v>
      </c>
      <c r="C42" s="6">
        <v>-1000</v>
      </c>
      <c r="D42" s="6">
        <v>-10000</v>
      </c>
      <c r="E42" s="7" t="s">
        <v>25</v>
      </c>
      <c r="F42" s="7" t="s">
        <v>25</v>
      </c>
    </row>
    <row r="43" spans="1:6" ht="24.95" customHeight="1" x14ac:dyDescent="0.2">
      <c r="A43" s="15" t="s">
        <v>131</v>
      </c>
      <c r="B43" s="6">
        <v>-237000</v>
      </c>
      <c r="C43" s="6">
        <v>-2020000</v>
      </c>
      <c r="D43" s="6">
        <v>-624000</v>
      </c>
      <c r="E43" s="6">
        <v>500000</v>
      </c>
      <c r="F43" s="6">
        <v>-135000</v>
      </c>
    </row>
    <row r="44" spans="1:6" ht="24.95" customHeight="1" x14ac:dyDescent="0.2">
      <c r="A44" s="15" t="s">
        <v>257</v>
      </c>
      <c r="B44" s="6">
        <v>-3000</v>
      </c>
      <c r="C44" s="6">
        <v>-31000</v>
      </c>
      <c r="D44" s="6">
        <v>76000</v>
      </c>
      <c r="E44" s="6">
        <v>-56000</v>
      </c>
      <c r="F44" s="6">
        <v>-366000</v>
      </c>
    </row>
    <row r="45" spans="1:6" ht="24.95" customHeight="1" x14ac:dyDescent="0.2">
      <c r="A45" s="15" t="s">
        <v>258</v>
      </c>
      <c r="B45" s="7" t="s">
        <v>25</v>
      </c>
      <c r="C45" s="7" t="s">
        <v>25</v>
      </c>
      <c r="D45" s="6">
        <v>1468000</v>
      </c>
      <c r="E45" s="6">
        <v>1422000</v>
      </c>
      <c r="F45" s="6">
        <v>-3025000</v>
      </c>
    </row>
    <row r="46" spans="1:6" ht="24.95" customHeight="1" x14ac:dyDescent="0.2">
      <c r="A46" s="15" t="s">
        <v>259</v>
      </c>
      <c r="B46" s="6">
        <v>1569000</v>
      </c>
      <c r="C46" s="6">
        <v>-491000</v>
      </c>
      <c r="D46" s="7" t="s">
        <v>25</v>
      </c>
      <c r="E46" s="7" t="s">
        <v>25</v>
      </c>
      <c r="F46" s="7" t="s">
        <v>25</v>
      </c>
    </row>
    <row r="47" spans="1:6" ht="24.95" customHeight="1" x14ac:dyDescent="0.2">
      <c r="A47" s="15" t="s">
        <v>260</v>
      </c>
      <c r="B47" s="7" t="s">
        <v>25</v>
      </c>
      <c r="C47" s="7" t="s">
        <v>25</v>
      </c>
      <c r="D47" s="6">
        <v>3245000</v>
      </c>
      <c r="E47" s="6">
        <v>1823000</v>
      </c>
      <c r="F47" s="6">
        <v>4848000</v>
      </c>
    </row>
    <row r="48" spans="1:6" ht="24.95" customHeight="1" x14ac:dyDescent="0.2">
      <c r="A48" s="15" t="s">
        <v>261</v>
      </c>
      <c r="B48" s="6">
        <v>4229000</v>
      </c>
      <c r="C48" s="6">
        <v>4720000</v>
      </c>
      <c r="D48" s="7" t="s">
        <v>25</v>
      </c>
      <c r="E48" s="7" t="s">
        <v>25</v>
      </c>
      <c r="F48" s="7" t="s">
        <v>25</v>
      </c>
    </row>
    <row r="49" spans="1:6" ht="24.95" customHeight="1" x14ac:dyDescent="0.2">
      <c r="A49" s="15" t="s">
        <v>262</v>
      </c>
      <c r="B49" s="7" t="s">
        <v>25</v>
      </c>
      <c r="C49" s="7" t="s">
        <v>25</v>
      </c>
      <c r="D49" s="6">
        <v>4713000</v>
      </c>
      <c r="E49" s="6">
        <v>3245000</v>
      </c>
      <c r="F49" s="6">
        <v>1823000</v>
      </c>
    </row>
    <row r="50" spans="1:6" ht="24.95" customHeight="1" x14ac:dyDescent="0.2">
      <c r="A50" s="15" t="s">
        <v>263</v>
      </c>
      <c r="B50" s="6">
        <v>5798000</v>
      </c>
      <c r="C50" s="6">
        <v>4229000</v>
      </c>
      <c r="D50" s="7" t="s">
        <v>25</v>
      </c>
      <c r="E50" s="7" t="s">
        <v>25</v>
      </c>
      <c r="F50" s="7" t="s">
        <v>25</v>
      </c>
    </row>
    <row r="51" spans="1:6" ht="24.95" customHeight="1" x14ac:dyDescent="0.2">
      <c r="A51" s="15" t="s">
        <v>264</v>
      </c>
      <c r="B51" s="6">
        <v>319000</v>
      </c>
      <c r="C51" s="6">
        <v>560000</v>
      </c>
      <c r="D51" s="6">
        <v>176000</v>
      </c>
      <c r="E51" s="6">
        <v>121000</v>
      </c>
      <c r="F51" s="6">
        <v>20000</v>
      </c>
    </row>
    <row r="52" spans="1:6" ht="24.95" customHeight="1" x14ac:dyDescent="0.2">
      <c r="A52" s="15" t="s">
        <v>265</v>
      </c>
      <c r="B52" s="6">
        <v>86000</v>
      </c>
      <c r="C52" s="6">
        <v>150000</v>
      </c>
      <c r="D52" s="6">
        <v>145000</v>
      </c>
      <c r="E52" s="6">
        <v>209000</v>
      </c>
      <c r="F52" s="6">
        <v>193000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K34" sqref="K34"/>
    </sheetView>
  </sheetViews>
  <sheetFormatPr defaultRowHeight="12.75" x14ac:dyDescent="0.2"/>
  <cols>
    <col min="1" max="1" width="29.7109375" customWidth="1"/>
    <col min="2" max="6" width="20.7109375" customWidth="1"/>
  </cols>
  <sheetData>
    <row r="1" spans="1:6" ht="20.25" thickBot="1" x14ac:dyDescent="0.35">
      <c r="A1" s="49" t="s">
        <v>295</v>
      </c>
      <c r="B1" s="51" t="s">
        <v>296</v>
      </c>
      <c r="C1" s="51"/>
      <c r="D1" s="51"/>
      <c r="E1" s="51"/>
      <c r="F1" s="51"/>
    </row>
    <row r="2" spans="1:6" ht="13.5" thickTop="1" x14ac:dyDescent="0.2">
      <c r="A2" s="44" t="s">
        <v>297</v>
      </c>
      <c r="B2" s="30" t="s">
        <v>273</v>
      </c>
      <c r="C2" t="s">
        <v>274</v>
      </c>
      <c r="D2" t="s">
        <v>275</v>
      </c>
      <c r="E2" t="s">
        <v>276</v>
      </c>
      <c r="F2" t="s">
        <v>277</v>
      </c>
    </row>
    <row r="3" spans="1:6" x14ac:dyDescent="0.2">
      <c r="A3" t="s">
        <v>139</v>
      </c>
      <c r="B3" s="8">
        <v>2.5015437392795885</v>
      </c>
      <c r="C3" s="8">
        <v>2.3111279333838</v>
      </c>
      <c r="D3" s="8">
        <v>1.77996177996178</v>
      </c>
      <c r="E3" s="8">
        <v>1.8185240963855422</v>
      </c>
      <c r="F3" s="8">
        <v>1.2972041363462274</v>
      </c>
    </row>
    <row r="4" spans="1:6" x14ac:dyDescent="0.2">
      <c r="A4" t="s">
        <v>140</v>
      </c>
      <c r="B4" s="8">
        <v>2.4905660377358489</v>
      </c>
      <c r="C4" s="8">
        <v>2.2948523845571538</v>
      </c>
      <c r="D4" s="8">
        <v>1.7674037674037675</v>
      </c>
      <c r="E4" s="8">
        <v>1.8000753012048192</v>
      </c>
      <c r="F4" s="8">
        <v>1.2481807736499426</v>
      </c>
    </row>
    <row r="5" spans="1:6" x14ac:dyDescent="0.2">
      <c r="A5" t="s">
        <v>272</v>
      </c>
      <c r="B5" s="8">
        <v>1.9876500857632933</v>
      </c>
      <c r="C5" s="8">
        <v>1.5991672975018925</v>
      </c>
      <c r="D5" s="8">
        <v>1.2866502866502867</v>
      </c>
      <c r="E5" s="8">
        <v>1.2217620481927711</v>
      </c>
      <c r="F5" s="8">
        <v>0.69819992340099579</v>
      </c>
    </row>
    <row r="6" spans="1:6" x14ac:dyDescent="0.2">
      <c r="A6" t="s">
        <v>141</v>
      </c>
      <c r="B6" s="11">
        <v>0.11737602499023819</v>
      </c>
      <c r="C6" s="11">
        <v>0.15963722814123449</v>
      </c>
      <c r="D6" s="11">
        <v>2.8852251109701965E-2</v>
      </c>
      <c r="E6" s="11">
        <v>0.10593266805570786</v>
      </c>
      <c r="F6" s="11">
        <v>0.11056023797719385</v>
      </c>
    </row>
    <row r="7" spans="1:6" x14ac:dyDescent="0.2">
      <c r="A7" t="s">
        <v>142</v>
      </c>
      <c r="B7" s="11">
        <v>0.23162274618585299</v>
      </c>
      <c r="C7" s="11">
        <v>0.24173333333333333</v>
      </c>
      <c r="D7" s="11">
        <v>3.8905515177426249E-2</v>
      </c>
      <c r="E7" s="11">
        <v>0.1461864406779661</v>
      </c>
      <c r="F7" s="11">
        <v>0.19125214408233276</v>
      </c>
    </row>
    <row r="8" spans="1:6" x14ac:dyDescent="0.2">
      <c r="A8" t="s">
        <v>143</v>
      </c>
      <c r="B8" s="8">
        <v>0.32698412698412699</v>
      </c>
      <c r="C8" s="8">
        <v>0.42052144659377627</v>
      </c>
      <c r="D8" s="8">
        <v>0.37588386543818297</v>
      </c>
      <c r="E8" s="8">
        <v>0.37863855145542058</v>
      </c>
      <c r="F8" s="8">
        <v>0.30581601206478265</v>
      </c>
    </row>
    <row r="9" spans="1:6" x14ac:dyDescent="0.2">
      <c r="A9" t="s">
        <v>144</v>
      </c>
      <c r="B9" s="8">
        <v>1.5497852401405701</v>
      </c>
      <c r="C9" s="8">
        <v>1.5703971119133573</v>
      </c>
      <c r="D9" s="8">
        <v>1.9729444092158106</v>
      </c>
      <c r="E9" s="8">
        <v>1.9138063384142998</v>
      </c>
      <c r="F9" s="8">
        <v>1.8903073872087259</v>
      </c>
    </row>
    <row r="10" spans="1:6" x14ac:dyDescent="0.2">
      <c r="A10" t="s">
        <v>145</v>
      </c>
      <c r="B10" s="11">
        <v>0.11737602499023819</v>
      </c>
      <c r="C10" s="11">
        <v>0.15963722814123446</v>
      </c>
      <c r="D10" s="11">
        <v>2.8852251109701965E-2</v>
      </c>
      <c r="E10" s="11">
        <v>0.10593266805570786</v>
      </c>
      <c r="F10" s="11">
        <v>0.11056023797719386</v>
      </c>
    </row>
    <row r="11" spans="1:6" x14ac:dyDescent="0.2">
      <c r="A11" t="s">
        <v>146</v>
      </c>
      <c r="B11" s="11">
        <v>7.573696145124717E-2</v>
      </c>
      <c r="C11" s="11">
        <v>0.10165405102326885</v>
      </c>
      <c r="D11" s="11">
        <v>1.4623955431754874E-2</v>
      </c>
      <c r="E11" s="11">
        <v>5.5351822140728854E-2</v>
      </c>
      <c r="F11" s="11">
        <v>5.8487968002098226E-2</v>
      </c>
    </row>
    <row r="12" spans="1:6" x14ac:dyDescent="0.2">
      <c r="A12" t="s">
        <v>147</v>
      </c>
      <c r="B12" s="11">
        <v>0.67730004623208506</v>
      </c>
      <c r="C12" s="11">
        <v>0.66439999999999999</v>
      </c>
      <c r="D12" s="11">
        <v>0.6435798774405016</v>
      </c>
      <c r="E12" s="11">
        <v>0.63771186440677963</v>
      </c>
      <c r="F12" s="11">
        <v>0.66016295025728988</v>
      </c>
    </row>
    <row r="13" spans="1:6" x14ac:dyDescent="0.2">
      <c r="A13" t="s">
        <v>148</v>
      </c>
      <c r="B13" s="11">
        <v>0.2476498690090923</v>
      </c>
      <c r="C13" s="11">
        <v>0.26506666666666667</v>
      </c>
      <c r="D13" s="11">
        <v>0.18654695738919766</v>
      </c>
      <c r="E13" s="11">
        <v>0.21368038740920098</v>
      </c>
      <c r="F13" s="11">
        <v>0.28280445969125212</v>
      </c>
    </row>
    <row r="14" spans="1:6" x14ac:dyDescent="0.2">
      <c r="A14" t="s">
        <v>149</v>
      </c>
      <c r="B14" s="8">
        <v>65.4375</v>
      </c>
      <c r="C14" s="8">
        <v>58.534883720930232</v>
      </c>
      <c r="D14" s="8">
        <v>54.369565217391305</v>
      </c>
      <c r="E14" s="8">
        <v>48.857142857142854</v>
      </c>
      <c r="F14" s="8">
        <v>12.3828125</v>
      </c>
    </row>
    <row r="15" spans="1:6" x14ac:dyDescent="0.2">
      <c r="A15" t="s">
        <v>150</v>
      </c>
      <c r="B15" s="8">
        <v>5.577841451766953</v>
      </c>
      <c r="C15" s="8">
        <v>6.2355979340484708</v>
      </c>
      <c r="D15" s="8">
        <v>6.7133146741303475</v>
      </c>
      <c r="E15" s="8">
        <v>7.4707602339181287</v>
      </c>
      <c r="F15" s="8">
        <v>29.476340694006311</v>
      </c>
    </row>
    <row r="16" spans="1:6" x14ac:dyDescent="0.2">
      <c r="A16" t="s">
        <v>151</v>
      </c>
      <c r="B16" s="8">
        <v>47.699183233163822</v>
      </c>
      <c r="C16" s="8">
        <v>50.37</v>
      </c>
      <c r="D16" s="8">
        <v>47.751175716117999</v>
      </c>
      <c r="E16" s="8">
        <v>40.432808716707022</v>
      </c>
      <c r="F16" s="8">
        <v>53.137864493996567</v>
      </c>
    </row>
    <row r="17" spans="1:6" x14ac:dyDescent="0.2">
      <c r="A17" t="s">
        <v>152</v>
      </c>
      <c r="B17" s="8">
        <v>50.897803247373446</v>
      </c>
      <c r="C17" s="8">
        <v>36.688518077075884</v>
      </c>
      <c r="D17" s="8">
        <v>47.139144342263094</v>
      </c>
      <c r="E17" s="8">
        <v>33.847117794486216</v>
      </c>
      <c r="F17" s="8">
        <v>65.400630914826507</v>
      </c>
    </row>
    <row r="18" spans="1:6" x14ac:dyDescent="0.2">
      <c r="A18" t="s">
        <v>153</v>
      </c>
      <c r="B18" s="8">
        <v>25.648221343873519</v>
      </c>
      <c r="C18" s="8">
        <v>26.595744680851062</v>
      </c>
      <c r="D18" s="8">
        <v>23.867346938775512</v>
      </c>
      <c r="E18" s="8">
        <v>25.612403100775193</v>
      </c>
      <c r="F18" s="8">
        <v>24.677248677248677</v>
      </c>
    </row>
    <row r="19" spans="1:6" x14ac:dyDescent="0.2">
      <c r="A19" t="s">
        <v>154</v>
      </c>
      <c r="B19" s="8">
        <v>17.855555555555554</v>
      </c>
      <c r="C19" s="8">
        <v>14.2</v>
      </c>
      <c r="D19" s="8" t="s">
        <v>294</v>
      </c>
      <c r="E19" s="8" t="s">
        <v>294</v>
      </c>
      <c r="F19" s="8" t="s">
        <v>294</v>
      </c>
    </row>
    <row r="20" spans="1:6" x14ac:dyDescent="0.2">
      <c r="A20" t="s">
        <v>155</v>
      </c>
      <c r="B20" s="11">
        <v>0.35474930713025948</v>
      </c>
      <c r="C20" s="11">
        <v>0.36321839080459772</v>
      </c>
      <c r="D20" s="11">
        <v>0.49314334690379258</v>
      </c>
      <c r="E20" s="11">
        <v>0.47748109099243641</v>
      </c>
      <c r="F20" s="11">
        <v>0.47098550914694121</v>
      </c>
    </row>
    <row r="21" spans="1:6" x14ac:dyDescent="0.2">
      <c r="A21" t="s">
        <v>156</v>
      </c>
      <c r="B21" s="35">
        <v>0.21085513471300274</v>
      </c>
      <c r="C21" s="35">
        <v>0.23773883948225763</v>
      </c>
      <c r="D21" s="35">
        <v>0.46924540266328474</v>
      </c>
      <c r="E21" s="35">
        <v>0.54172606645465515</v>
      </c>
      <c r="F21" s="35">
        <v>0.51053544868616763</v>
      </c>
    </row>
    <row r="22" spans="1:6" x14ac:dyDescent="0.2">
      <c r="A22" t="s">
        <v>162</v>
      </c>
      <c r="B22" s="31">
        <v>59.42</v>
      </c>
      <c r="C22" s="32">
        <v>46.2</v>
      </c>
      <c r="D22" s="31">
        <v>62.49</v>
      </c>
      <c r="E22" s="31">
        <v>35.42</v>
      </c>
      <c r="F22" s="31">
        <v>37.67</v>
      </c>
    </row>
    <row r="23" spans="1:6" x14ac:dyDescent="0.2">
      <c r="A23" t="s">
        <v>163</v>
      </c>
      <c r="B23" s="31">
        <v>16.656690148281136</v>
      </c>
      <c r="C23" s="31">
        <v>14.876525233531449</v>
      </c>
      <c r="D23" s="31">
        <v>12.491003444537434</v>
      </c>
      <c r="E23" s="31">
        <v>12.232278922873407</v>
      </c>
      <c r="F23" s="31">
        <v>10.98430317616722</v>
      </c>
    </row>
    <row r="24" spans="1:6" x14ac:dyDescent="0.2">
      <c r="A24" t="s">
        <v>164</v>
      </c>
      <c r="B24" s="8">
        <v>3.5673353752174926</v>
      </c>
      <c r="C24" s="8">
        <v>3.1055639186404864</v>
      </c>
      <c r="D24" s="8">
        <v>5.0028006378725429</v>
      </c>
      <c r="E24" s="8">
        <v>2.8956174252834739</v>
      </c>
      <c r="F24" s="8">
        <v>3.4294392093740704</v>
      </c>
    </row>
    <row r="25" spans="1:6" x14ac:dyDescent="0.2">
      <c r="A25" t="s">
        <v>165</v>
      </c>
      <c r="B25" s="31">
        <v>45679729.479659997</v>
      </c>
      <c r="C25" s="31">
        <v>35269889.424000002</v>
      </c>
      <c r="D25" s="31">
        <v>47336499.63555</v>
      </c>
      <c r="E25" s="31">
        <v>26405135.30116</v>
      </c>
      <c r="F25" s="31">
        <v>27668715.541230001</v>
      </c>
    </row>
    <row r="26" spans="1:6" x14ac:dyDescent="0.2">
      <c r="A26" t="s">
        <v>166</v>
      </c>
      <c r="B26" s="8">
        <v>30.471794871794874</v>
      </c>
      <c r="C26" s="8">
        <v>19.659574468085108</v>
      </c>
      <c r="D26" s="8">
        <v>173.58333333333334</v>
      </c>
      <c r="E26" s="8">
        <v>27.671875</v>
      </c>
      <c r="F26" s="8">
        <v>31.655462184873951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91"/>
  <sheetViews>
    <sheetView topLeftCell="A154" zoomScale="85" zoomScaleNormal="85" workbookViewId="0">
      <selection activeCell="G181" sqref="G161:G181"/>
    </sheetView>
  </sheetViews>
  <sheetFormatPr defaultRowHeight="12.75" x14ac:dyDescent="0.2"/>
  <cols>
    <col min="1" max="1" width="25.85546875" style="28" customWidth="1"/>
    <col min="2" max="2" width="17.28515625" bestFit="1" customWidth="1"/>
    <col min="3" max="6" width="14.85546875" bestFit="1" customWidth="1"/>
    <col min="7" max="7" width="27.7109375" customWidth="1"/>
    <col min="8" max="8" width="42.28515625" bestFit="1" customWidth="1"/>
  </cols>
  <sheetData>
    <row r="4" spans="1:12" x14ac:dyDescent="0.2">
      <c r="A4" s="12" t="s">
        <v>0</v>
      </c>
    </row>
    <row r="5" spans="1:12" ht="40.5" x14ac:dyDescent="0.3">
      <c r="A5" s="13" t="s">
        <v>1</v>
      </c>
    </row>
    <row r="7" spans="1:12" ht="25.5" x14ac:dyDescent="0.2">
      <c r="A7" s="1" t="s">
        <v>2</v>
      </c>
    </row>
    <row r="10" spans="1:12" ht="25.5" x14ac:dyDescent="0.2">
      <c r="A10" s="2" t="s">
        <v>3</v>
      </c>
    </row>
    <row r="11" spans="1:12" x14ac:dyDescent="0.2">
      <c r="A11" s="1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3"/>
    </row>
    <row r="12" spans="1:12" x14ac:dyDescent="0.2">
      <c r="A12" s="14" t="s">
        <v>10</v>
      </c>
      <c r="B12" s="4" t="s">
        <v>11</v>
      </c>
      <c r="C12" s="4" t="s">
        <v>11</v>
      </c>
      <c r="D12" s="4" t="s">
        <v>11</v>
      </c>
      <c r="E12" s="4" t="s">
        <v>11</v>
      </c>
      <c r="F12" s="4" t="s">
        <v>11</v>
      </c>
      <c r="G12" s="3"/>
    </row>
    <row r="13" spans="1:12" x14ac:dyDescent="0.2">
      <c r="A13" s="14" t="s">
        <v>12</v>
      </c>
      <c r="B13" s="4" t="s">
        <v>13</v>
      </c>
      <c r="C13" s="4" t="s">
        <v>14</v>
      </c>
      <c r="D13" s="4" t="s">
        <v>14</v>
      </c>
      <c r="E13" s="4" t="s">
        <v>14</v>
      </c>
      <c r="F13" s="4" t="s">
        <v>14</v>
      </c>
      <c r="G13" s="3"/>
    </row>
    <row r="14" spans="1:12" x14ac:dyDescent="0.2">
      <c r="A14" s="14" t="s">
        <v>15</v>
      </c>
      <c r="B14" s="4" t="s">
        <v>16</v>
      </c>
      <c r="C14" s="4" t="s">
        <v>16</v>
      </c>
      <c r="D14" s="4" t="s">
        <v>16</v>
      </c>
      <c r="E14" s="4" t="s">
        <v>16</v>
      </c>
      <c r="F14" s="4" t="s">
        <v>16</v>
      </c>
      <c r="G14" s="3"/>
    </row>
    <row r="15" spans="1:12" x14ac:dyDescent="0.2">
      <c r="A15" s="14" t="s">
        <v>17</v>
      </c>
      <c r="B15" s="4" t="s">
        <v>18</v>
      </c>
      <c r="C15" s="4" t="s">
        <v>18</v>
      </c>
      <c r="D15" s="4" t="s">
        <v>18</v>
      </c>
      <c r="E15" s="4" t="s">
        <v>18</v>
      </c>
      <c r="F15" s="4" t="s">
        <v>18</v>
      </c>
      <c r="G15" s="3"/>
    </row>
    <row r="16" spans="1:12" x14ac:dyDescent="0.2">
      <c r="A16" s="15" t="s">
        <v>19</v>
      </c>
      <c r="B16" s="6">
        <v>4708000</v>
      </c>
      <c r="C16" s="6">
        <v>4258000</v>
      </c>
      <c r="D16" s="6">
        <v>2565000</v>
      </c>
      <c r="E16" s="6">
        <v>2493000</v>
      </c>
      <c r="F16" s="6">
        <v>2068000</v>
      </c>
      <c r="G16" s="15"/>
      <c r="H16" s="41"/>
      <c r="I16" s="41"/>
      <c r="J16" s="41"/>
      <c r="K16" s="41"/>
      <c r="L16" s="41"/>
    </row>
    <row r="17" spans="1:12" x14ac:dyDescent="0.2">
      <c r="A17" s="15" t="s">
        <v>20</v>
      </c>
      <c r="B17" s="6">
        <v>737000</v>
      </c>
      <c r="C17" s="6">
        <v>1073000</v>
      </c>
      <c r="D17" s="6">
        <v>1967000</v>
      </c>
      <c r="E17" s="6">
        <v>1341000</v>
      </c>
      <c r="F17" s="6">
        <v>953000</v>
      </c>
      <c r="G17" s="15"/>
      <c r="H17" s="41"/>
      <c r="I17" s="41"/>
      <c r="J17" s="41"/>
      <c r="K17" s="41"/>
      <c r="L17" s="41"/>
    </row>
    <row r="18" spans="1:12" x14ac:dyDescent="0.2">
      <c r="A18" s="15" t="s">
        <v>21</v>
      </c>
      <c r="B18" s="6">
        <v>630000</v>
      </c>
      <c r="C18" s="6">
        <v>550000</v>
      </c>
      <c r="D18" s="6">
        <v>504000</v>
      </c>
      <c r="E18" s="6">
        <v>392000</v>
      </c>
      <c r="F18" s="6">
        <v>502000</v>
      </c>
      <c r="G18" s="15"/>
      <c r="H18" s="41"/>
      <c r="I18" s="41"/>
      <c r="J18" s="41"/>
      <c r="K18" s="41"/>
      <c r="L18" s="41"/>
    </row>
    <row r="19" spans="1:12" x14ac:dyDescent="0.2">
      <c r="A19" s="15" t="s">
        <v>22</v>
      </c>
      <c r="B19" s="6">
        <v>7000</v>
      </c>
      <c r="C19" s="6">
        <v>165000</v>
      </c>
      <c r="D19" s="6">
        <v>145000</v>
      </c>
      <c r="E19" s="6">
        <v>159000</v>
      </c>
      <c r="F19" s="6">
        <v>140000</v>
      </c>
      <c r="G19" s="15"/>
      <c r="H19" s="41"/>
      <c r="I19" s="41"/>
      <c r="J19" s="41"/>
      <c r="K19" s="41"/>
      <c r="L19" s="41"/>
    </row>
    <row r="20" spans="1:12" x14ac:dyDescent="0.2">
      <c r="A20" s="15" t="s">
        <v>23</v>
      </c>
      <c r="B20" s="6">
        <v>623000</v>
      </c>
      <c r="C20" s="6">
        <v>385000</v>
      </c>
      <c r="D20" s="6">
        <v>359000</v>
      </c>
      <c r="E20" s="6">
        <v>233000</v>
      </c>
      <c r="F20" s="6">
        <v>362000</v>
      </c>
      <c r="G20" s="15"/>
      <c r="H20" s="41"/>
      <c r="I20" s="41"/>
      <c r="J20" s="41"/>
      <c r="K20" s="41"/>
      <c r="L20" s="41"/>
    </row>
    <row r="21" spans="1:12" x14ac:dyDescent="0.2">
      <c r="A21" s="15" t="s">
        <v>24</v>
      </c>
      <c r="B21" s="7">
        <v>0</v>
      </c>
      <c r="C21" s="7">
        <v>0</v>
      </c>
      <c r="D21" s="7">
        <v>0</v>
      </c>
      <c r="E21" s="7">
        <v>0</v>
      </c>
      <c r="F21" s="6">
        <v>35000</v>
      </c>
      <c r="G21" s="15"/>
      <c r="H21" s="41"/>
      <c r="I21" s="41"/>
      <c r="J21" s="41"/>
      <c r="K21" s="41"/>
      <c r="L21" s="41"/>
    </row>
    <row r="22" spans="1:12" ht="25.5" x14ac:dyDescent="0.2">
      <c r="A22" s="15" t="s">
        <v>26</v>
      </c>
      <c r="B22" s="7">
        <v>0</v>
      </c>
      <c r="C22" s="7">
        <v>0</v>
      </c>
      <c r="D22" s="7">
        <v>0</v>
      </c>
      <c r="E22" s="7">
        <v>0</v>
      </c>
      <c r="F22" s="6">
        <v>1000</v>
      </c>
      <c r="G22" s="15"/>
      <c r="H22" s="41"/>
      <c r="I22" s="41"/>
      <c r="J22" s="41"/>
      <c r="K22" s="41"/>
      <c r="L22" s="41"/>
    </row>
    <row r="23" spans="1:12" x14ac:dyDescent="0.2">
      <c r="A23" s="15" t="s">
        <v>27</v>
      </c>
      <c r="B23" s="7">
        <v>0</v>
      </c>
      <c r="C23" s="7">
        <v>0</v>
      </c>
      <c r="D23" s="7">
        <v>0</v>
      </c>
      <c r="E23" s="6">
        <v>33000</v>
      </c>
      <c r="F23" s="6">
        <v>36000</v>
      </c>
      <c r="G23" s="15"/>
      <c r="H23" s="41"/>
      <c r="I23" s="41"/>
      <c r="J23" s="41"/>
      <c r="K23" s="41"/>
      <c r="L23" s="41"/>
    </row>
    <row r="24" spans="1:12" x14ac:dyDescent="0.2">
      <c r="A24" s="15" t="s">
        <v>28</v>
      </c>
      <c r="B24" s="7">
        <v>0</v>
      </c>
      <c r="C24" s="7">
        <v>0</v>
      </c>
      <c r="D24" s="7">
        <v>0</v>
      </c>
      <c r="E24" s="7">
        <v>0</v>
      </c>
      <c r="F24" s="6">
        <v>54000</v>
      </c>
      <c r="G24" s="15"/>
      <c r="H24" s="41"/>
      <c r="I24" s="41"/>
      <c r="J24" s="41"/>
      <c r="K24" s="41"/>
      <c r="L24" s="41"/>
    </row>
    <row r="25" spans="1:12" x14ac:dyDescent="0.2">
      <c r="A25" s="15" t="s">
        <v>29</v>
      </c>
      <c r="B25" s="6">
        <v>313000</v>
      </c>
      <c r="C25" s="6">
        <v>288000</v>
      </c>
      <c r="D25" s="6">
        <v>308000</v>
      </c>
      <c r="E25" s="6">
        <v>254000</v>
      </c>
      <c r="F25" s="6">
        <v>247000</v>
      </c>
      <c r="G25" s="15"/>
      <c r="H25" s="41"/>
      <c r="I25" s="41"/>
      <c r="J25" s="41"/>
      <c r="K25" s="41"/>
      <c r="L25" s="41"/>
    </row>
    <row r="26" spans="1:12" x14ac:dyDescent="0.2">
      <c r="A26" s="15" t="s">
        <v>30</v>
      </c>
      <c r="B26" s="6">
        <v>6381000</v>
      </c>
      <c r="C26" s="6">
        <v>6004000</v>
      </c>
      <c r="D26" s="6">
        <v>5199000</v>
      </c>
      <c r="E26" s="6">
        <v>4354000</v>
      </c>
      <c r="F26" s="6">
        <v>3720000</v>
      </c>
      <c r="G26" s="15"/>
      <c r="H26" s="41"/>
      <c r="I26" s="41"/>
      <c r="J26" s="41"/>
      <c r="K26" s="41"/>
      <c r="L26" s="41"/>
    </row>
    <row r="27" spans="1:12" ht="25.5" x14ac:dyDescent="0.2">
      <c r="A27" s="15" t="s">
        <v>31</v>
      </c>
      <c r="B27" s="6">
        <v>710000</v>
      </c>
      <c r="C27" s="6">
        <v>744000</v>
      </c>
      <c r="D27" s="6">
        <v>723000</v>
      </c>
      <c r="E27" s="6">
        <v>684000</v>
      </c>
      <c r="F27" s="6">
        <v>655000</v>
      </c>
      <c r="G27" s="15"/>
      <c r="H27" s="41"/>
      <c r="I27" s="41"/>
      <c r="J27" s="41"/>
      <c r="K27" s="41"/>
      <c r="L27" s="41"/>
    </row>
    <row r="28" spans="1:12" x14ac:dyDescent="0.2">
      <c r="A28" s="15" t="s">
        <v>32</v>
      </c>
      <c r="B28" s="6">
        <v>343000</v>
      </c>
      <c r="C28" s="6">
        <v>336000</v>
      </c>
      <c r="D28" s="6">
        <v>316000</v>
      </c>
      <c r="E28" s="6">
        <v>313000</v>
      </c>
      <c r="F28" s="6">
        <v>315000</v>
      </c>
      <c r="G28" s="15"/>
      <c r="H28" s="41"/>
      <c r="I28" s="41"/>
      <c r="J28" s="41"/>
      <c r="K28" s="41"/>
      <c r="L28" s="41"/>
    </row>
    <row r="29" spans="1:12" x14ac:dyDescent="0.2">
      <c r="A29" s="15" t="s">
        <v>33</v>
      </c>
      <c r="B29" s="6">
        <v>139000</v>
      </c>
      <c r="C29" s="6">
        <v>139000</v>
      </c>
      <c r="D29" s="6">
        <v>126000</v>
      </c>
      <c r="E29" s="6">
        <v>129000</v>
      </c>
      <c r="F29" s="6">
        <v>126000</v>
      </c>
      <c r="G29" s="15"/>
      <c r="H29" s="41"/>
      <c r="I29" s="41"/>
      <c r="J29" s="41"/>
      <c r="K29" s="41"/>
      <c r="L29" s="41"/>
    </row>
    <row r="30" spans="1:12" ht="38.25" x14ac:dyDescent="0.2">
      <c r="A30" s="15" t="s">
        <v>34</v>
      </c>
      <c r="B30" s="6">
        <v>80000</v>
      </c>
      <c r="C30" s="6">
        <v>84000</v>
      </c>
      <c r="D30" s="6">
        <v>82000</v>
      </c>
      <c r="E30" s="6">
        <v>80000</v>
      </c>
      <c r="F30" s="6">
        <v>64000</v>
      </c>
      <c r="G30" s="15"/>
      <c r="H30" s="41"/>
      <c r="I30" s="41"/>
      <c r="J30" s="41"/>
      <c r="K30" s="41"/>
      <c r="L30" s="41"/>
    </row>
    <row r="31" spans="1:12" x14ac:dyDescent="0.2">
      <c r="A31" s="15" t="s">
        <v>35</v>
      </c>
      <c r="B31" s="6">
        <v>66000</v>
      </c>
      <c r="C31" s="6">
        <v>66000</v>
      </c>
      <c r="D31" s="6">
        <v>61000</v>
      </c>
      <c r="E31" s="6">
        <v>61000</v>
      </c>
      <c r="F31" s="6">
        <v>62000</v>
      </c>
      <c r="G31" s="15"/>
      <c r="H31" s="41"/>
      <c r="I31" s="41"/>
      <c r="J31" s="41"/>
      <c r="K31" s="41"/>
      <c r="L31" s="41"/>
    </row>
    <row r="32" spans="1:12" x14ac:dyDescent="0.2">
      <c r="A32" s="15" t="s">
        <v>36</v>
      </c>
      <c r="B32" s="6">
        <v>21000</v>
      </c>
      <c r="C32" s="6">
        <v>7000</v>
      </c>
      <c r="D32" s="6">
        <v>7000</v>
      </c>
      <c r="E32" s="6">
        <v>15000</v>
      </c>
      <c r="F32" s="6">
        <v>7000</v>
      </c>
      <c r="G32" s="15"/>
      <c r="H32" s="41"/>
      <c r="I32" s="41"/>
      <c r="J32" s="41"/>
      <c r="K32" s="41"/>
      <c r="L32" s="41"/>
    </row>
    <row r="33" spans="1:12" ht="25.5" x14ac:dyDescent="0.2">
      <c r="A33" s="15" t="s">
        <v>37</v>
      </c>
      <c r="B33" s="7">
        <v>0</v>
      </c>
      <c r="C33" s="7">
        <v>0</v>
      </c>
      <c r="D33" s="7">
        <v>0</v>
      </c>
      <c r="E33" s="7">
        <v>0</v>
      </c>
      <c r="F33" s="6">
        <v>9000</v>
      </c>
      <c r="G33" s="15"/>
      <c r="H33" s="41"/>
      <c r="I33" s="41"/>
      <c r="J33" s="41"/>
      <c r="K33" s="41"/>
      <c r="L33" s="41"/>
    </row>
    <row r="34" spans="1:12" x14ac:dyDescent="0.2">
      <c r="A34" s="15" t="s">
        <v>38</v>
      </c>
      <c r="B34" s="6">
        <v>1359000</v>
      </c>
      <c r="C34" s="6">
        <v>1376000</v>
      </c>
      <c r="D34" s="6">
        <v>1315000</v>
      </c>
      <c r="E34" s="6">
        <v>1282000</v>
      </c>
      <c r="F34" s="6">
        <v>1238000</v>
      </c>
      <c r="G34" s="15"/>
      <c r="H34" s="41"/>
      <c r="I34" s="41"/>
      <c r="J34" s="41"/>
      <c r="K34" s="41"/>
      <c r="L34" s="41"/>
    </row>
    <row r="35" spans="1:12" ht="25.5" x14ac:dyDescent="0.2">
      <c r="A35" s="15" t="s">
        <v>39</v>
      </c>
      <c r="B35" s="6">
        <v>911000</v>
      </c>
      <c r="C35" s="6">
        <v>923000</v>
      </c>
      <c r="D35" s="6">
        <v>881000</v>
      </c>
      <c r="E35" s="6">
        <v>843000</v>
      </c>
      <c r="F35" s="6">
        <v>779000</v>
      </c>
      <c r="G35" s="15"/>
      <c r="H35" s="41"/>
      <c r="I35" s="41"/>
      <c r="J35" s="41"/>
      <c r="K35" s="41"/>
      <c r="L35" s="41"/>
    </row>
    <row r="36" spans="1:12" x14ac:dyDescent="0.2">
      <c r="A36" s="15" t="s">
        <v>40</v>
      </c>
      <c r="B36" s="6">
        <v>448000</v>
      </c>
      <c r="C36" s="6">
        <v>453000</v>
      </c>
      <c r="D36" s="6">
        <v>434000</v>
      </c>
      <c r="E36" s="6">
        <v>439000</v>
      </c>
      <c r="F36" s="6">
        <v>459000</v>
      </c>
      <c r="G36" s="15"/>
      <c r="H36" s="41"/>
      <c r="I36" s="41"/>
      <c r="J36" s="41"/>
      <c r="K36" s="41"/>
      <c r="L36" s="41"/>
    </row>
    <row r="37" spans="1:12" x14ac:dyDescent="0.2">
      <c r="A37" s="15" t="s">
        <v>41</v>
      </c>
      <c r="B37" s="6">
        <v>1892000</v>
      </c>
      <c r="C37" s="6">
        <v>1883000</v>
      </c>
      <c r="D37" s="6">
        <v>1707000</v>
      </c>
      <c r="E37" s="6">
        <v>1710000</v>
      </c>
      <c r="F37" s="6">
        <v>1713000</v>
      </c>
      <c r="G37" s="15"/>
      <c r="H37" s="41"/>
      <c r="I37" s="41"/>
      <c r="J37" s="41"/>
      <c r="K37" s="41"/>
      <c r="L37" s="41"/>
    </row>
    <row r="38" spans="1:12" ht="25.5" x14ac:dyDescent="0.2">
      <c r="A38" s="15" t="s">
        <v>42</v>
      </c>
      <c r="B38" s="6">
        <v>87000</v>
      </c>
      <c r="C38" s="6">
        <v>71000</v>
      </c>
      <c r="D38" s="6">
        <v>8000</v>
      </c>
      <c r="E38" s="6">
        <v>57000</v>
      </c>
      <c r="F38" s="6">
        <v>111000</v>
      </c>
      <c r="G38" s="15"/>
      <c r="H38" s="41"/>
      <c r="I38" s="41"/>
      <c r="J38" s="41"/>
      <c r="K38" s="41"/>
      <c r="L38" s="41"/>
    </row>
    <row r="39" spans="1:12" x14ac:dyDescent="0.2">
      <c r="A39" s="15" t="s">
        <v>28</v>
      </c>
      <c r="B39" s="6">
        <v>35000</v>
      </c>
      <c r="C39" s="6">
        <v>84000</v>
      </c>
      <c r="D39" s="6">
        <v>286000</v>
      </c>
      <c r="E39" s="6">
        <v>387000</v>
      </c>
      <c r="F39" s="6">
        <v>13000</v>
      </c>
      <c r="G39" s="15"/>
      <c r="H39" s="41"/>
      <c r="I39" s="41"/>
      <c r="J39" s="41"/>
      <c r="K39" s="41"/>
      <c r="L39" s="41"/>
    </row>
    <row r="40" spans="1:12" x14ac:dyDescent="0.2">
      <c r="A40" s="15" t="s">
        <v>43</v>
      </c>
      <c r="B40" s="6">
        <v>114000</v>
      </c>
      <c r="C40" s="6">
        <v>89000</v>
      </c>
      <c r="D40" s="6">
        <v>84000</v>
      </c>
      <c r="E40" s="6">
        <v>103000</v>
      </c>
      <c r="F40" s="6">
        <v>131000</v>
      </c>
      <c r="G40" s="15"/>
      <c r="H40" s="41"/>
      <c r="I40" s="41"/>
      <c r="J40" s="41"/>
      <c r="K40" s="41"/>
      <c r="L40" s="41"/>
    </row>
    <row r="41" spans="1:12" x14ac:dyDescent="0.2">
      <c r="A41" t="s">
        <v>44</v>
      </c>
      <c r="B41">
        <v>8957000</v>
      </c>
      <c r="C41">
        <v>8584000</v>
      </c>
      <c r="D41">
        <v>7718000</v>
      </c>
      <c r="E41">
        <v>7050000</v>
      </c>
      <c r="F41">
        <v>6147000</v>
      </c>
      <c r="H41" s="41"/>
      <c r="I41" s="41"/>
      <c r="J41" s="41"/>
      <c r="K41" s="41"/>
      <c r="L41" s="41"/>
    </row>
    <row r="42" spans="1:12" x14ac:dyDescent="0.2">
      <c r="A42" s="15" t="s">
        <v>45</v>
      </c>
      <c r="B42" s="6">
        <v>113000</v>
      </c>
      <c r="C42" s="6">
        <v>48000</v>
      </c>
      <c r="D42" s="6">
        <v>87000</v>
      </c>
      <c r="E42" s="6">
        <v>89000</v>
      </c>
      <c r="F42" s="6">
        <v>68000</v>
      </c>
      <c r="G42" s="15"/>
      <c r="H42" s="41"/>
      <c r="I42" s="41"/>
      <c r="J42" s="41"/>
      <c r="K42" s="41"/>
      <c r="L42" s="41"/>
    </row>
    <row r="43" spans="1:12" ht="25.5" x14ac:dyDescent="0.2">
      <c r="A43" s="15" t="s">
        <v>46</v>
      </c>
      <c r="B43" s="6">
        <v>238000</v>
      </c>
      <c r="C43" s="6">
        <v>282000</v>
      </c>
      <c r="D43" s="6">
        <v>267000</v>
      </c>
      <c r="E43" s="6">
        <v>256000</v>
      </c>
      <c r="F43" s="6">
        <v>263000</v>
      </c>
      <c r="G43" s="15"/>
      <c r="H43" s="41"/>
      <c r="I43" s="41"/>
      <c r="J43" s="41"/>
      <c r="K43" s="41"/>
      <c r="L43" s="41"/>
    </row>
    <row r="44" spans="1:12" x14ac:dyDescent="0.2">
      <c r="A44" s="15" t="s">
        <v>47</v>
      </c>
      <c r="B44" s="6">
        <v>290000</v>
      </c>
      <c r="C44" s="6">
        <v>260000</v>
      </c>
      <c r="D44" s="6">
        <v>210000</v>
      </c>
      <c r="E44" s="6">
        <v>218000</v>
      </c>
      <c r="F44" s="6">
        <v>298000</v>
      </c>
      <c r="G44" s="15"/>
      <c r="H44" s="41"/>
      <c r="I44" s="41"/>
      <c r="J44" s="41"/>
      <c r="K44" s="41"/>
      <c r="L44" s="41"/>
    </row>
    <row r="45" spans="1:12" x14ac:dyDescent="0.2">
      <c r="A45" s="15" t="s">
        <v>48</v>
      </c>
      <c r="B45" s="6">
        <v>144000</v>
      </c>
      <c r="C45" s="6">
        <v>171000</v>
      </c>
      <c r="D45" s="6">
        <v>165000</v>
      </c>
      <c r="E45" s="6">
        <v>159000</v>
      </c>
      <c r="F45" s="6">
        <v>119000</v>
      </c>
      <c r="G45" s="15"/>
      <c r="H45" s="41"/>
      <c r="I45" s="41"/>
      <c r="J45" s="41"/>
      <c r="K45" s="41"/>
      <c r="L45" s="41"/>
    </row>
    <row r="46" spans="1:12" ht="25.5" x14ac:dyDescent="0.2">
      <c r="A46" s="15" t="s">
        <v>49</v>
      </c>
      <c r="B46" s="6">
        <v>150000</v>
      </c>
      <c r="C46" s="7">
        <v>0</v>
      </c>
      <c r="D46" s="7">
        <v>0</v>
      </c>
      <c r="E46" s="7">
        <v>0</v>
      </c>
      <c r="F46" s="7">
        <v>0</v>
      </c>
      <c r="G46" s="15"/>
      <c r="H46" s="41"/>
      <c r="I46" s="41"/>
      <c r="J46" s="41"/>
      <c r="K46" s="41"/>
      <c r="L46" s="41"/>
    </row>
    <row r="47" spans="1:12" x14ac:dyDescent="0.2">
      <c r="A47" s="15" t="s">
        <v>50</v>
      </c>
      <c r="B47" s="6">
        <v>136000</v>
      </c>
      <c r="C47" s="7">
        <v>0</v>
      </c>
      <c r="D47" s="7">
        <v>0</v>
      </c>
      <c r="E47" s="7">
        <v>0</v>
      </c>
      <c r="F47" s="7">
        <v>0</v>
      </c>
      <c r="G47" s="15"/>
      <c r="H47" s="41"/>
      <c r="I47" s="41"/>
      <c r="J47" s="41"/>
      <c r="K47" s="41"/>
      <c r="L47" s="41"/>
    </row>
    <row r="48" spans="1:12" x14ac:dyDescent="0.2">
      <c r="A48" s="15" t="s">
        <v>51</v>
      </c>
      <c r="B48" s="6">
        <v>94000</v>
      </c>
      <c r="C48" s="6">
        <v>108000</v>
      </c>
      <c r="D48" s="6">
        <v>147000</v>
      </c>
      <c r="E48" s="6">
        <v>77000</v>
      </c>
      <c r="F48" s="6">
        <v>114000</v>
      </c>
      <c r="G48" s="15"/>
      <c r="H48" s="41"/>
      <c r="I48" s="41"/>
      <c r="J48" s="41"/>
      <c r="K48" s="41"/>
      <c r="L48" s="41"/>
    </row>
    <row r="49" spans="1:12" ht="25.5" x14ac:dyDescent="0.2">
      <c r="A49" s="15" t="s">
        <v>52</v>
      </c>
      <c r="B49" s="6">
        <v>1052000</v>
      </c>
      <c r="C49" s="6">
        <v>821000</v>
      </c>
      <c r="D49" s="6">
        <v>789000</v>
      </c>
      <c r="E49" s="6">
        <v>710000</v>
      </c>
      <c r="F49" s="6">
        <v>794000</v>
      </c>
      <c r="G49" s="15"/>
      <c r="H49" s="41"/>
      <c r="I49" s="41"/>
      <c r="J49" s="41"/>
      <c r="K49" s="41"/>
      <c r="L49" s="41"/>
    </row>
    <row r="50" spans="1:12" ht="25.5" x14ac:dyDescent="0.2">
      <c r="A50" s="15" t="s">
        <v>53</v>
      </c>
      <c r="B50" s="7">
        <v>0</v>
      </c>
      <c r="C50" s="7">
        <v>0</v>
      </c>
      <c r="D50" s="7">
        <v>0</v>
      </c>
      <c r="E50" s="6">
        <v>161000</v>
      </c>
      <c r="F50" s="6">
        <v>602000</v>
      </c>
      <c r="G50" s="15"/>
      <c r="H50" s="41"/>
      <c r="I50" s="41"/>
      <c r="J50" s="41"/>
      <c r="K50" s="41"/>
      <c r="L50" s="41"/>
    </row>
    <row r="51" spans="1:12" ht="25.5" x14ac:dyDescent="0.2">
      <c r="A51" s="15" t="s">
        <v>54</v>
      </c>
      <c r="B51" s="6">
        <v>1100000</v>
      </c>
      <c r="C51" s="6">
        <v>1622000</v>
      </c>
      <c r="D51" s="6">
        <v>1539000</v>
      </c>
      <c r="E51" s="6">
        <v>1458000</v>
      </c>
      <c r="F51" s="6">
        <v>1283000</v>
      </c>
      <c r="G51" s="15"/>
      <c r="H51" s="41"/>
      <c r="I51" s="41"/>
      <c r="J51" s="41"/>
      <c r="K51" s="41"/>
      <c r="L51" s="41"/>
    </row>
    <row r="52" spans="1:12" x14ac:dyDescent="0.2">
      <c r="A52" s="15" t="s">
        <v>55</v>
      </c>
      <c r="B52" s="6">
        <v>2265000</v>
      </c>
      <c r="C52" s="6">
        <v>2491000</v>
      </c>
      <c r="D52" s="6">
        <v>2415000</v>
      </c>
      <c r="E52" s="6">
        <v>2418000</v>
      </c>
      <c r="F52" s="6">
        <v>2747000</v>
      </c>
      <c r="G52" s="15"/>
      <c r="H52" s="41"/>
      <c r="I52" s="41"/>
      <c r="J52" s="41"/>
      <c r="K52" s="41"/>
      <c r="L52" s="41"/>
    </row>
    <row r="53" spans="1:12" x14ac:dyDescent="0.2">
      <c r="A53" s="15" t="s">
        <v>56</v>
      </c>
      <c r="B53" s="6">
        <v>994000</v>
      </c>
      <c r="C53" s="6">
        <v>992000</v>
      </c>
      <c r="D53" s="6">
        <v>990000</v>
      </c>
      <c r="E53" s="6">
        <v>989000</v>
      </c>
      <c r="F53" s="7">
        <v>0</v>
      </c>
      <c r="G53" s="15"/>
      <c r="H53" s="41"/>
      <c r="I53" s="41"/>
      <c r="J53" s="41"/>
      <c r="K53" s="41"/>
      <c r="L53" s="41"/>
    </row>
    <row r="54" spans="1:12" x14ac:dyDescent="0.2">
      <c r="A54" s="15" t="s">
        <v>57</v>
      </c>
      <c r="B54" s="6">
        <v>233000</v>
      </c>
      <c r="C54" s="6">
        <v>250000</v>
      </c>
      <c r="D54" s="6">
        <v>104000</v>
      </c>
      <c r="E54" s="6">
        <v>80000</v>
      </c>
      <c r="F54" s="6">
        <v>70000</v>
      </c>
      <c r="G54" s="15"/>
      <c r="H54" s="41"/>
      <c r="I54" s="41"/>
      <c r="J54" s="41"/>
      <c r="K54" s="41"/>
      <c r="L54" s="41"/>
    </row>
    <row r="55" spans="1:12" x14ac:dyDescent="0.2">
      <c r="A55" s="15" t="s">
        <v>28</v>
      </c>
      <c r="B55" s="6">
        <v>2000</v>
      </c>
      <c r="C55" s="6">
        <v>1000</v>
      </c>
      <c r="D55" s="6">
        <v>1000</v>
      </c>
      <c r="E55" s="6">
        <v>2000</v>
      </c>
      <c r="F55" s="6">
        <v>80000</v>
      </c>
      <c r="G55" s="15"/>
      <c r="H55" s="41"/>
      <c r="I55" s="41"/>
      <c r="J55" s="41"/>
      <c r="K55" s="41"/>
      <c r="L55" s="41"/>
    </row>
    <row r="56" spans="1:12" x14ac:dyDescent="0.2">
      <c r="A56" s="15" t="s">
        <v>58</v>
      </c>
      <c r="B56" s="6">
        <v>132000</v>
      </c>
      <c r="C56" s="6">
        <v>255000</v>
      </c>
      <c r="D56" s="6">
        <v>148000</v>
      </c>
      <c r="E56" s="6">
        <v>163000</v>
      </c>
      <c r="F56" s="6">
        <v>183000</v>
      </c>
      <c r="G56" s="15"/>
      <c r="H56" s="41"/>
      <c r="I56" s="41"/>
      <c r="J56" s="41"/>
      <c r="K56" s="41"/>
      <c r="L56" s="41"/>
    </row>
    <row r="57" spans="1:12" x14ac:dyDescent="0.2">
      <c r="A57" s="15" t="s">
        <v>59</v>
      </c>
      <c r="B57" s="6">
        <v>3626000</v>
      </c>
      <c r="C57" s="6">
        <v>3989000</v>
      </c>
      <c r="D57" s="6">
        <v>3658000</v>
      </c>
      <c r="E57" s="6">
        <v>3652000</v>
      </c>
      <c r="F57" s="6">
        <v>3080000</v>
      </c>
      <c r="G57" s="15"/>
      <c r="H57" s="41"/>
      <c r="I57" s="41"/>
      <c r="J57" s="41"/>
      <c r="K57" s="41"/>
      <c r="L57" s="41"/>
    </row>
    <row r="58" spans="1:12" ht="25.5" x14ac:dyDescent="0.2">
      <c r="A58" s="15" t="s">
        <v>60</v>
      </c>
      <c r="B58" s="7">
        <v>0</v>
      </c>
      <c r="C58" s="7">
        <v>0</v>
      </c>
      <c r="D58" s="7">
        <v>0</v>
      </c>
      <c r="E58" s="6">
        <v>2000</v>
      </c>
      <c r="F58" s="6">
        <v>31000</v>
      </c>
      <c r="G58" s="15"/>
      <c r="H58" s="41"/>
      <c r="I58" s="41"/>
      <c r="J58" s="41"/>
      <c r="K58" s="41"/>
      <c r="L58" s="41"/>
    </row>
    <row r="59" spans="1:12" x14ac:dyDescent="0.2">
      <c r="A59" s="15" t="s">
        <v>61</v>
      </c>
      <c r="B59" s="6">
        <v>3000</v>
      </c>
      <c r="C59" s="6">
        <v>3000</v>
      </c>
      <c r="D59" s="6">
        <v>3000</v>
      </c>
      <c r="E59" s="6">
        <v>3000</v>
      </c>
      <c r="F59" s="6">
        <v>3000</v>
      </c>
      <c r="G59" s="15"/>
      <c r="H59" s="41"/>
      <c r="I59" s="41"/>
      <c r="J59" s="41"/>
      <c r="K59" s="41"/>
      <c r="L59" s="41"/>
    </row>
    <row r="60" spans="1:12" x14ac:dyDescent="0.2">
      <c r="A60" s="15" t="s">
        <v>62</v>
      </c>
      <c r="B60" s="7">
        <v>0</v>
      </c>
      <c r="C60" s="6">
        <v>657000</v>
      </c>
      <c r="D60" s="6">
        <v>1049000</v>
      </c>
      <c r="E60" s="6">
        <v>1349000</v>
      </c>
      <c r="F60" s="6">
        <v>2127000</v>
      </c>
      <c r="G60" s="15"/>
      <c r="H60" s="41"/>
      <c r="I60" s="41"/>
      <c r="J60" s="41"/>
      <c r="K60" s="41"/>
      <c r="L60" s="41"/>
    </row>
    <row r="61" spans="1:12" ht="25.5" x14ac:dyDescent="0.2">
      <c r="A61" s="15" t="s">
        <v>63</v>
      </c>
      <c r="B61" s="6">
        <v>5358000</v>
      </c>
      <c r="C61" s="6">
        <v>4062000</v>
      </c>
      <c r="D61" s="6">
        <v>3027000</v>
      </c>
      <c r="E61" s="6">
        <v>2060000</v>
      </c>
      <c r="F61" s="6">
        <v>904000</v>
      </c>
      <c r="G61" s="15"/>
      <c r="H61" s="41"/>
      <c r="I61" s="41"/>
      <c r="J61" s="41"/>
      <c r="K61" s="41"/>
      <c r="L61" s="41"/>
    </row>
    <row r="62" spans="1:12" ht="25.5" x14ac:dyDescent="0.2">
      <c r="A62" s="15" t="s">
        <v>64</v>
      </c>
      <c r="B62" s="6">
        <v>-1000</v>
      </c>
      <c r="C62" s="6">
        <v>-8000</v>
      </c>
      <c r="D62" s="6">
        <v>-3000</v>
      </c>
      <c r="E62" s="6">
        <v>1000</v>
      </c>
      <c r="F62" s="6">
        <v>-3000</v>
      </c>
      <c r="G62" s="15"/>
      <c r="H62" s="41"/>
      <c r="I62" s="41"/>
      <c r="J62" s="41"/>
      <c r="K62" s="41"/>
      <c r="L62" s="41"/>
    </row>
    <row r="63" spans="1:12" ht="25.5" x14ac:dyDescent="0.2">
      <c r="A63" s="15" t="s">
        <v>65</v>
      </c>
      <c r="B63" s="6">
        <v>22000</v>
      </c>
      <c r="C63" s="6">
        <v>-89000</v>
      </c>
      <c r="D63" s="6">
        <v>32000</v>
      </c>
      <c r="E63" s="6">
        <v>14000</v>
      </c>
      <c r="F63" s="6">
        <v>21000</v>
      </c>
      <c r="G63" s="15"/>
      <c r="H63" s="41"/>
      <c r="I63" s="41"/>
      <c r="J63" s="41"/>
      <c r="K63" s="41"/>
      <c r="L63" s="41"/>
    </row>
    <row r="64" spans="1:12" ht="25.5" x14ac:dyDescent="0.2">
      <c r="A64" s="15" t="s">
        <v>66</v>
      </c>
      <c r="B64" s="6">
        <v>-51000</v>
      </c>
      <c r="C64" s="6">
        <v>-30000</v>
      </c>
      <c r="D64" s="6">
        <v>-48000</v>
      </c>
      <c r="E64" s="6">
        <v>-31000</v>
      </c>
      <c r="F64" s="6">
        <v>-16000</v>
      </c>
      <c r="G64" s="15"/>
      <c r="H64" s="41"/>
      <c r="I64" s="41"/>
      <c r="J64" s="41"/>
      <c r="K64" s="41"/>
      <c r="L64" s="41"/>
    </row>
    <row r="65" spans="1:12" ht="25.5" x14ac:dyDescent="0.2">
      <c r="A65" s="15" t="s">
        <v>67</v>
      </c>
      <c r="B65" s="6">
        <v>-30000</v>
      </c>
      <c r="C65" s="6">
        <v>-127000</v>
      </c>
      <c r="D65" s="6">
        <v>-19000</v>
      </c>
      <c r="E65" s="6">
        <v>-16000</v>
      </c>
      <c r="F65" s="6">
        <v>2000</v>
      </c>
      <c r="G65" s="15"/>
      <c r="H65" s="41"/>
      <c r="I65" s="41"/>
      <c r="J65" s="41"/>
      <c r="K65" s="41"/>
      <c r="L65" s="41"/>
    </row>
    <row r="66" spans="1:12" x14ac:dyDescent="0.2">
      <c r="A66" t="s">
        <v>68</v>
      </c>
      <c r="B66">
        <v>5331000</v>
      </c>
      <c r="C66">
        <v>4595000</v>
      </c>
      <c r="D66">
        <v>4060000</v>
      </c>
      <c r="E66">
        <v>3396000</v>
      </c>
      <c r="F66">
        <v>3036000</v>
      </c>
      <c r="H66" s="41"/>
      <c r="I66" s="41"/>
      <c r="J66" s="41"/>
      <c r="K66" s="41"/>
      <c r="L66" s="41"/>
    </row>
    <row r="67" spans="1:12" ht="25.5" x14ac:dyDescent="0.2">
      <c r="A67" s="44" t="s">
        <v>282</v>
      </c>
      <c r="B67" s="6">
        <f>B57+B66</f>
        <v>8957000</v>
      </c>
      <c r="C67" s="6">
        <f t="shared" ref="C67:F67" si="0">C57+C66</f>
        <v>8584000</v>
      </c>
      <c r="D67" s="6">
        <f t="shared" si="0"/>
        <v>7718000</v>
      </c>
      <c r="E67" s="6">
        <f t="shared" si="0"/>
        <v>7048000</v>
      </c>
      <c r="F67" s="6">
        <f t="shared" si="0"/>
        <v>6116000</v>
      </c>
      <c r="G67" s="44"/>
      <c r="H67" s="41"/>
      <c r="I67" s="41"/>
      <c r="J67" s="41"/>
      <c r="K67" s="41"/>
      <c r="L67" s="41"/>
    </row>
    <row r="68" spans="1:12" ht="25.5" x14ac:dyDescent="0.2">
      <c r="A68" s="2" t="s">
        <v>69</v>
      </c>
    </row>
    <row r="69" spans="1:12" x14ac:dyDescent="0.2">
      <c r="A69" s="14" t="s">
        <v>4</v>
      </c>
      <c r="B69" s="4" t="s">
        <v>5</v>
      </c>
      <c r="C69" s="4" t="s">
        <v>6</v>
      </c>
      <c r="D69" s="4" t="s">
        <v>7</v>
      </c>
      <c r="E69" s="4" t="s">
        <v>8</v>
      </c>
      <c r="F69" s="4" t="s">
        <v>9</v>
      </c>
      <c r="G69" s="3"/>
    </row>
    <row r="70" spans="1:12" x14ac:dyDescent="0.2">
      <c r="A70" s="14" t="s">
        <v>10</v>
      </c>
      <c r="B70" s="4" t="s">
        <v>11</v>
      </c>
      <c r="C70" s="4" t="s">
        <v>11</v>
      </c>
      <c r="D70" s="4" t="s">
        <v>11</v>
      </c>
      <c r="E70" s="4" t="s">
        <v>11</v>
      </c>
      <c r="F70" s="4" t="s">
        <v>11</v>
      </c>
      <c r="G70" s="3"/>
    </row>
    <row r="71" spans="1:12" x14ac:dyDescent="0.2">
      <c r="A71" s="14" t="s">
        <v>12</v>
      </c>
      <c r="B71" s="4" t="s">
        <v>13</v>
      </c>
      <c r="C71" s="4" t="s">
        <v>14</v>
      </c>
      <c r="D71" s="4" t="s">
        <v>14</v>
      </c>
      <c r="E71" s="4" t="s">
        <v>14</v>
      </c>
      <c r="F71" s="4" t="s">
        <v>14</v>
      </c>
      <c r="G71" s="3"/>
    </row>
    <row r="72" spans="1:12" x14ac:dyDescent="0.2">
      <c r="A72" s="14" t="s">
        <v>15</v>
      </c>
      <c r="B72" s="4" t="s">
        <v>16</v>
      </c>
      <c r="C72" s="4" t="s">
        <v>16</v>
      </c>
      <c r="D72" s="4" t="s">
        <v>16</v>
      </c>
      <c r="E72" s="4" t="s">
        <v>16</v>
      </c>
      <c r="F72" s="4" t="s">
        <v>16</v>
      </c>
      <c r="G72" s="3"/>
    </row>
    <row r="73" spans="1:12" x14ac:dyDescent="0.2">
      <c r="A73" s="14" t="s">
        <v>17</v>
      </c>
      <c r="B73" s="4" t="s">
        <v>18</v>
      </c>
      <c r="C73" s="4" t="s">
        <v>18</v>
      </c>
      <c r="D73" s="4" t="s">
        <v>18</v>
      </c>
      <c r="E73" s="4" t="s">
        <v>18</v>
      </c>
      <c r="F73" s="4" t="s">
        <v>18</v>
      </c>
      <c r="G73" s="3"/>
    </row>
    <row r="74" spans="1:12" x14ac:dyDescent="0.2">
      <c r="A74" s="15" t="s">
        <v>70</v>
      </c>
      <c r="B74" s="6">
        <v>1593000</v>
      </c>
      <c r="C74" s="6">
        <v>2586000</v>
      </c>
      <c r="D74" s="6">
        <v>2640000</v>
      </c>
      <c r="E74" s="6">
        <v>2497000</v>
      </c>
      <c r="F74" s="6">
        <v>2568000</v>
      </c>
      <c r="G74" s="15"/>
      <c r="H74" s="41"/>
      <c r="I74" s="41"/>
      <c r="J74" s="41"/>
      <c r="K74" s="41"/>
      <c r="L74" s="41"/>
    </row>
    <row r="75" spans="1:12" x14ac:dyDescent="0.2">
      <c r="A75" s="15" t="s">
        <v>71</v>
      </c>
      <c r="B75" s="6">
        <v>3357000</v>
      </c>
      <c r="C75" s="6">
        <v>2564000</v>
      </c>
      <c r="D75" s="6">
        <v>2205000</v>
      </c>
      <c r="E75" s="6">
        <v>1899000</v>
      </c>
      <c r="F75" s="6">
        <v>1947000</v>
      </c>
      <c r="G75" s="15"/>
      <c r="H75" s="41"/>
      <c r="I75" s="41"/>
      <c r="J75" s="41"/>
      <c r="K75" s="41"/>
      <c r="L75" s="41"/>
    </row>
    <row r="76" spans="1:12" x14ac:dyDescent="0.2">
      <c r="A76" t="s">
        <v>72</v>
      </c>
      <c r="B76">
        <v>4950000</v>
      </c>
      <c r="C76">
        <v>5150000</v>
      </c>
      <c r="D76">
        <v>4845000</v>
      </c>
      <c r="E76">
        <v>4396000</v>
      </c>
      <c r="F76">
        <v>4515000</v>
      </c>
    </row>
    <row r="77" spans="1:12" x14ac:dyDescent="0.2">
      <c r="A77" s="15" t="s">
        <v>73</v>
      </c>
      <c r="B77" s="6">
        <v>517000</v>
      </c>
      <c r="C77" s="6">
        <v>822000</v>
      </c>
      <c r="D77" s="6">
        <v>893000</v>
      </c>
      <c r="E77" s="6">
        <v>938000</v>
      </c>
      <c r="F77" s="6">
        <v>1028000</v>
      </c>
      <c r="G77" s="15"/>
      <c r="H77" s="41"/>
      <c r="I77" s="41"/>
      <c r="J77" s="41"/>
      <c r="K77" s="41"/>
      <c r="L77" s="41"/>
    </row>
    <row r="78" spans="1:12" ht="25.5" x14ac:dyDescent="0.2">
      <c r="A78" s="15" t="s">
        <v>74</v>
      </c>
      <c r="B78" s="6">
        <v>805000</v>
      </c>
      <c r="C78" s="6">
        <v>455000</v>
      </c>
      <c r="D78" s="6">
        <v>405000</v>
      </c>
      <c r="E78" s="6">
        <v>416000</v>
      </c>
      <c r="F78" s="6">
        <v>401000</v>
      </c>
      <c r="G78" s="15"/>
      <c r="H78" s="41"/>
      <c r="I78" s="41"/>
      <c r="J78" s="41"/>
      <c r="K78" s="41"/>
      <c r="L78" s="41"/>
    </row>
    <row r="79" spans="1:12" x14ac:dyDescent="0.2">
      <c r="A79" s="15" t="s">
        <v>75</v>
      </c>
      <c r="B79" s="6">
        <v>1322000</v>
      </c>
      <c r="C79" s="6">
        <v>1277000</v>
      </c>
      <c r="D79" s="6">
        <v>1298000</v>
      </c>
      <c r="E79" s="6">
        <v>1354000</v>
      </c>
      <c r="F79" s="6">
        <v>1429000</v>
      </c>
      <c r="G79" s="15"/>
      <c r="H79" s="41"/>
      <c r="I79" s="41"/>
      <c r="J79" s="41"/>
      <c r="K79" s="41"/>
      <c r="L79" s="41"/>
    </row>
    <row r="80" spans="1:12" x14ac:dyDescent="0.2">
      <c r="A80" t="s">
        <v>76</v>
      </c>
      <c r="B80">
        <v>3628000</v>
      </c>
      <c r="C80">
        <v>3873000</v>
      </c>
      <c r="D80">
        <v>3547000</v>
      </c>
      <c r="E80">
        <v>3042000</v>
      </c>
      <c r="F80">
        <v>3086000</v>
      </c>
    </row>
    <row r="81" spans="1:12" ht="25.5" x14ac:dyDescent="0.2">
      <c r="A81" s="15" t="s">
        <v>77</v>
      </c>
      <c r="B81" s="6">
        <v>1433000</v>
      </c>
      <c r="C81" s="6">
        <v>1320000</v>
      </c>
      <c r="D81" s="6">
        <v>1205000</v>
      </c>
      <c r="E81" s="6">
        <v>1109000</v>
      </c>
      <c r="F81" s="6">
        <v>1094000</v>
      </c>
      <c r="G81" s="15"/>
      <c r="H81" s="41"/>
      <c r="I81" s="41"/>
      <c r="J81" s="41"/>
      <c r="K81" s="41"/>
      <c r="L81" s="41"/>
    </row>
    <row r="82" spans="1:12" x14ac:dyDescent="0.2">
      <c r="A82" s="15" t="s">
        <v>78</v>
      </c>
      <c r="B82" s="6">
        <v>702000</v>
      </c>
      <c r="C82" s="6">
        <v>641000</v>
      </c>
      <c r="D82" s="6">
        <v>673000</v>
      </c>
      <c r="E82" s="6">
        <v>622000</v>
      </c>
      <c r="F82" s="6">
        <v>647000</v>
      </c>
      <c r="G82" s="15"/>
      <c r="H82" s="41"/>
      <c r="I82" s="41"/>
      <c r="J82" s="41"/>
      <c r="K82" s="41"/>
      <c r="L82" s="41"/>
    </row>
    <row r="83" spans="1:12" ht="25.5" x14ac:dyDescent="0.2">
      <c r="A83" s="15" t="s">
        <v>79</v>
      </c>
      <c r="B83" s="6">
        <v>460000</v>
      </c>
      <c r="C83" s="6">
        <v>469000</v>
      </c>
      <c r="D83" s="6">
        <v>439000</v>
      </c>
      <c r="E83" s="6">
        <v>406000</v>
      </c>
      <c r="F83" s="6">
        <v>386000</v>
      </c>
      <c r="G83" s="15"/>
      <c r="H83" s="41"/>
      <c r="I83" s="41"/>
      <c r="J83" s="41"/>
      <c r="K83" s="41"/>
      <c r="L83" s="41"/>
    </row>
    <row r="84" spans="1:12" ht="25.5" x14ac:dyDescent="0.2">
      <c r="A84" s="15" t="s">
        <v>80</v>
      </c>
      <c r="B84" s="6">
        <v>14000</v>
      </c>
      <c r="C84" s="7">
        <v>0</v>
      </c>
      <c r="D84" s="7">
        <v>0</v>
      </c>
      <c r="E84" s="7">
        <v>0</v>
      </c>
      <c r="F84" s="6">
        <v>-3000</v>
      </c>
      <c r="G84" s="15"/>
      <c r="H84" s="41"/>
      <c r="I84" s="41"/>
      <c r="J84" s="41"/>
      <c r="K84" s="41"/>
      <c r="L84" s="41"/>
    </row>
    <row r="85" spans="1:12" x14ac:dyDescent="0.2">
      <c r="A85" t="s">
        <v>81</v>
      </c>
      <c r="B85">
        <v>23000</v>
      </c>
      <c r="C85">
        <v>9000</v>
      </c>
      <c r="D85">
        <v>6000</v>
      </c>
      <c r="E85">
        <v>7000</v>
      </c>
      <c r="F85">
        <v>14000</v>
      </c>
    </row>
    <row r="86" spans="1:12" x14ac:dyDescent="0.2">
      <c r="A86" s="15" t="s">
        <v>82</v>
      </c>
      <c r="B86" s="6">
        <v>2632000</v>
      </c>
      <c r="C86" s="6">
        <v>2439000</v>
      </c>
      <c r="D86" s="6">
        <v>2323000</v>
      </c>
      <c r="E86" s="6">
        <v>2144000</v>
      </c>
      <c r="F86" s="6">
        <v>2138000</v>
      </c>
      <c r="G86" s="15"/>
      <c r="H86" s="41"/>
      <c r="I86" s="41"/>
      <c r="J86" s="41"/>
      <c r="K86" s="41"/>
      <c r="L86" s="41"/>
    </row>
    <row r="87" spans="1:12" x14ac:dyDescent="0.2">
      <c r="A87" t="s">
        <v>83</v>
      </c>
      <c r="B87">
        <v>996000</v>
      </c>
      <c r="C87">
        <v>1434000</v>
      </c>
      <c r="D87">
        <v>1224000</v>
      </c>
      <c r="E87">
        <v>898000</v>
      </c>
      <c r="F87">
        <v>948000</v>
      </c>
    </row>
    <row r="88" spans="1:12" ht="25.5" x14ac:dyDescent="0.2">
      <c r="A88" s="15" t="s">
        <v>84</v>
      </c>
      <c r="B88" s="7">
        <v>0</v>
      </c>
      <c r="C88" s="7">
        <v>0</v>
      </c>
      <c r="D88" s="7">
        <v>0</v>
      </c>
      <c r="E88" s="6">
        <v>-10000</v>
      </c>
      <c r="F88" s="7">
        <v>0</v>
      </c>
      <c r="G88" s="15"/>
      <c r="H88" s="41"/>
      <c r="I88" s="41"/>
      <c r="J88" s="41"/>
      <c r="K88" s="41"/>
      <c r="L88" s="41"/>
    </row>
    <row r="89" spans="1:12" x14ac:dyDescent="0.2">
      <c r="A89" s="15" t="s">
        <v>85</v>
      </c>
      <c r="B89" s="6">
        <v>1000</v>
      </c>
      <c r="C89" s="7">
        <v>0</v>
      </c>
      <c r="D89" s="6">
        <v>2000</v>
      </c>
      <c r="E89" s="6">
        <v>17000</v>
      </c>
      <c r="F89" s="6">
        <v>22000</v>
      </c>
      <c r="G89" s="15"/>
      <c r="H89" s="41"/>
      <c r="I89" s="41"/>
      <c r="J89" s="41"/>
      <c r="K89" s="41"/>
      <c r="L89" s="41"/>
    </row>
    <row r="90" spans="1:12" ht="25.5" x14ac:dyDescent="0.2">
      <c r="A90" s="15" t="s">
        <v>86</v>
      </c>
      <c r="B90" s="6">
        <v>2000</v>
      </c>
      <c r="C90" s="6">
        <v>2000</v>
      </c>
      <c r="D90" s="6">
        <v>2000</v>
      </c>
      <c r="E90" s="6">
        <v>3000</v>
      </c>
      <c r="F90" s="6">
        <v>3000</v>
      </c>
      <c r="G90" s="15"/>
      <c r="H90" s="41"/>
      <c r="I90" s="41"/>
      <c r="J90" s="41"/>
      <c r="K90" s="41"/>
      <c r="L90" s="41"/>
    </row>
    <row r="91" spans="1:12" x14ac:dyDescent="0.2">
      <c r="A91" s="15" t="s">
        <v>87</v>
      </c>
      <c r="B91" s="6">
        <v>41000</v>
      </c>
      <c r="C91" s="6">
        <v>42000</v>
      </c>
      <c r="D91" s="6">
        <v>42000</v>
      </c>
      <c r="E91" s="6">
        <v>7000</v>
      </c>
      <c r="F91" s="6">
        <v>5000</v>
      </c>
      <c r="G91" s="15"/>
      <c r="H91" s="41"/>
      <c r="I91" s="41"/>
      <c r="J91" s="41"/>
      <c r="K91" s="41"/>
      <c r="L91" s="41"/>
    </row>
    <row r="92" spans="1:12" x14ac:dyDescent="0.2">
      <c r="A92" s="15" t="s">
        <v>88</v>
      </c>
      <c r="B92" s="6">
        <v>1000</v>
      </c>
      <c r="C92" s="7">
        <v>0</v>
      </c>
      <c r="D92" s="6">
        <v>1000</v>
      </c>
      <c r="E92" s="6">
        <v>1000</v>
      </c>
      <c r="F92" s="6">
        <v>1000</v>
      </c>
      <c r="G92" s="15"/>
      <c r="H92" s="41"/>
      <c r="I92" s="41"/>
      <c r="J92" s="41"/>
      <c r="K92" s="41"/>
      <c r="L92" s="41"/>
    </row>
    <row r="93" spans="1:12" x14ac:dyDescent="0.2">
      <c r="A93" s="15" t="s">
        <v>89</v>
      </c>
      <c r="B93" s="6">
        <v>45000</v>
      </c>
      <c r="C93" s="6">
        <v>44000</v>
      </c>
      <c r="D93" s="6">
        <v>47000</v>
      </c>
      <c r="E93" s="6">
        <v>28000</v>
      </c>
      <c r="F93" s="6">
        <v>31000</v>
      </c>
      <c r="G93" s="15"/>
      <c r="H93" s="41"/>
      <c r="I93" s="41"/>
      <c r="J93" s="41"/>
      <c r="K93" s="41"/>
      <c r="L93" s="41"/>
    </row>
    <row r="94" spans="1:12" x14ac:dyDescent="0.2">
      <c r="A94" s="15" t="s">
        <v>90</v>
      </c>
      <c r="B94" s="6">
        <v>88000</v>
      </c>
      <c r="C94" s="6">
        <v>50000</v>
      </c>
      <c r="D94" s="6">
        <v>25000</v>
      </c>
      <c r="E94" s="6">
        <v>15000</v>
      </c>
      <c r="F94" s="6">
        <v>10000</v>
      </c>
      <c r="G94" s="15"/>
      <c r="H94" s="41"/>
      <c r="I94" s="41"/>
      <c r="J94" s="41"/>
      <c r="K94" s="41"/>
      <c r="L94" s="41"/>
    </row>
    <row r="95" spans="1:12" ht="25.5" x14ac:dyDescent="0.2">
      <c r="A95" s="15" t="s">
        <v>91</v>
      </c>
      <c r="B95" s="6">
        <v>-9000</v>
      </c>
      <c r="C95" s="6">
        <v>18000</v>
      </c>
      <c r="D95" s="6">
        <v>-40000</v>
      </c>
      <c r="E95" s="6">
        <v>-14000</v>
      </c>
      <c r="F95" s="6">
        <v>-62000</v>
      </c>
      <c r="G95" s="15"/>
      <c r="H95" s="41"/>
      <c r="I95" s="41"/>
      <c r="J95" s="41"/>
      <c r="K95" s="41"/>
      <c r="L95" s="41"/>
    </row>
    <row r="96" spans="1:12" ht="25.5" x14ac:dyDescent="0.2">
      <c r="A96" s="15" t="s">
        <v>92</v>
      </c>
      <c r="B96" s="6">
        <v>50000</v>
      </c>
      <c r="C96" s="6">
        <v>-16000</v>
      </c>
      <c r="D96" s="6">
        <v>46000</v>
      </c>
      <c r="E96" s="6">
        <v>15000</v>
      </c>
      <c r="F96" s="6">
        <v>59000</v>
      </c>
      <c r="G96" s="15"/>
      <c r="H96" s="41"/>
      <c r="I96" s="41"/>
      <c r="J96" s="41"/>
      <c r="K96" s="41"/>
      <c r="L96" s="41"/>
    </row>
    <row r="97" spans="1:12" x14ac:dyDescent="0.2">
      <c r="A97" s="15" t="s">
        <v>93</v>
      </c>
      <c r="B97" s="6">
        <v>-1000</v>
      </c>
      <c r="C97" s="6">
        <v>7000</v>
      </c>
      <c r="D97" s="6">
        <v>2000</v>
      </c>
      <c r="E97" s="6">
        <v>1000</v>
      </c>
      <c r="F97" s="6">
        <v>1000</v>
      </c>
      <c r="G97" s="15"/>
      <c r="H97" s="41"/>
      <c r="I97" s="41"/>
      <c r="J97" s="41"/>
      <c r="K97" s="41"/>
      <c r="L97" s="41"/>
    </row>
    <row r="98" spans="1:12" ht="25.5" x14ac:dyDescent="0.2">
      <c r="A98" s="15" t="s">
        <v>94</v>
      </c>
      <c r="B98" s="6">
        <v>83000</v>
      </c>
      <c r="C98" s="6">
        <v>15000</v>
      </c>
      <c r="D98" s="6">
        <v>-14000</v>
      </c>
      <c r="E98" s="6">
        <v>-21000</v>
      </c>
      <c r="F98" s="6">
        <v>-23000</v>
      </c>
      <c r="G98" s="15"/>
      <c r="H98" s="41"/>
      <c r="I98" s="41"/>
      <c r="J98" s="41"/>
      <c r="K98" s="41"/>
      <c r="L98" s="41"/>
    </row>
    <row r="99" spans="1:12" ht="38.25" x14ac:dyDescent="0.2">
      <c r="A99" s="15" t="s">
        <v>95</v>
      </c>
      <c r="B99" s="6">
        <v>170000</v>
      </c>
      <c r="C99" s="6">
        <v>440000</v>
      </c>
      <c r="D99" s="6">
        <v>382000</v>
      </c>
      <c r="E99" s="6">
        <v>133000</v>
      </c>
      <c r="F99" s="6">
        <v>232000</v>
      </c>
      <c r="G99" s="15"/>
      <c r="H99" s="41"/>
      <c r="I99" s="41"/>
      <c r="J99" s="41"/>
      <c r="K99" s="41"/>
      <c r="L99" s="41"/>
    </row>
    <row r="100" spans="1:12" ht="38.25" x14ac:dyDescent="0.2">
      <c r="A100" s="15" t="s">
        <v>96</v>
      </c>
      <c r="B100" s="6">
        <v>909000</v>
      </c>
      <c r="C100" s="6">
        <v>1009000</v>
      </c>
      <c r="D100" s="6">
        <v>828000</v>
      </c>
      <c r="E100" s="6">
        <v>744000</v>
      </c>
      <c r="F100" s="6">
        <v>693000</v>
      </c>
      <c r="G100" s="15"/>
      <c r="H100" s="41"/>
      <c r="I100" s="41"/>
      <c r="J100" s="41"/>
      <c r="K100" s="41"/>
      <c r="L100" s="41"/>
    </row>
    <row r="101" spans="1:12" ht="38.25" x14ac:dyDescent="0.2">
      <c r="A101" s="15" t="s">
        <v>97</v>
      </c>
      <c r="B101" s="6">
        <v>1079000</v>
      </c>
      <c r="C101" s="6">
        <v>1449000</v>
      </c>
      <c r="D101" s="6">
        <v>1210000</v>
      </c>
      <c r="E101" s="6">
        <v>877000</v>
      </c>
      <c r="F101" s="6">
        <v>925000</v>
      </c>
      <c r="G101" s="15"/>
      <c r="H101" s="41"/>
      <c r="I101" s="41"/>
      <c r="J101" s="41"/>
      <c r="K101" s="41"/>
      <c r="L101" s="41"/>
    </row>
    <row r="102" spans="1:12" ht="25.5" x14ac:dyDescent="0.2">
      <c r="A102" s="15" t="s">
        <v>98</v>
      </c>
      <c r="B102" s="6">
        <v>29000</v>
      </c>
      <c r="C102" s="6">
        <v>138000</v>
      </c>
      <c r="D102" s="6">
        <v>86000</v>
      </c>
      <c r="E102" s="6">
        <v>69000</v>
      </c>
      <c r="F102" s="6">
        <v>10000</v>
      </c>
      <c r="G102" s="15"/>
      <c r="H102" s="41"/>
      <c r="I102" s="41"/>
      <c r="J102" s="41"/>
      <c r="K102" s="41"/>
      <c r="L102" s="41"/>
    </row>
    <row r="103" spans="1:12" ht="25.5" x14ac:dyDescent="0.2">
      <c r="A103" s="15" t="s">
        <v>99</v>
      </c>
      <c r="B103" s="6">
        <v>5000</v>
      </c>
      <c r="C103" s="6">
        <v>4000</v>
      </c>
      <c r="D103" s="6">
        <v>3000</v>
      </c>
      <c r="E103" s="6">
        <v>5000</v>
      </c>
      <c r="F103" s="7">
        <v>0</v>
      </c>
      <c r="G103" s="15"/>
      <c r="H103" s="41"/>
      <c r="I103" s="41"/>
      <c r="J103" s="41"/>
      <c r="K103" s="41"/>
      <c r="L103" s="41"/>
    </row>
    <row r="104" spans="1:12" ht="25.5" x14ac:dyDescent="0.2">
      <c r="A104" s="15" t="s">
        <v>100</v>
      </c>
      <c r="B104" s="6">
        <v>42000</v>
      </c>
      <c r="C104" s="6">
        <v>61000</v>
      </c>
      <c r="D104" s="6">
        <v>51000</v>
      </c>
      <c r="E104" s="6">
        <v>36000</v>
      </c>
      <c r="F104" s="6">
        <v>21000</v>
      </c>
      <c r="G104" s="15"/>
      <c r="H104" s="41"/>
      <c r="I104" s="41"/>
      <c r="J104" s="41"/>
      <c r="K104" s="41"/>
      <c r="L104" s="41"/>
    </row>
    <row r="105" spans="1:12" ht="25.5" x14ac:dyDescent="0.2">
      <c r="A105" s="15" t="s">
        <v>101</v>
      </c>
      <c r="B105" s="6">
        <v>76000</v>
      </c>
      <c r="C105" s="6">
        <v>203000</v>
      </c>
      <c r="D105" s="6">
        <v>140000</v>
      </c>
      <c r="E105" s="6">
        <v>110000</v>
      </c>
      <c r="F105" s="6">
        <v>31000</v>
      </c>
      <c r="G105" s="15"/>
      <c r="H105" s="41"/>
      <c r="I105" s="41"/>
      <c r="J105" s="41"/>
      <c r="K105" s="41"/>
      <c r="L105" s="41"/>
    </row>
    <row r="106" spans="1:12" ht="25.5" x14ac:dyDescent="0.2">
      <c r="A106" s="15" t="s">
        <v>102</v>
      </c>
      <c r="B106" s="6">
        <v>-18000</v>
      </c>
      <c r="C106" s="6">
        <v>197000</v>
      </c>
      <c r="D106" s="6">
        <v>96000</v>
      </c>
      <c r="E106" s="6">
        <v>-376000</v>
      </c>
      <c r="F106" s="6">
        <v>17000</v>
      </c>
      <c r="G106" s="15"/>
      <c r="H106" s="41"/>
      <c r="I106" s="41"/>
      <c r="J106" s="41"/>
      <c r="K106" s="41"/>
      <c r="L106" s="41"/>
    </row>
    <row r="107" spans="1:12" ht="25.5" x14ac:dyDescent="0.2">
      <c r="A107" s="15" t="s">
        <v>103</v>
      </c>
      <c r="B107" s="7">
        <v>0</v>
      </c>
      <c r="C107" s="6">
        <v>9000</v>
      </c>
      <c r="D107" s="6">
        <v>9000</v>
      </c>
      <c r="E107" s="6">
        <v>-14000</v>
      </c>
      <c r="F107" s="7">
        <v>0</v>
      </c>
      <c r="G107" s="15"/>
      <c r="H107" s="41"/>
      <c r="I107" s="41"/>
      <c r="J107" s="41"/>
      <c r="K107" s="41"/>
      <c r="L107" s="41"/>
    </row>
    <row r="108" spans="1:12" ht="25.5" x14ac:dyDescent="0.2">
      <c r="A108" s="15" t="s">
        <v>104</v>
      </c>
      <c r="B108" s="6">
        <v>2000</v>
      </c>
      <c r="C108" s="6">
        <v>-3000</v>
      </c>
      <c r="D108" s="6">
        <v>-2000</v>
      </c>
      <c r="E108" s="6">
        <v>1000</v>
      </c>
      <c r="F108" s="6">
        <v>2000</v>
      </c>
      <c r="G108" s="15"/>
      <c r="H108" s="41"/>
      <c r="I108" s="41"/>
      <c r="J108" s="41"/>
      <c r="K108" s="41"/>
      <c r="L108" s="41"/>
    </row>
    <row r="109" spans="1:12" ht="25.5" x14ac:dyDescent="0.2">
      <c r="A109" s="15" t="s">
        <v>105</v>
      </c>
      <c r="B109" s="6">
        <v>-16000</v>
      </c>
      <c r="C109" s="6">
        <v>203000</v>
      </c>
      <c r="D109" s="6">
        <v>103000</v>
      </c>
      <c r="E109" s="6">
        <v>-389000</v>
      </c>
      <c r="F109" s="6">
        <v>19000</v>
      </c>
      <c r="G109" s="15"/>
      <c r="H109" s="41"/>
      <c r="I109" s="41"/>
      <c r="J109" s="41"/>
      <c r="K109" s="41"/>
      <c r="L109" s="41"/>
    </row>
    <row r="110" spans="1:12" ht="25.5" x14ac:dyDescent="0.2">
      <c r="A110" s="15" t="s">
        <v>106</v>
      </c>
      <c r="B110" s="6">
        <v>60000</v>
      </c>
      <c r="C110" s="6">
        <v>406000</v>
      </c>
      <c r="D110" s="6">
        <v>243000</v>
      </c>
      <c r="E110" s="6">
        <v>-279000</v>
      </c>
      <c r="F110" s="6">
        <v>50000</v>
      </c>
      <c r="G110" s="15"/>
      <c r="H110" s="41"/>
      <c r="I110" s="41"/>
      <c r="J110" s="41"/>
      <c r="K110" s="41"/>
      <c r="L110" s="41"/>
    </row>
    <row r="111" spans="1:12" x14ac:dyDescent="0.2">
      <c r="A111" t="s">
        <v>107</v>
      </c>
      <c r="B111">
        <v>1019000</v>
      </c>
      <c r="C111">
        <v>1043000</v>
      </c>
      <c r="D111">
        <v>967000</v>
      </c>
      <c r="E111">
        <v>1156000</v>
      </c>
      <c r="F111">
        <v>875000</v>
      </c>
    </row>
    <row r="112" spans="1:12" ht="25.5" x14ac:dyDescent="0.2">
      <c r="A112" s="15" t="s">
        <v>108</v>
      </c>
      <c r="B112" s="6">
        <v>303000</v>
      </c>
      <c r="C112" s="6">
        <v>308000</v>
      </c>
      <c r="D112" s="6">
        <v>303000</v>
      </c>
      <c r="E112" s="6">
        <v>310000</v>
      </c>
      <c r="F112" s="6">
        <v>311000</v>
      </c>
      <c r="G112" s="15"/>
      <c r="H112" s="41"/>
      <c r="I112" s="41"/>
      <c r="J112" s="41"/>
      <c r="K112" s="41"/>
      <c r="L112" s="41"/>
    </row>
    <row r="113" spans="1:12" ht="25.5" x14ac:dyDescent="0.2">
      <c r="A113" s="15" t="s">
        <v>109</v>
      </c>
      <c r="B113" s="6">
        <v>306000</v>
      </c>
      <c r="C113" s="6">
        <v>312000</v>
      </c>
      <c r="D113" s="6">
        <v>314000</v>
      </c>
      <c r="E113" s="6">
        <v>330000</v>
      </c>
      <c r="F113" s="6">
        <v>325000</v>
      </c>
      <c r="G113" s="15"/>
      <c r="H113" s="41"/>
      <c r="I113" s="41"/>
      <c r="J113" s="41"/>
      <c r="K113" s="41"/>
      <c r="L113" s="41"/>
    </row>
    <row r="114" spans="1:12" x14ac:dyDescent="0.2">
      <c r="A114" s="15" t="s">
        <v>110</v>
      </c>
      <c r="B114" s="6">
        <v>298107</v>
      </c>
      <c r="C114" s="6">
        <v>306370</v>
      </c>
      <c r="D114" s="6">
        <v>308367</v>
      </c>
      <c r="E114" s="6">
        <v>300602</v>
      </c>
      <c r="F114" s="6">
        <v>309681</v>
      </c>
      <c r="G114" s="15"/>
      <c r="H114" s="41"/>
      <c r="I114" s="41"/>
      <c r="J114" s="41"/>
      <c r="K114" s="41"/>
      <c r="L114" s="41"/>
    </row>
    <row r="115" spans="1:12" ht="25.5" x14ac:dyDescent="0.2">
      <c r="A115" s="15" t="s">
        <v>111</v>
      </c>
      <c r="B115" s="8">
        <v>3.36</v>
      </c>
      <c r="C115" s="8">
        <v>3.39</v>
      </c>
      <c r="D115" s="8">
        <v>3.19</v>
      </c>
      <c r="E115" s="8">
        <v>3.73</v>
      </c>
      <c r="F115" s="8">
        <v>2.81</v>
      </c>
      <c r="G115" s="15"/>
      <c r="H115" s="41"/>
      <c r="I115" s="41"/>
      <c r="J115" s="41"/>
      <c r="K115" s="41"/>
      <c r="L115" s="41"/>
    </row>
    <row r="116" spans="1:12" ht="25.5" x14ac:dyDescent="0.2">
      <c r="A116" s="15" t="s">
        <v>112</v>
      </c>
      <c r="B116" s="8">
        <v>3.33</v>
      </c>
      <c r="C116" s="8">
        <v>3.34</v>
      </c>
      <c r="D116" s="8">
        <v>3.08</v>
      </c>
      <c r="E116" s="9">
        <v>3.5</v>
      </c>
      <c r="F116" s="8">
        <v>2.69</v>
      </c>
      <c r="G116" s="15"/>
      <c r="H116" s="41"/>
      <c r="I116" s="41"/>
      <c r="J116" s="41"/>
      <c r="K116" s="41"/>
      <c r="L116" s="41"/>
    </row>
    <row r="117" spans="1:12" ht="25.5" x14ac:dyDescent="0.2">
      <c r="A117" s="15" t="s">
        <v>113</v>
      </c>
      <c r="B117" s="6">
        <v>9700</v>
      </c>
      <c r="C117" s="6">
        <v>9300</v>
      </c>
      <c r="D117" s="6">
        <v>8800</v>
      </c>
      <c r="E117" s="6">
        <v>8500</v>
      </c>
      <c r="F117" s="6">
        <v>8400</v>
      </c>
      <c r="G117" s="15"/>
      <c r="H117" s="41"/>
      <c r="I117" s="41"/>
      <c r="J117" s="41"/>
      <c r="K117" s="41"/>
      <c r="L117" s="41"/>
    </row>
    <row r="118" spans="1:12" ht="25.5" x14ac:dyDescent="0.2">
      <c r="A118" s="15" t="s">
        <v>114</v>
      </c>
      <c r="B118" s="6">
        <v>849</v>
      </c>
      <c r="C118" s="6">
        <v>1159</v>
      </c>
      <c r="D118" s="6">
        <v>1230</v>
      </c>
      <c r="E118" s="6">
        <v>1305</v>
      </c>
      <c r="F118" s="6">
        <v>1324</v>
      </c>
      <c r="G118" s="15"/>
      <c r="H118" s="41"/>
      <c r="I118" s="41"/>
      <c r="J118" s="41"/>
      <c r="K118" s="41"/>
      <c r="L118" s="41"/>
    </row>
    <row r="119" spans="1:12" ht="25.5" x14ac:dyDescent="0.2">
      <c r="A119" s="15" t="s">
        <v>66</v>
      </c>
      <c r="B119" s="6">
        <v>-21000</v>
      </c>
      <c r="C119" s="6">
        <v>18000</v>
      </c>
      <c r="D119" s="6">
        <v>-17000</v>
      </c>
      <c r="E119" s="6">
        <v>-15000</v>
      </c>
      <c r="F119" s="7">
        <v>0</v>
      </c>
      <c r="G119" s="15"/>
      <c r="H119" s="41"/>
      <c r="I119" s="41"/>
      <c r="J119" s="41"/>
      <c r="K119" s="41"/>
      <c r="L119" s="41"/>
    </row>
    <row r="121" spans="1:12" ht="25.5" x14ac:dyDescent="0.2">
      <c r="A121" s="2" t="s">
        <v>115</v>
      </c>
    </row>
    <row r="122" spans="1:12" x14ac:dyDescent="0.2">
      <c r="A122" s="14" t="s">
        <v>4</v>
      </c>
      <c r="B122" s="4" t="s">
        <v>5</v>
      </c>
      <c r="C122" s="4" t="s">
        <v>6</v>
      </c>
      <c r="D122" s="4" t="s">
        <v>7</v>
      </c>
      <c r="E122" s="4" t="s">
        <v>8</v>
      </c>
      <c r="F122" s="4" t="s">
        <v>9</v>
      </c>
      <c r="G122" s="3"/>
    </row>
    <row r="123" spans="1:12" x14ac:dyDescent="0.2">
      <c r="A123" s="14" t="s">
        <v>10</v>
      </c>
      <c r="B123" s="4" t="s">
        <v>11</v>
      </c>
      <c r="C123" s="4" t="s">
        <v>11</v>
      </c>
      <c r="D123" s="4" t="s">
        <v>11</v>
      </c>
      <c r="E123" s="4" t="s">
        <v>11</v>
      </c>
      <c r="F123" s="4" t="s">
        <v>11</v>
      </c>
      <c r="G123" s="3"/>
    </row>
    <row r="124" spans="1:12" x14ac:dyDescent="0.2">
      <c r="A124" s="14" t="s">
        <v>12</v>
      </c>
      <c r="B124" s="4" t="s">
        <v>13</v>
      </c>
      <c r="C124" s="4" t="s">
        <v>14</v>
      </c>
      <c r="D124" s="4" t="s">
        <v>14</v>
      </c>
      <c r="E124" s="4" t="s">
        <v>14</v>
      </c>
      <c r="F124" s="4" t="s">
        <v>14</v>
      </c>
      <c r="G124" s="3"/>
    </row>
    <row r="125" spans="1:12" x14ac:dyDescent="0.2">
      <c r="A125" s="14" t="s">
        <v>15</v>
      </c>
      <c r="B125" s="4" t="s">
        <v>16</v>
      </c>
      <c r="C125" s="4" t="s">
        <v>16</v>
      </c>
      <c r="D125" s="4" t="s">
        <v>16</v>
      </c>
      <c r="E125" s="4" t="s">
        <v>16</v>
      </c>
      <c r="F125" s="4" t="s">
        <v>16</v>
      </c>
      <c r="G125" s="3"/>
    </row>
    <row r="126" spans="1:12" x14ac:dyDescent="0.2">
      <c r="A126" s="14" t="s">
        <v>17</v>
      </c>
      <c r="B126" s="4" t="s">
        <v>18</v>
      </c>
      <c r="C126" s="4" t="s">
        <v>18</v>
      </c>
      <c r="D126" s="4" t="s">
        <v>18</v>
      </c>
      <c r="E126" s="4" t="s">
        <v>18</v>
      </c>
      <c r="F126" s="4" t="s">
        <v>18</v>
      </c>
      <c r="G126" s="3"/>
    </row>
    <row r="127" spans="1:12" x14ac:dyDescent="0.2">
      <c r="A127" s="15" t="s">
        <v>107</v>
      </c>
      <c r="B127" s="6">
        <v>1019000</v>
      </c>
      <c r="C127" s="6">
        <v>1043000</v>
      </c>
      <c r="D127" s="6">
        <v>967000</v>
      </c>
      <c r="E127" s="6">
        <v>1156000</v>
      </c>
      <c r="F127" s="6">
        <v>875000</v>
      </c>
      <c r="G127" s="5"/>
    </row>
    <row r="128" spans="1:12" ht="25.5" x14ac:dyDescent="0.2">
      <c r="A128" s="15" t="s">
        <v>116</v>
      </c>
      <c r="B128" s="6">
        <v>145000</v>
      </c>
      <c r="C128" s="6">
        <v>136000</v>
      </c>
      <c r="D128" s="6">
        <v>172000</v>
      </c>
      <c r="E128" s="6">
        <v>197000</v>
      </c>
      <c r="F128" s="6">
        <v>220000</v>
      </c>
      <c r="G128" s="5"/>
    </row>
    <row r="129" spans="1:7" x14ac:dyDescent="0.2">
      <c r="A129" s="15" t="s">
        <v>117</v>
      </c>
      <c r="B129" s="6">
        <v>284000</v>
      </c>
      <c r="C129" s="6">
        <v>242000</v>
      </c>
      <c r="D129" s="6">
        <v>196000</v>
      </c>
      <c r="E129" s="6">
        <v>178000</v>
      </c>
      <c r="F129" s="6">
        <v>144000</v>
      </c>
      <c r="G129" s="5"/>
    </row>
    <row r="130" spans="1:7" ht="25.5" x14ac:dyDescent="0.2">
      <c r="A130" s="15" t="s">
        <v>84</v>
      </c>
      <c r="B130" s="7" t="s">
        <v>25</v>
      </c>
      <c r="C130" s="7" t="s">
        <v>25</v>
      </c>
      <c r="D130" s="7" t="s">
        <v>25</v>
      </c>
      <c r="E130" s="6">
        <v>10000</v>
      </c>
      <c r="F130" s="7" t="s">
        <v>25</v>
      </c>
      <c r="G130" s="5"/>
    </row>
    <row r="131" spans="1:7" ht="25.5" x14ac:dyDescent="0.2">
      <c r="A131" s="15" t="s">
        <v>80</v>
      </c>
      <c r="B131" s="6">
        <v>14000</v>
      </c>
      <c r="C131" s="7" t="s">
        <v>25</v>
      </c>
      <c r="D131" s="7" t="s">
        <v>25</v>
      </c>
      <c r="E131" s="7" t="s">
        <v>25</v>
      </c>
      <c r="F131" s="6">
        <v>-3000</v>
      </c>
      <c r="G131" s="5"/>
    </row>
    <row r="132" spans="1:7" x14ac:dyDescent="0.2">
      <c r="A132" s="15" t="s">
        <v>23</v>
      </c>
      <c r="B132" s="6">
        <v>-88000</v>
      </c>
      <c r="C132" s="6">
        <v>-25000</v>
      </c>
      <c r="D132" s="6">
        <v>-136000</v>
      </c>
      <c r="E132" s="6">
        <v>127000</v>
      </c>
      <c r="F132" s="6">
        <v>-54000</v>
      </c>
      <c r="G132" s="5"/>
    </row>
    <row r="133" spans="1:7" x14ac:dyDescent="0.2">
      <c r="A133" s="15" t="s">
        <v>27</v>
      </c>
      <c r="B133" s="7" t="s">
        <v>25</v>
      </c>
      <c r="C133" s="7" t="s">
        <v>25</v>
      </c>
      <c r="D133" s="7" t="s">
        <v>25</v>
      </c>
      <c r="E133" s="6">
        <v>3000</v>
      </c>
      <c r="F133" s="6">
        <v>19000</v>
      </c>
      <c r="G133" s="5"/>
    </row>
    <row r="134" spans="1:7" x14ac:dyDescent="0.2">
      <c r="A134" s="15" t="s">
        <v>43</v>
      </c>
      <c r="B134" s="6">
        <v>-24000</v>
      </c>
      <c r="C134" s="6">
        <v>10000</v>
      </c>
      <c r="D134" s="6">
        <v>3000</v>
      </c>
      <c r="E134" s="6">
        <v>19000</v>
      </c>
      <c r="F134" s="6">
        <v>87000</v>
      </c>
      <c r="G134" s="5"/>
    </row>
    <row r="135" spans="1:7" x14ac:dyDescent="0.2">
      <c r="A135" s="15" t="s">
        <v>45</v>
      </c>
      <c r="B135" s="6">
        <v>59000</v>
      </c>
      <c r="C135" s="6">
        <v>-44000</v>
      </c>
      <c r="D135" s="6">
        <v>5000</v>
      </c>
      <c r="E135" s="6">
        <v>13000</v>
      </c>
      <c r="F135" s="6">
        <v>-46000</v>
      </c>
      <c r="G135" s="5"/>
    </row>
    <row r="136" spans="1:7" x14ac:dyDescent="0.2">
      <c r="A136" s="15" t="s">
        <v>118</v>
      </c>
      <c r="B136" s="6">
        <v>3000</v>
      </c>
      <c r="C136" s="6">
        <v>43000</v>
      </c>
      <c r="D136" s="6">
        <v>-5000</v>
      </c>
      <c r="E136" s="6">
        <v>-252000</v>
      </c>
      <c r="F136" s="6">
        <v>31000</v>
      </c>
      <c r="G136" s="5"/>
    </row>
    <row r="137" spans="1:7" x14ac:dyDescent="0.2">
      <c r="A137" s="15" t="s">
        <v>28</v>
      </c>
      <c r="B137" s="6">
        <v>-16000</v>
      </c>
      <c r="C137" s="6">
        <v>204000</v>
      </c>
      <c r="D137" s="6">
        <v>100000</v>
      </c>
      <c r="E137" s="6">
        <v>-403000</v>
      </c>
      <c r="F137" s="6">
        <v>1000</v>
      </c>
      <c r="G137" s="5"/>
    </row>
    <row r="138" spans="1:7" ht="25.5" x14ac:dyDescent="0.2">
      <c r="A138" s="15" t="s">
        <v>54</v>
      </c>
      <c r="B138" s="6">
        <v>151000</v>
      </c>
      <c r="C138" s="6">
        <v>83000</v>
      </c>
      <c r="D138" s="6">
        <v>81000</v>
      </c>
      <c r="E138" s="6">
        <v>175000</v>
      </c>
      <c r="F138" s="6">
        <v>-207000</v>
      </c>
      <c r="G138" s="5"/>
    </row>
    <row r="139" spans="1:7" ht="25.5" x14ac:dyDescent="0.2">
      <c r="A139" s="15" t="s">
        <v>119</v>
      </c>
      <c r="B139" s="6">
        <v>1547000</v>
      </c>
      <c r="C139" s="6">
        <v>1692000</v>
      </c>
      <c r="D139" s="6">
        <v>1383000</v>
      </c>
      <c r="E139" s="6">
        <v>1223000</v>
      </c>
      <c r="F139" s="6">
        <v>1067000</v>
      </c>
      <c r="G139" s="5"/>
    </row>
    <row r="140" spans="1:7" x14ac:dyDescent="0.2">
      <c r="A140" s="15" t="s">
        <v>120</v>
      </c>
      <c r="B140" s="6">
        <v>-119000</v>
      </c>
      <c r="C140" s="6">
        <v>-107000</v>
      </c>
      <c r="D140" s="6">
        <v>-123000</v>
      </c>
      <c r="E140" s="6">
        <v>-93000</v>
      </c>
      <c r="F140" s="6">
        <v>-95000</v>
      </c>
      <c r="G140" s="5"/>
    </row>
    <row r="141" spans="1:7" ht="38.25" x14ac:dyDescent="0.2">
      <c r="A141" s="15" t="s">
        <v>121</v>
      </c>
      <c r="B141" s="6">
        <v>1688000</v>
      </c>
      <c r="C141" s="6">
        <v>3166000</v>
      </c>
      <c r="D141" s="6">
        <v>1281000</v>
      </c>
      <c r="E141" s="6">
        <v>941000</v>
      </c>
      <c r="F141" s="6">
        <v>727000</v>
      </c>
      <c r="G141" s="5"/>
    </row>
    <row r="142" spans="1:7" ht="25.5" x14ac:dyDescent="0.2">
      <c r="A142" s="15" t="s">
        <v>122</v>
      </c>
      <c r="B142" s="6">
        <v>-1342000</v>
      </c>
      <c r="C142" s="6">
        <v>-2287000</v>
      </c>
      <c r="D142" s="6">
        <v>-1917000</v>
      </c>
      <c r="E142" s="6">
        <v>-1332000</v>
      </c>
      <c r="F142" s="6">
        <v>-1102000</v>
      </c>
      <c r="G142" s="5"/>
    </row>
    <row r="143" spans="1:7" ht="25.5" x14ac:dyDescent="0.2">
      <c r="A143" s="15" t="s">
        <v>123</v>
      </c>
      <c r="B143" s="6">
        <v>-58000</v>
      </c>
      <c r="C143" s="6">
        <v>-150000</v>
      </c>
      <c r="D143" s="7" t="s">
        <v>25</v>
      </c>
      <c r="E143" s="7" t="s">
        <v>25</v>
      </c>
      <c r="F143" s="7" t="s">
        <v>25</v>
      </c>
      <c r="G143" s="5"/>
    </row>
    <row r="144" spans="1:7" ht="25.5" x14ac:dyDescent="0.2">
      <c r="A144" s="15" t="s">
        <v>124</v>
      </c>
      <c r="B144" s="6">
        <v>169000</v>
      </c>
      <c r="C144" s="6">
        <v>622000</v>
      </c>
      <c r="D144" s="6">
        <v>-759000</v>
      </c>
      <c r="E144" s="6">
        <v>-484000</v>
      </c>
      <c r="F144" s="6">
        <v>-470000</v>
      </c>
      <c r="G144" s="5"/>
    </row>
    <row r="145" spans="1:7" ht="38.25" x14ac:dyDescent="0.2">
      <c r="A145" s="15" t="s">
        <v>125</v>
      </c>
      <c r="B145" s="7" t="s">
        <v>25</v>
      </c>
      <c r="C145" s="7" t="s">
        <v>25</v>
      </c>
      <c r="D145" s="7" t="s">
        <v>25</v>
      </c>
      <c r="E145" s="6">
        <v>989000</v>
      </c>
      <c r="F145" s="7" t="s">
        <v>25</v>
      </c>
      <c r="G145" s="5"/>
    </row>
    <row r="146" spans="1:7" x14ac:dyDescent="0.2">
      <c r="A146" s="15" t="s">
        <v>126</v>
      </c>
      <c r="B146" s="7" t="s">
        <v>25</v>
      </c>
      <c r="C146" s="7" t="s">
        <v>25</v>
      </c>
      <c r="D146" s="6">
        <v>-163000</v>
      </c>
      <c r="E146" s="6">
        <v>-470000</v>
      </c>
      <c r="F146" s="7" t="s">
        <v>25</v>
      </c>
      <c r="G146" s="5"/>
    </row>
    <row r="147" spans="1:7" ht="25.5" x14ac:dyDescent="0.2">
      <c r="A147" s="15" t="s">
        <v>127</v>
      </c>
      <c r="B147" s="6">
        <v>61000</v>
      </c>
      <c r="C147" s="6">
        <v>78000</v>
      </c>
      <c r="D147" s="6">
        <v>72000</v>
      </c>
      <c r="E147" s="6">
        <v>107000</v>
      </c>
      <c r="F147" s="6">
        <v>60000</v>
      </c>
      <c r="G147" s="5"/>
    </row>
    <row r="148" spans="1:7" ht="38.25" x14ac:dyDescent="0.2">
      <c r="A148" s="15" t="s">
        <v>128</v>
      </c>
      <c r="B148" s="6">
        <v>-122000</v>
      </c>
      <c r="C148" s="6">
        <v>-120000</v>
      </c>
      <c r="D148" s="7" t="s">
        <v>25</v>
      </c>
      <c r="E148" s="7" t="s">
        <v>25</v>
      </c>
      <c r="F148" s="7" t="s">
        <v>25</v>
      </c>
      <c r="G148" s="5"/>
    </row>
    <row r="149" spans="1:7" ht="25.5" x14ac:dyDescent="0.2">
      <c r="A149" s="15" t="s">
        <v>129</v>
      </c>
      <c r="B149" s="7" t="s">
        <v>25</v>
      </c>
      <c r="C149" s="7" t="s">
        <v>25</v>
      </c>
      <c r="D149" s="6">
        <v>65000</v>
      </c>
      <c r="E149" s="6">
        <v>86000</v>
      </c>
      <c r="F149" s="6">
        <v>22000</v>
      </c>
      <c r="G149" s="5"/>
    </row>
    <row r="150" spans="1:7" ht="25.5" x14ac:dyDescent="0.2">
      <c r="A150" s="15" t="s">
        <v>130</v>
      </c>
      <c r="B150" s="6">
        <v>-1192000</v>
      </c>
      <c r="C150" s="6">
        <v>-601000</v>
      </c>
      <c r="D150" s="6">
        <v>-508000</v>
      </c>
      <c r="E150" s="6">
        <v>-1018000</v>
      </c>
      <c r="F150" s="6">
        <v>-337000</v>
      </c>
      <c r="G150" s="5"/>
    </row>
    <row r="151" spans="1:7" ht="25.5" x14ac:dyDescent="0.2">
      <c r="A151" s="15" t="s">
        <v>131</v>
      </c>
      <c r="B151" s="6">
        <v>-1253000</v>
      </c>
      <c r="C151" s="6">
        <v>-643000</v>
      </c>
      <c r="D151" s="6">
        <v>-534000</v>
      </c>
      <c r="E151" s="6">
        <v>-306000</v>
      </c>
      <c r="F151" s="6">
        <v>-255000</v>
      </c>
      <c r="G151" s="5"/>
    </row>
    <row r="152" spans="1:7" ht="25.5" x14ac:dyDescent="0.2">
      <c r="A152" s="15" t="s">
        <v>132</v>
      </c>
      <c r="B152" s="6">
        <v>-13000</v>
      </c>
      <c r="C152" s="6">
        <v>22000</v>
      </c>
      <c r="D152" s="6">
        <v>-18000</v>
      </c>
      <c r="E152" s="6">
        <v>-8000</v>
      </c>
      <c r="F152" s="6">
        <v>-56000</v>
      </c>
      <c r="G152" s="5"/>
    </row>
    <row r="153" spans="1:7" ht="25.5" x14ac:dyDescent="0.2">
      <c r="A153" s="15" t="s">
        <v>133</v>
      </c>
      <c r="B153" s="6">
        <v>450000</v>
      </c>
      <c r="C153" s="6">
        <v>1693000</v>
      </c>
      <c r="D153" s="6">
        <v>72000</v>
      </c>
      <c r="E153" s="6">
        <v>425000</v>
      </c>
      <c r="F153" s="6">
        <v>286000</v>
      </c>
      <c r="G153" s="5"/>
    </row>
    <row r="154" spans="1:7" ht="25.5" x14ac:dyDescent="0.2">
      <c r="A154" s="15" t="s">
        <v>134</v>
      </c>
      <c r="B154" s="6">
        <v>4258000</v>
      </c>
      <c r="C154" s="6">
        <v>2565000</v>
      </c>
      <c r="D154" s="6">
        <v>2493000</v>
      </c>
      <c r="E154" s="6">
        <v>2068000</v>
      </c>
      <c r="F154" s="6">
        <v>1782000</v>
      </c>
      <c r="G154" s="5"/>
    </row>
    <row r="155" spans="1:7" ht="25.5" x14ac:dyDescent="0.2">
      <c r="A155" s="15" t="s">
        <v>135</v>
      </c>
      <c r="B155" s="6">
        <v>4708000</v>
      </c>
      <c r="C155" s="6">
        <v>4258000</v>
      </c>
      <c r="D155" s="6">
        <v>2565000</v>
      </c>
      <c r="E155" s="6">
        <v>2493000</v>
      </c>
      <c r="F155" s="6">
        <v>2068000</v>
      </c>
      <c r="G155" s="5"/>
    </row>
    <row r="156" spans="1:7" ht="25.5" x14ac:dyDescent="0.2">
      <c r="A156" s="15" t="s">
        <v>136</v>
      </c>
      <c r="B156" s="6">
        <v>100000</v>
      </c>
      <c r="C156" s="6">
        <v>57000</v>
      </c>
      <c r="D156" s="6">
        <v>51000</v>
      </c>
      <c r="E156" s="6">
        <v>35000</v>
      </c>
      <c r="F156" s="6">
        <v>2000</v>
      </c>
      <c r="G156" s="5"/>
    </row>
    <row r="157" spans="1:7" ht="25.5" x14ac:dyDescent="0.2">
      <c r="A157" s="15" t="s">
        <v>137</v>
      </c>
      <c r="B157" s="6">
        <v>42000</v>
      </c>
      <c r="C157" s="6">
        <v>42000</v>
      </c>
      <c r="D157" s="6">
        <v>43000</v>
      </c>
      <c r="E157" s="6">
        <v>4000</v>
      </c>
      <c r="F157" s="6">
        <v>6000</v>
      </c>
      <c r="G157" s="5"/>
    </row>
    <row r="160" spans="1:7" x14ac:dyDescent="0.2">
      <c r="A160" s="15" t="s">
        <v>138</v>
      </c>
    </row>
    <row r="161" spans="1:8" x14ac:dyDescent="0.2">
      <c r="A161" s="16" t="s">
        <v>139</v>
      </c>
      <c r="B161" s="8">
        <f>B26/B52</f>
        <v>2.8172185430463577</v>
      </c>
      <c r="C161" s="8">
        <f t="shared" ref="C161:F161" si="1">C26/C52</f>
        <v>2.4102769971898836</v>
      </c>
      <c r="D161" s="8">
        <f t="shared" si="1"/>
        <v>2.1527950310559008</v>
      </c>
      <c r="E161" s="8">
        <f t="shared" si="1"/>
        <v>1.8006617038875103</v>
      </c>
      <c r="F161" s="8">
        <f t="shared" si="1"/>
        <v>1.3542045868219876</v>
      </c>
    </row>
    <row r="162" spans="1:8" x14ac:dyDescent="0.2">
      <c r="A162" s="16" t="s">
        <v>140</v>
      </c>
      <c r="B162" s="8">
        <f>(B26-B23)/B52</f>
        <v>2.8172185430463577</v>
      </c>
      <c r="C162" s="8">
        <f>(C26-C23)/C52</f>
        <v>2.4102769971898836</v>
      </c>
      <c r="D162" s="8">
        <f>(D26-D23)/D52</f>
        <v>2.1527950310559008</v>
      </c>
      <c r="E162" s="8">
        <f>(E26-E23)/E52</f>
        <v>1.7870140612076095</v>
      </c>
      <c r="F162" s="8">
        <f>(F26-F23)/F52</f>
        <v>1.3410993811430652</v>
      </c>
    </row>
    <row r="163" spans="1:8" x14ac:dyDescent="0.2">
      <c r="A163" s="39" t="s">
        <v>272</v>
      </c>
      <c r="B163" s="8">
        <f>B16/B52</f>
        <v>2.0785871964679909</v>
      </c>
      <c r="C163" s="8">
        <f>C16/C52</f>
        <v>1.709353673223605</v>
      </c>
      <c r="D163" s="8">
        <f>D16/D52</f>
        <v>1.0621118012422359</v>
      </c>
      <c r="E163" s="8">
        <f>E16/E52</f>
        <v>1.0310173697270471</v>
      </c>
      <c r="F163" s="8">
        <f>F16/F52</f>
        <v>0.7528212595558792</v>
      </c>
    </row>
    <row r="164" spans="1:8" x14ac:dyDescent="0.2">
      <c r="A164" s="17" t="s">
        <v>141</v>
      </c>
      <c r="B164" s="11">
        <f>B111/B66</f>
        <v>0.19114612643031326</v>
      </c>
      <c r="C164" s="11">
        <f>C111/C66</f>
        <v>0.22698585418933623</v>
      </c>
      <c r="D164" s="11">
        <f>D111/D66</f>
        <v>0.23817733990147782</v>
      </c>
      <c r="E164" s="11">
        <f>E111/E66</f>
        <v>0.34040047114252059</v>
      </c>
      <c r="F164" s="11">
        <f>F111/F66</f>
        <v>0.28820816864295123</v>
      </c>
    </row>
    <row r="165" spans="1:8" x14ac:dyDescent="0.2">
      <c r="A165" s="17" t="s">
        <v>142</v>
      </c>
      <c r="B165" s="11">
        <f>B111/B76</f>
        <v>0.20585858585858585</v>
      </c>
      <c r="C165" s="11">
        <f>C111/C76</f>
        <v>0.20252427184466018</v>
      </c>
      <c r="D165" s="11">
        <f>D111/D76</f>
        <v>0.19958720330237359</v>
      </c>
      <c r="E165" s="11">
        <f>E111/E76</f>
        <v>0.26296633303002731</v>
      </c>
      <c r="F165" s="11">
        <f>F111/F76</f>
        <v>0.19379844961240311</v>
      </c>
    </row>
    <row r="166" spans="1:8" x14ac:dyDescent="0.2">
      <c r="A166" s="18" t="s">
        <v>143</v>
      </c>
      <c r="B166" s="8">
        <f>B76/B41</f>
        <v>0.55264039298872392</v>
      </c>
      <c r="C166" s="8">
        <f>C76/C41</f>
        <v>0.59995340167753963</v>
      </c>
      <c r="D166" s="8">
        <f>D76/D41</f>
        <v>0.6277533039647577</v>
      </c>
      <c r="E166" s="8">
        <f>E76/E41</f>
        <v>0.62354609929078009</v>
      </c>
      <c r="F166" s="8">
        <f>F76/F41</f>
        <v>0.7345046364080039</v>
      </c>
    </row>
    <row r="167" spans="1:8" x14ac:dyDescent="0.2">
      <c r="A167" s="19" t="s">
        <v>144</v>
      </c>
      <c r="B167" s="8">
        <f>B41/B66</f>
        <v>1.680172575501782</v>
      </c>
      <c r="C167" s="8">
        <f>C41/C66</f>
        <v>1.8681175190424375</v>
      </c>
      <c r="D167" s="8">
        <f>D41/D66</f>
        <v>1.9009852216748768</v>
      </c>
      <c r="E167" s="8">
        <f>E41/E66</f>
        <v>2.0759717314487633</v>
      </c>
      <c r="F167" s="8">
        <f>F41/F66</f>
        <v>2.0247035573122529</v>
      </c>
    </row>
    <row r="168" spans="1:8" x14ac:dyDescent="0.2">
      <c r="A168" s="17" t="s">
        <v>145</v>
      </c>
      <c r="B168" s="11">
        <f>PRODUCT(B165:B167)</f>
        <v>0.19114612643031326</v>
      </c>
      <c r="C168" s="11">
        <f t="shared" ref="C168:F168" si="2">PRODUCT(C165:C167)</f>
        <v>0.22698585418933623</v>
      </c>
      <c r="D168" s="11">
        <f t="shared" si="2"/>
        <v>0.23817733990147782</v>
      </c>
      <c r="E168" s="11">
        <f t="shared" si="2"/>
        <v>0.34040047114252064</v>
      </c>
      <c r="F168" s="11">
        <f t="shared" si="2"/>
        <v>0.28820816864295123</v>
      </c>
      <c r="G168" s="30"/>
    </row>
    <row r="169" spans="1:8" x14ac:dyDescent="0.2">
      <c r="A169" s="17" t="s">
        <v>146</v>
      </c>
      <c r="B169" s="11">
        <f>B111/B41</f>
        <v>0.11376576978899185</v>
      </c>
      <c r="C169" s="11">
        <f>C111/C41</f>
        <v>0.12150512581547064</v>
      </c>
      <c r="D169" s="11">
        <f>D111/D41</f>
        <v>0.12529152630215082</v>
      </c>
      <c r="E169" s="11">
        <f>E111/E41</f>
        <v>0.16397163120567376</v>
      </c>
      <c r="F169" s="11">
        <f>F111/F41</f>
        <v>0.142345859768993</v>
      </c>
    </row>
    <row r="170" spans="1:8" x14ac:dyDescent="0.2">
      <c r="A170" s="17" t="s">
        <v>147</v>
      </c>
      <c r="B170" s="11">
        <f>B80/B76</f>
        <v>0.73292929292929287</v>
      </c>
      <c r="C170" s="11">
        <f>C80/C76</f>
        <v>0.75203883495145629</v>
      </c>
      <c r="D170" s="11">
        <f>D80/D76</f>
        <v>0.7320949432404541</v>
      </c>
      <c r="E170" s="11">
        <f>E80/E76</f>
        <v>0.69199272065514106</v>
      </c>
      <c r="F170" s="11">
        <f>F80/F76</f>
        <v>0.68349944629014392</v>
      </c>
    </row>
    <row r="171" spans="1:8" x14ac:dyDescent="0.2">
      <c r="A171" s="17" t="s">
        <v>148</v>
      </c>
      <c r="B171" s="11">
        <f>B87/B76</f>
        <v>0.2012121212121212</v>
      </c>
      <c r="C171" s="11">
        <f>C87/C76</f>
        <v>0.27844660194174758</v>
      </c>
      <c r="D171" s="11">
        <f>D87/D76</f>
        <v>0.25263157894736843</v>
      </c>
      <c r="E171" s="11">
        <f>E87/E76</f>
        <v>0.20427661510464057</v>
      </c>
      <c r="F171" s="11">
        <f>F87/F76</f>
        <v>0.20996677740863787</v>
      </c>
    </row>
    <row r="172" spans="1:8" x14ac:dyDescent="0.2">
      <c r="A172" s="20" t="s">
        <v>149</v>
      </c>
      <c r="B172" s="8" t="str">
        <f>IF(B23&gt; 0, B79/B23, "No Net Inventory")</f>
        <v>No Net Inventory</v>
      </c>
      <c r="C172" s="8" t="str">
        <f>IF(C23&gt; 0, C79/C23, "No Net Inventory")</f>
        <v>No Net Inventory</v>
      </c>
      <c r="D172" s="8" t="str">
        <f>IF(D23&gt; 0, D79/D23, "No Net Inventory")</f>
        <v>No Net Inventory</v>
      </c>
      <c r="E172" s="8">
        <f>IF(E23&gt; 0, E79/E23, "No Net Inventory")</f>
        <v>41.030303030303031</v>
      </c>
      <c r="F172" s="8">
        <f>IF(F23&gt; 0, F79/F23, "No Net Inventory")</f>
        <v>39.694444444444443</v>
      </c>
    </row>
    <row r="173" spans="1:8" ht="25.5" x14ac:dyDescent="0.2">
      <c r="A173" s="20" t="s">
        <v>150</v>
      </c>
      <c r="B173" s="8" t="str">
        <f>IF(ISNUMBER(B172),  365/B172, "No net Inventory")</f>
        <v>No net Inventory</v>
      </c>
      <c r="C173" s="8" t="str">
        <f t="shared" ref="C173:F173" si="3">IF(ISNUMBER(C172),  365/C172, "No net Inventory")</f>
        <v>No net Inventory</v>
      </c>
      <c r="D173" s="8" t="str">
        <f t="shared" si="3"/>
        <v>No net Inventory</v>
      </c>
      <c r="E173" s="8">
        <f t="shared" si="3"/>
        <v>8.8958641063515511</v>
      </c>
      <c r="F173" s="8">
        <f t="shared" si="3"/>
        <v>9.1952414275717285</v>
      </c>
    </row>
    <row r="174" spans="1:8" x14ac:dyDescent="0.2">
      <c r="A174" s="20" t="s">
        <v>151</v>
      </c>
      <c r="B174" s="8">
        <f>B20/(B76/365)</f>
        <v>45.938383838383842</v>
      </c>
      <c r="C174" s="8">
        <f>C20/(C76/365)</f>
        <v>27.28640776699029</v>
      </c>
      <c r="D174" s="8">
        <f>D20/(D76/365)</f>
        <v>27.045407636738904</v>
      </c>
      <c r="E174" s="8">
        <f>E20/(E76/365)</f>
        <v>19.345996360327568</v>
      </c>
      <c r="F174" s="8">
        <f>F20/(F76/365)</f>
        <v>29.264673311184939</v>
      </c>
      <c r="H174" s="10"/>
    </row>
    <row r="175" spans="1:8" x14ac:dyDescent="0.2">
      <c r="A175" s="20" t="s">
        <v>152</v>
      </c>
      <c r="B175" s="8">
        <f>B42/(B79/365)</f>
        <v>31.198940998487142</v>
      </c>
      <c r="C175" s="8">
        <f>C42/(C79/365)</f>
        <v>13.719655442443226</v>
      </c>
      <c r="D175" s="8">
        <f>D42/(D79/365)</f>
        <v>24.464560862865948</v>
      </c>
      <c r="E175" s="8">
        <f>E42/(E79/365)</f>
        <v>23.991875923190545</v>
      </c>
      <c r="F175" s="8">
        <f>F42/(F79/365)</f>
        <v>17.368789363191045</v>
      </c>
      <c r="H175" s="10"/>
    </row>
    <row r="176" spans="1:8" x14ac:dyDescent="0.2">
      <c r="A176" s="20" t="s">
        <v>153</v>
      </c>
      <c r="B176" s="8">
        <f>B76/B36</f>
        <v>11.049107142857142</v>
      </c>
      <c r="C176" s="8">
        <f>C76/C36</f>
        <v>11.368653421633555</v>
      </c>
      <c r="D176" s="8">
        <f>D76/D36</f>
        <v>11.163594470046084</v>
      </c>
      <c r="E176" s="8">
        <f>E76/E36</f>
        <v>10.013667425968109</v>
      </c>
      <c r="F176" s="8">
        <f>F76/F36</f>
        <v>9.8366013071895431</v>
      </c>
      <c r="H176" s="10"/>
    </row>
    <row r="177" spans="1:8" x14ac:dyDescent="0.2">
      <c r="A177" s="20" t="s">
        <v>154</v>
      </c>
      <c r="B177" s="8">
        <f>B87/B93</f>
        <v>22.133333333333333</v>
      </c>
      <c r="C177" s="8">
        <f>C87/C93</f>
        <v>32.590909090909093</v>
      </c>
      <c r="D177" s="8">
        <f>D87/D93</f>
        <v>26.042553191489361</v>
      </c>
      <c r="E177" s="8">
        <f>E87/E93</f>
        <v>32.071428571428569</v>
      </c>
      <c r="F177" s="8">
        <f>F87/F93</f>
        <v>30.580645161290324</v>
      </c>
      <c r="H177" s="10"/>
    </row>
    <row r="178" spans="1:8" x14ac:dyDescent="0.2">
      <c r="A178" s="21" t="s">
        <v>155</v>
      </c>
      <c r="B178" s="11">
        <f>B57/B41</f>
        <v>0.40482304342971975</v>
      </c>
      <c r="C178" s="11">
        <f>C57/C41</f>
        <v>0.46470177073625352</v>
      </c>
      <c r="D178" s="11">
        <f>D57/D41</f>
        <v>0.4739569836745271</v>
      </c>
      <c r="E178" s="11">
        <f>E57/E41</f>
        <v>0.51801418439716307</v>
      </c>
      <c r="F178" s="11">
        <f>F57/F41</f>
        <v>0.50105742638685535</v>
      </c>
      <c r="H178" s="10"/>
    </row>
    <row r="179" spans="1:8" x14ac:dyDescent="0.2">
      <c r="A179" s="21" t="s">
        <v>156</v>
      </c>
      <c r="B179" s="8">
        <f>B53/B66</f>
        <v>0.18645657475145377</v>
      </c>
      <c r="C179" s="8">
        <f>C53/C66</f>
        <v>0.21588683351468987</v>
      </c>
      <c r="D179" s="8">
        <f>D53/D66</f>
        <v>0.24384236453201971</v>
      </c>
      <c r="E179" s="8">
        <f>E53/E66</f>
        <v>0.29122497055359248</v>
      </c>
      <c r="F179" s="8">
        <f>(F50+F58)/F66</f>
        <v>0.20849802371541501</v>
      </c>
      <c r="H179" s="10"/>
    </row>
    <row r="180" spans="1:8" x14ac:dyDescent="0.2">
      <c r="A180" s="22" t="s">
        <v>162</v>
      </c>
      <c r="B180" s="32">
        <v>102.67</v>
      </c>
      <c r="C180" s="32">
        <v>111.72</v>
      </c>
      <c r="D180" s="32">
        <v>89.52</v>
      </c>
      <c r="E180" s="32">
        <v>66.11</v>
      </c>
      <c r="F180" s="32">
        <v>58.82</v>
      </c>
    </row>
    <row r="181" spans="1:8" x14ac:dyDescent="0.2">
      <c r="A181" s="23" t="s">
        <v>163</v>
      </c>
      <c r="B181" s="31">
        <f>B66/B114</f>
        <v>17.882840724974589</v>
      </c>
      <c r="C181" s="31">
        <f>C66/C114</f>
        <v>14.998204785063812</v>
      </c>
      <c r="D181" s="31">
        <f>D66/D114</f>
        <v>13.166129968511546</v>
      </c>
      <c r="E181" s="31">
        <f>E66/E114</f>
        <v>11.297330024417668</v>
      </c>
      <c r="F181" s="31">
        <f>F66/F114</f>
        <v>9.8036366454512862</v>
      </c>
    </row>
    <row r="182" spans="1:8" x14ac:dyDescent="0.2">
      <c r="A182" s="23" t="s">
        <v>164</v>
      </c>
      <c r="B182" s="8">
        <f>B180/B181</f>
        <v>5.741257867191897</v>
      </c>
      <c r="C182" s="8">
        <f t="shared" ref="C182:F182" si="4">C180/C181</f>
        <v>7.4488914907508157</v>
      </c>
      <c r="D182" s="8">
        <f t="shared" si="4"/>
        <v>6.7992644926108374</v>
      </c>
      <c r="E182" s="8">
        <f t="shared" si="4"/>
        <v>5.851825153121319</v>
      </c>
      <c r="F182" s="8">
        <f t="shared" si="4"/>
        <v>5.9998143675889333</v>
      </c>
      <c r="H182" s="10"/>
    </row>
    <row r="183" spans="1:8" ht="25.5" x14ac:dyDescent="0.2">
      <c r="A183" s="23" t="s">
        <v>165</v>
      </c>
      <c r="B183" s="31">
        <f>B180*B114</f>
        <v>30606645.690000001</v>
      </c>
      <c r="C183" s="31">
        <f>C180*C114</f>
        <v>34227656.399999999</v>
      </c>
      <c r="D183" s="31">
        <f>D180*D114</f>
        <v>27605013.84</v>
      </c>
      <c r="E183" s="31">
        <f>E180*E114</f>
        <v>19872798.219999999</v>
      </c>
      <c r="F183" s="31">
        <f>F180*F114</f>
        <v>18215436.420000002</v>
      </c>
      <c r="H183" s="10"/>
    </row>
    <row r="184" spans="1:8" ht="25.5" x14ac:dyDescent="0.2">
      <c r="A184" s="23" t="s">
        <v>166</v>
      </c>
      <c r="B184" s="8">
        <f>B180/B116</f>
        <v>30.831831831831831</v>
      </c>
      <c r="C184" s="8">
        <f>C180/C116</f>
        <v>33.449101796407184</v>
      </c>
      <c r="D184" s="8">
        <f>D180/D116</f>
        <v>29.064935064935064</v>
      </c>
      <c r="E184" s="8">
        <f>E180/E116</f>
        <v>18.888571428571428</v>
      </c>
      <c r="F184" s="8">
        <f>F180/F116</f>
        <v>21.866171003717472</v>
      </c>
    </row>
    <row r="187" spans="1:8" x14ac:dyDescent="0.2">
      <c r="A187" s="24" t="s">
        <v>157</v>
      </c>
    </row>
    <row r="188" spans="1:8" x14ac:dyDescent="0.2">
      <c r="A188" s="25" t="s">
        <v>158</v>
      </c>
    </row>
    <row r="189" spans="1:8" x14ac:dyDescent="0.2">
      <c r="A189" s="26" t="s">
        <v>159</v>
      </c>
    </row>
    <row r="190" spans="1:8" x14ac:dyDescent="0.2">
      <c r="A190" s="27" t="s">
        <v>160</v>
      </c>
    </row>
    <row r="191" spans="1:8" x14ac:dyDescent="0.2">
      <c r="A191" s="23" t="s">
        <v>161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9" workbookViewId="0">
      <selection sqref="A1:F54"/>
    </sheetView>
  </sheetViews>
  <sheetFormatPr defaultRowHeight="12.75" x14ac:dyDescent="0.2"/>
  <cols>
    <col min="1" max="6" width="20.7109375" customWidth="1"/>
  </cols>
  <sheetData>
    <row r="1" spans="1:6" ht="19.5" x14ac:dyDescent="0.3">
      <c r="A1" s="50" t="s">
        <v>290</v>
      </c>
      <c r="B1" s="52" t="s">
        <v>301</v>
      </c>
      <c r="C1" s="52"/>
      <c r="D1" s="52"/>
      <c r="E1" s="52"/>
      <c r="F1" s="52"/>
    </row>
    <row r="2" spans="1:6" x14ac:dyDescent="0.2">
      <c r="A2" s="14" t="s">
        <v>297</v>
      </c>
      <c r="B2" s="4" t="s">
        <v>273</v>
      </c>
      <c r="C2" s="4" t="s">
        <v>274</v>
      </c>
      <c r="D2" s="4" t="s">
        <v>275</v>
      </c>
      <c r="E2" s="4" t="s">
        <v>276</v>
      </c>
      <c r="F2" s="4" t="s">
        <v>277</v>
      </c>
    </row>
    <row r="3" spans="1:6" ht="30" customHeight="1" x14ac:dyDescent="0.2">
      <c r="A3" s="15" t="s">
        <v>19</v>
      </c>
      <c r="B3" s="6">
        <v>4708000</v>
      </c>
      <c r="C3" s="6">
        <v>4258000</v>
      </c>
      <c r="D3" s="6">
        <v>2565000</v>
      </c>
      <c r="E3" s="6">
        <v>2493000</v>
      </c>
      <c r="F3" s="6">
        <v>2068000</v>
      </c>
    </row>
    <row r="4" spans="1:6" ht="30" customHeight="1" x14ac:dyDescent="0.2">
      <c r="A4" s="15" t="s">
        <v>20</v>
      </c>
      <c r="B4" s="6">
        <v>737000</v>
      </c>
      <c r="C4" s="6">
        <v>1073000</v>
      </c>
      <c r="D4" s="6">
        <v>1967000</v>
      </c>
      <c r="E4" s="6">
        <v>1341000</v>
      </c>
      <c r="F4" s="6">
        <v>953000</v>
      </c>
    </row>
    <row r="5" spans="1:6" ht="30" customHeight="1" x14ac:dyDescent="0.2">
      <c r="A5" s="15" t="s">
        <v>21</v>
      </c>
      <c r="B5" s="6">
        <v>630000</v>
      </c>
      <c r="C5" s="6">
        <v>550000</v>
      </c>
      <c r="D5" s="6">
        <v>504000</v>
      </c>
      <c r="E5" s="6">
        <v>392000</v>
      </c>
      <c r="F5" s="6">
        <v>502000</v>
      </c>
    </row>
    <row r="6" spans="1:6" ht="30" customHeight="1" x14ac:dyDescent="0.2">
      <c r="A6" s="15" t="s">
        <v>22</v>
      </c>
      <c r="B6" s="6">
        <v>7000</v>
      </c>
      <c r="C6" s="6">
        <v>165000</v>
      </c>
      <c r="D6" s="6">
        <v>145000</v>
      </c>
      <c r="E6" s="6">
        <v>159000</v>
      </c>
      <c r="F6" s="6">
        <v>140000</v>
      </c>
    </row>
    <row r="7" spans="1:6" ht="30" customHeight="1" x14ac:dyDescent="0.2">
      <c r="A7" s="15" t="s">
        <v>23</v>
      </c>
      <c r="B7" s="6">
        <v>623000</v>
      </c>
      <c r="C7" s="6">
        <v>385000</v>
      </c>
      <c r="D7" s="6">
        <v>359000</v>
      </c>
      <c r="E7" s="6">
        <v>233000</v>
      </c>
      <c r="F7" s="6">
        <v>362000</v>
      </c>
    </row>
    <row r="8" spans="1:6" ht="30" customHeight="1" x14ac:dyDescent="0.2">
      <c r="A8" s="15" t="s">
        <v>24</v>
      </c>
      <c r="B8" s="7">
        <v>0</v>
      </c>
      <c r="C8" s="7">
        <v>0</v>
      </c>
      <c r="D8" s="7">
        <v>0</v>
      </c>
      <c r="E8" s="7">
        <v>0</v>
      </c>
      <c r="F8" s="6">
        <v>35000</v>
      </c>
    </row>
    <row r="9" spans="1:6" ht="30" customHeight="1" x14ac:dyDescent="0.2">
      <c r="A9" s="15" t="s">
        <v>26</v>
      </c>
      <c r="B9" s="7">
        <v>0</v>
      </c>
      <c r="C9" s="7">
        <v>0</v>
      </c>
      <c r="D9" s="7">
        <v>0</v>
      </c>
      <c r="E9" s="7">
        <v>0</v>
      </c>
      <c r="F9" s="6">
        <v>1000</v>
      </c>
    </row>
    <row r="10" spans="1:6" ht="30" customHeight="1" x14ac:dyDescent="0.2">
      <c r="A10" s="15" t="s">
        <v>27</v>
      </c>
      <c r="B10" s="7">
        <v>0</v>
      </c>
      <c r="C10" s="7">
        <v>0</v>
      </c>
      <c r="D10" s="7">
        <v>0</v>
      </c>
      <c r="E10" s="6">
        <v>33000</v>
      </c>
      <c r="F10" s="6">
        <v>36000</v>
      </c>
    </row>
    <row r="11" spans="1:6" ht="30" customHeight="1" x14ac:dyDescent="0.2">
      <c r="A11" s="15" t="s">
        <v>28</v>
      </c>
      <c r="B11" s="7">
        <v>0</v>
      </c>
      <c r="C11" s="7">
        <v>0</v>
      </c>
      <c r="D11" s="7">
        <v>0</v>
      </c>
      <c r="E11" s="7">
        <v>0</v>
      </c>
      <c r="F11" s="6">
        <v>54000</v>
      </c>
    </row>
    <row r="12" spans="1:6" ht="30" customHeight="1" x14ac:dyDescent="0.2">
      <c r="A12" s="15" t="s">
        <v>29</v>
      </c>
      <c r="B12" s="6">
        <v>313000</v>
      </c>
      <c r="C12" s="6">
        <v>288000</v>
      </c>
      <c r="D12" s="6">
        <v>308000</v>
      </c>
      <c r="E12" s="6">
        <v>254000</v>
      </c>
      <c r="F12" s="6">
        <v>247000</v>
      </c>
    </row>
    <row r="13" spans="1:6" ht="30" customHeight="1" x14ac:dyDescent="0.2">
      <c r="A13" s="15" t="s">
        <v>30</v>
      </c>
      <c r="B13" s="6">
        <v>6381000</v>
      </c>
      <c r="C13" s="6">
        <v>6004000</v>
      </c>
      <c r="D13" s="6">
        <v>5199000</v>
      </c>
      <c r="E13" s="6">
        <v>4354000</v>
      </c>
      <c r="F13" s="6">
        <v>3720000</v>
      </c>
    </row>
    <row r="14" spans="1:6" ht="30" customHeight="1" x14ac:dyDescent="0.2">
      <c r="A14" s="15" t="s">
        <v>31</v>
      </c>
      <c r="B14" s="6">
        <v>710000</v>
      </c>
      <c r="C14" s="6">
        <v>744000</v>
      </c>
      <c r="D14" s="6">
        <v>723000</v>
      </c>
      <c r="E14" s="6">
        <v>684000</v>
      </c>
      <c r="F14" s="6">
        <v>655000</v>
      </c>
    </row>
    <row r="15" spans="1:6" ht="30" customHeight="1" x14ac:dyDescent="0.2">
      <c r="A15" s="15" t="s">
        <v>32</v>
      </c>
      <c r="B15" s="6">
        <v>343000</v>
      </c>
      <c r="C15" s="6">
        <v>336000</v>
      </c>
      <c r="D15" s="6">
        <v>316000</v>
      </c>
      <c r="E15" s="6">
        <v>313000</v>
      </c>
      <c r="F15" s="6">
        <v>315000</v>
      </c>
    </row>
    <row r="16" spans="1:6" ht="30" customHeight="1" x14ac:dyDescent="0.2">
      <c r="A16" s="15" t="s">
        <v>33</v>
      </c>
      <c r="B16" s="6">
        <v>139000</v>
      </c>
      <c r="C16" s="6">
        <v>139000</v>
      </c>
      <c r="D16" s="6">
        <v>126000</v>
      </c>
      <c r="E16" s="6">
        <v>129000</v>
      </c>
      <c r="F16" s="6">
        <v>126000</v>
      </c>
    </row>
    <row r="17" spans="1:6" ht="30" customHeight="1" x14ac:dyDescent="0.2">
      <c r="A17" s="15" t="s">
        <v>34</v>
      </c>
      <c r="B17" s="6">
        <v>80000</v>
      </c>
      <c r="C17" s="6">
        <v>84000</v>
      </c>
      <c r="D17" s="6">
        <v>82000</v>
      </c>
      <c r="E17" s="6">
        <v>80000</v>
      </c>
      <c r="F17" s="6">
        <v>64000</v>
      </c>
    </row>
    <row r="18" spans="1:6" ht="30" customHeight="1" x14ac:dyDescent="0.2">
      <c r="A18" s="15" t="s">
        <v>35</v>
      </c>
      <c r="B18" s="6">
        <v>66000</v>
      </c>
      <c r="C18" s="6">
        <v>66000</v>
      </c>
      <c r="D18" s="6">
        <v>61000</v>
      </c>
      <c r="E18" s="6">
        <v>61000</v>
      </c>
      <c r="F18" s="6">
        <v>62000</v>
      </c>
    </row>
    <row r="19" spans="1:6" ht="30" customHeight="1" x14ac:dyDescent="0.2">
      <c r="A19" s="15" t="s">
        <v>36</v>
      </c>
      <c r="B19" s="6">
        <v>21000</v>
      </c>
      <c r="C19" s="6">
        <v>7000</v>
      </c>
      <c r="D19" s="6">
        <v>7000</v>
      </c>
      <c r="E19" s="6">
        <v>15000</v>
      </c>
      <c r="F19" s="6">
        <v>7000</v>
      </c>
    </row>
    <row r="20" spans="1:6" ht="30" customHeight="1" x14ac:dyDescent="0.2">
      <c r="A20" s="15" t="s">
        <v>37</v>
      </c>
      <c r="B20" s="7">
        <v>0</v>
      </c>
      <c r="C20" s="7">
        <v>0</v>
      </c>
      <c r="D20" s="7">
        <v>0</v>
      </c>
      <c r="E20" s="7">
        <v>0</v>
      </c>
      <c r="F20" s="6">
        <v>9000</v>
      </c>
    </row>
    <row r="21" spans="1:6" ht="30" customHeight="1" x14ac:dyDescent="0.2">
      <c r="A21" s="15" t="s">
        <v>38</v>
      </c>
      <c r="B21" s="6">
        <v>1359000</v>
      </c>
      <c r="C21" s="6">
        <v>1376000</v>
      </c>
      <c r="D21" s="6">
        <v>1315000</v>
      </c>
      <c r="E21" s="6">
        <v>1282000</v>
      </c>
      <c r="F21" s="6">
        <v>1238000</v>
      </c>
    </row>
    <row r="22" spans="1:6" ht="30" customHeight="1" x14ac:dyDescent="0.2">
      <c r="A22" s="15" t="s">
        <v>39</v>
      </c>
      <c r="B22" s="6">
        <v>911000</v>
      </c>
      <c r="C22" s="6">
        <v>923000</v>
      </c>
      <c r="D22" s="6">
        <v>881000</v>
      </c>
      <c r="E22" s="6">
        <v>843000</v>
      </c>
      <c r="F22" s="6">
        <v>779000</v>
      </c>
    </row>
    <row r="23" spans="1:6" ht="30" customHeight="1" x14ac:dyDescent="0.2">
      <c r="A23" s="15" t="s">
        <v>40</v>
      </c>
      <c r="B23" s="6">
        <v>448000</v>
      </c>
      <c r="C23" s="6">
        <v>453000</v>
      </c>
      <c r="D23" s="6">
        <v>434000</v>
      </c>
      <c r="E23" s="6">
        <v>439000</v>
      </c>
      <c r="F23" s="6">
        <v>459000</v>
      </c>
    </row>
    <row r="24" spans="1:6" ht="30" customHeight="1" x14ac:dyDescent="0.2">
      <c r="A24" s="15" t="s">
        <v>41</v>
      </c>
      <c r="B24" s="6">
        <v>1892000</v>
      </c>
      <c r="C24" s="6">
        <v>1883000</v>
      </c>
      <c r="D24" s="6">
        <v>1707000</v>
      </c>
      <c r="E24" s="6">
        <v>1710000</v>
      </c>
      <c r="F24" s="6">
        <v>1713000</v>
      </c>
    </row>
    <row r="25" spans="1:6" ht="30" customHeight="1" x14ac:dyDescent="0.2">
      <c r="A25" s="15" t="s">
        <v>42</v>
      </c>
      <c r="B25" s="6">
        <v>87000</v>
      </c>
      <c r="C25" s="6">
        <v>71000</v>
      </c>
      <c r="D25" s="6">
        <v>8000</v>
      </c>
      <c r="E25" s="6">
        <v>57000</v>
      </c>
      <c r="F25" s="6">
        <v>111000</v>
      </c>
    </row>
    <row r="26" spans="1:6" ht="30" customHeight="1" x14ac:dyDescent="0.2">
      <c r="A26" s="15" t="s">
        <v>28</v>
      </c>
      <c r="B26" s="6">
        <v>35000</v>
      </c>
      <c r="C26" s="6">
        <v>84000</v>
      </c>
      <c r="D26" s="6">
        <v>286000</v>
      </c>
      <c r="E26" s="6">
        <v>387000</v>
      </c>
      <c r="F26" s="6">
        <v>13000</v>
      </c>
    </row>
    <row r="27" spans="1:6" ht="30" customHeight="1" x14ac:dyDescent="0.2">
      <c r="A27" s="15" t="s">
        <v>43</v>
      </c>
      <c r="B27" s="6">
        <v>114000</v>
      </c>
      <c r="C27" s="6">
        <v>89000</v>
      </c>
      <c r="D27" s="6">
        <v>84000</v>
      </c>
      <c r="E27" s="6">
        <v>103000</v>
      </c>
      <c r="F27" s="6">
        <v>131000</v>
      </c>
    </row>
    <row r="28" spans="1:6" ht="30" customHeight="1" x14ac:dyDescent="0.2">
      <c r="A28" t="s">
        <v>44</v>
      </c>
      <c r="B28">
        <v>8957000</v>
      </c>
      <c r="C28">
        <v>8584000</v>
      </c>
      <c r="D28">
        <v>7718000</v>
      </c>
      <c r="E28">
        <v>7050000</v>
      </c>
      <c r="F28">
        <v>6147000</v>
      </c>
    </row>
    <row r="29" spans="1:6" ht="30" customHeight="1" x14ac:dyDescent="0.2">
      <c r="A29" s="15" t="s">
        <v>45</v>
      </c>
      <c r="B29" s="6">
        <v>113000</v>
      </c>
      <c r="C29" s="6">
        <v>48000</v>
      </c>
      <c r="D29" s="6">
        <v>87000</v>
      </c>
      <c r="E29" s="6">
        <v>89000</v>
      </c>
      <c r="F29" s="6">
        <v>68000</v>
      </c>
    </row>
    <row r="30" spans="1:6" ht="30" customHeight="1" x14ac:dyDescent="0.2">
      <c r="A30" s="15" t="s">
        <v>46</v>
      </c>
      <c r="B30" s="6">
        <v>238000</v>
      </c>
      <c r="C30" s="6">
        <v>282000</v>
      </c>
      <c r="D30" s="6">
        <v>267000</v>
      </c>
      <c r="E30" s="6">
        <v>256000</v>
      </c>
      <c r="F30" s="6">
        <v>263000</v>
      </c>
    </row>
    <row r="31" spans="1:6" ht="30" customHeight="1" x14ac:dyDescent="0.2">
      <c r="A31" s="15" t="s">
        <v>47</v>
      </c>
      <c r="B31" s="6">
        <v>290000</v>
      </c>
      <c r="C31" s="6">
        <v>260000</v>
      </c>
      <c r="D31" s="6">
        <v>210000</v>
      </c>
      <c r="E31" s="6">
        <v>218000</v>
      </c>
      <c r="F31" s="6">
        <v>298000</v>
      </c>
    </row>
    <row r="32" spans="1:6" ht="30" customHeight="1" x14ac:dyDescent="0.2">
      <c r="A32" s="15" t="s">
        <v>48</v>
      </c>
      <c r="B32" s="6">
        <v>144000</v>
      </c>
      <c r="C32" s="6">
        <v>171000</v>
      </c>
      <c r="D32" s="6">
        <v>165000</v>
      </c>
      <c r="E32" s="6">
        <v>159000</v>
      </c>
      <c r="F32" s="6">
        <v>119000</v>
      </c>
    </row>
    <row r="33" spans="1:6" ht="30" customHeight="1" x14ac:dyDescent="0.2">
      <c r="A33" s="15" t="s">
        <v>49</v>
      </c>
      <c r="B33" s="6">
        <v>150000</v>
      </c>
      <c r="C33" s="7">
        <v>0</v>
      </c>
      <c r="D33" s="7">
        <v>0</v>
      </c>
      <c r="E33" s="7">
        <v>0</v>
      </c>
      <c r="F33" s="7">
        <v>0</v>
      </c>
    </row>
    <row r="34" spans="1:6" ht="30" customHeight="1" x14ac:dyDescent="0.2">
      <c r="A34" s="15" t="s">
        <v>50</v>
      </c>
      <c r="B34" s="6">
        <v>136000</v>
      </c>
      <c r="C34" s="7">
        <v>0</v>
      </c>
      <c r="D34" s="7">
        <v>0</v>
      </c>
      <c r="E34" s="7">
        <v>0</v>
      </c>
      <c r="F34" s="7">
        <v>0</v>
      </c>
    </row>
    <row r="35" spans="1:6" ht="30" customHeight="1" x14ac:dyDescent="0.2">
      <c r="A35" s="15" t="s">
        <v>51</v>
      </c>
      <c r="B35" s="6">
        <v>94000</v>
      </c>
      <c r="C35" s="6">
        <v>108000</v>
      </c>
      <c r="D35" s="6">
        <v>147000</v>
      </c>
      <c r="E35" s="6">
        <v>77000</v>
      </c>
      <c r="F35" s="6">
        <v>114000</v>
      </c>
    </row>
    <row r="36" spans="1:6" ht="30" customHeight="1" x14ac:dyDescent="0.2">
      <c r="A36" s="15" t="s">
        <v>52</v>
      </c>
      <c r="B36" s="6">
        <v>1052000</v>
      </c>
      <c r="C36" s="6">
        <v>821000</v>
      </c>
      <c r="D36" s="6">
        <v>789000</v>
      </c>
      <c r="E36" s="6">
        <v>710000</v>
      </c>
      <c r="F36" s="6">
        <v>794000</v>
      </c>
    </row>
    <row r="37" spans="1:6" ht="30" customHeight="1" x14ac:dyDescent="0.2">
      <c r="A37" s="15" t="s">
        <v>53</v>
      </c>
      <c r="B37" s="7">
        <v>0</v>
      </c>
      <c r="C37" s="7">
        <v>0</v>
      </c>
      <c r="D37" s="7">
        <v>0</v>
      </c>
      <c r="E37" s="6">
        <v>161000</v>
      </c>
      <c r="F37" s="6">
        <v>602000</v>
      </c>
    </row>
    <row r="38" spans="1:6" ht="30" customHeight="1" x14ac:dyDescent="0.2">
      <c r="A38" s="15" t="s">
        <v>54</v>
      </c>
      <c r="B38" s="6">
        <v>1100000</v>
      </c>
      <c r="C38" s="6">
        <v>1622000</v>
      </c>
      <c r="D38" s="6">
        <v>1539000</v>
      </c>
      <c r="E38" s="6">
        <v>1458000</v>
      </c>
      <c r="F38" s="6">
        <v>1283000</v>
      </c>
    </row>
    <row r="39" spans="1:6" ht="30" customHeight="1" x14ac:dyDescent="0.2">
      <c r="A39" s="15" t="s">
        <v>55</v>
      </c>
      <c r="B39" s="6">
        <v>2265000</v>
      </c>
      <c r="C39" s="6">
        <v>2491000</v>
      </c>
      <c r="D39" s="6">
        <v>2415000</v>
      </c>
      <c r="E39" s="6">
        <v>2418000</v>
      </c>
      <c r="F39" s="6">
        <v>2747000</v>
      </c>
    </row>
    <row r="40" spans="1:6" ht="30" customHeight="1" x14ac:dyDescent="0.2">
      <c r="A40" s="15" t="s">
        <v>56</v>
      </c>
      <c r="B40" s="6">
        <v>994000</v>
      </c>
      <c r="C40" s="6">
        <v>992000</v>
      </c>
      <c r="D40" s="6">
        <v>990000</v>
      </c>
      <c r="E40" s="6">
        <v>989000</v>
      </c>
      <c r="F40" s="7">
        <v>0</v>
      </c>
    </row>
    <row r="41" spans="1:6" ht="30" customHeight="1" x14ac:dyDescent="0.2">
      <c r="A41" s="15" t="s">
        <v>57</v>
      </c>
      <c r="B41" s="6">
        <v>233000</v>
      </c>
      <c r="C41" s="6">
        <v>250000</v>
      </c>
      <c r="D41" s="6">
        <v>104000</v>
      </c>
      <c r="E41" s="6">
        <v>80000</v>
      </c>
      <c r="F41" s="6">
        <v>70000</v>
      </c>
    </row>
    <row r="42" spans="1:6" ht="30" customHeight="1" x14ac:dyDescent="0.2">
      <c r="A42" s="15" t="s">
        <v>28</v>
      </c>
      <c r="B42" s="6">
        <v>2000</v>
      </c>
      <c r="C42" s="6">
        <v>1000</v>
      </c>
      <c r="D42" s="6">
        <v>1000</v>
      </c>
      <c r="E42" s="6">
        <v>2000</v>
      </c>
      <c r="F42" s="6">
        <v>80000</v>
      </c>
    </row>
    <row r="43" spans="1:6" ht="30" customHeight="1" x14ac:dyDescent="0.2">
      <c r="A43" s="15" t="s">
        <v>58</v>
      </c>
      <c r="B43" s="6">
        <v>132000</v>
      </c>
      <c r="C43" s="6">
        <v>255000</v>
      </c>
      <c r="D43" s="6">
        <v>148000</v>
      </c>
      <c r="E43" s="6">
        <v>163000</v>
      </c>
      <c r="F43" s="6">
        <v>183000</v>
      </c>
    </row>
    <row r="44" spans="1:6" ht="30" customHeight="1" x14ac:dyDescent="0.2">
      <c r="A44" s="15" t="s">
        <v>59</v>
      </c>
      <c r="B44" s="6">
        <v>3626000</v>
      </c>
      <c r="C44" s="6">
        <v>3989000</v>
      </c>
      <c r="D44" s="6">
        <v>3658000</v>
      </c>
      <c r="E44" s="6">
        <v>3652000</v>
      </c>
      <c r="F44" s="6">
        <v>3080000</v>
      </c>
    </row>
    <row r="45" spans="1:6" ht="30" customHeight="1" x14ac:dyDescent="0.2">
      <c r="A45" s="15" t="s">
        <v>60</v>
      </c>
      <c r="B45" s="7">
        <v>0</v>
      </c>
      <c r="C45" s="7">
        <v>0</v>
      </c>
      <c r="D45" s="7">
        <v>0</v>
      </c>
      <c r="E45" s="6">
        <v>2000</v>
      </c>
      <c r="F45" s="6">
        <v>31000</v>
      </c>
    </row>
    <row r="46" spans="1:6" ht="30" customHeight="1" x14ac:dyDescent="0.2">
      <c r="A46" s="15" t="s">
        <v>61</v>
      </c>
      <c r="B46" s="6">
        <v>3000</v>
      </c>
      <c r="C46" s="6">
        <v>3000</v>
      </c>
      <c r="D46" s="6">
        <v>3000</v>
      </c>
      <c r="E46" s="6">
        <v>3000</v>
      </c>
      <c r="F46" s="6">
        <v>3000</v>
      </c>
    </row>
    <row r="47" spans="1:6" ht="30" customHeight="1" x14ac:dyDescent="0.2">
      <c r="A47" s="15" t="s">
        <v>62</v>
      </c>
      <c r="B47" s="7">
        <v>0</v>
      </c>
      <c r="C47" s="6">
        <v>657000</v>
      </c>
      <c r="D47" s="6">
        <v>1049000</v>
      </c>
      <c r="E47" s="6">
        <v>1349000</v>
      </c>
      <c r="F47" s="6">
        <v>2127000</v>
      </c>
    </row>
    <row r="48" spans="1:6" ht="30" customHeight="1" x14ac:dyDescent="0.2">
      <c r="A48" s="15" t="s">
        <v>63</v>
      </c>
      <c r="B48" s="6">
        <v>5358000</v>
      </c>
      <c r="C48" s="6">
        <v>4062000</v>
      </c>
      <c r="D48" s="6">
        <v>3027000</v>
      </c>
      <c r="E48" s="6">
        <v>2060000</v>
      </c>
      <c r="F48" s="6">
        <v>904000</v>
      </c>
    </row>
    <row r="49" spans="1:6" ht="30" customHeight="1" x14ac:dyDescent="0.2">
      <c r="A49" s="15" t="s">
        <v>64</v>
      </c>
      <c r="B49" s="6">
        <v>-1000</v>
      </c>
      <c r="C49" s="6">
        <v>-8000</v>
      </c>
      <c r="D49" s="6">
        <v>-3000</v>
      </c>
      <c r="E49" s="6">
        <v>1000</v>
      </c>
      <c r="F49" s="6">
        <v>-3000</v>
      </c>
    </row>
    <row r="50" spans="1:6" ht="30" customHeight="1" x14ac:dyDescent="0.2">
      <c r="A50" s="15" t="s">
        <v>65</v>
      </c>
      <c r="B50" s="6">
        <v>22000</v>
      </c>
      <c r="C50" s="6">
        <v>-89000</v>
      </c>
      <c r="D50" s="6">
        <v>32000</v>
      </c>
      <c r="E50" s="6">
        <v>14000</v>
      </c>
      <c r="F50" s="6">
        <v>21000</v>
      </c>
    </row>
    <row r="51" spans="1:6" ht="30" customHeight="1" x14ac:dyDescent="0.2">
      <c r="A51" s="15" t="s">
        <v>66</v>
      </c>
      <c r="B51" s="6">
        <v>-51000</v>
      </c>
      <c r="C51" s="6">
        <v>-30000</v>
      </c>
      <c r="D51" s="6">
        <v>-48000</v>
      </c>
      <c r="E51" s="6">
        <v>-31000</v>
      </c>
      <c r="F51" s="6">
        <v>-16000</v>
      </c>
    </row>
    <row r="52" spans="1:6" ht="30" customHeight="1" x14ac:dyDescent="0.2">
      <c r="A52" s="15" t="s">
        <v>67</v>
      </c>
      <c r="B52" s="6">
        <v>-30000</v>
      </c>
      <c r="C52" s="6">
        <v>-127000</v>
      </c>
      <c r="D52" s="6">
        <v>-19000</v>
      </c>
      <c r="E52" s="6">
        <v>-16000</v>
      </c>
      <c r="F52" s="6">
        <v>2000</v>
      </c>
    </row>
    <row r="53" spans="1:6" ht="30" customHeight="1" x14ac:dyDescent="0.2">
      <c r="A53" t="s">
        <v>68</v>
      </c>
      <c r="B53">
        <v>5331000</v>
      </c>
      <c r="C53">
        <v>4595000</v>
      </c>
      <c r="D53">
        <v>4060000</v>
      </c>
      <c r="E53">
        <v>3396000</v>
      </c>
      <c r="F53">
        <v>3036000</v>
      </c>
    </row>
    <row r="54" spans="1:6" ht="30" customHeight="1" x14ac:dyDescent="0.2">
      <c r="A54" s="44" t="s">
        <v>282</v>
      </c>
      <c r="B54" s="6">
        <f>B44+B53</f>
        <v>8957000</v>
      </c>
      <c r="C54" s="6">
        <f t="shared" ref="C54:F54" si="0">C44+C53</f>
        <v>8584000</v>
      </c>
      <c r="D54" s="6">
        <f t="shared" si="0"/>
        <v>7718000</v>
      </c>
      <c r="E54" s="6">
        <f t="shared" si="0"/>
        <v>7048000</v>
      </c>
      <c r="F54" s="6">
        <f t="shared" si="0"/>
        <v>6116000</v>
      </c>
    </row>
    <row r="55" spans="1:6" ht="30" customHeight="1" x14ac:dyDescent="0.2"/>
    <row r="56" spans="1:6" ht="30" customHeight="1" x14ac:dyDescent="0.2"/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ATVI</vt:lpstr>
      <vt:lpstr>App A ATVI</vt:lpstr>
      <vt:lpstr>App B ATVI</vt:lpstr>
      <vt:lpstr>App C ATVI</vt:lpstr>
      <vt:lpstr>App D ATVI</vt:lpstr>
      <vt:lpstr>App E ATVI</vt:lpstr>
      <vt:lpstr>App F - ATVI</vt:lpstr>
      <vt:lpstr>EA</vt:lpstr>
      <vt:lpstr>App A EA</vt:lpstr>
      <vt:lpstr>App B EA</vt:lpstr>
      <vt:lpstr>App C EA</vt:lpstr>
      <vt:lpstr>App D EA</vt:lpstr>
      <vt:lpstr>App E EA</vt:lpstr>
      <vt:lpstr>App F EA</vt:lpstr>
      <vt:lpstr>cAssets</vt:lpstr>
      <vt:lpstr>currentAssets</vt:lpstr>
      <vt:lpstr>currentLiabilities</vt:lpstr>
      <vt:lpstr>netIncome</vt:lpstr>
      <vt:lpstr>sales</vt:lpstr>
      <vt:lpstr>totalAssets</vt:lpstr>
      <vt:lpstr>totalEquity</vt:lpstr>
      <vt:lpstr>totalLiabilities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2020-01-16T13:06:29Z</dcterms:created>
  <dcterms:modified xsi:type="dcterms:W3CDTF">2020-04-18T00:07:24Z</dcterms:modified>
  <cp:category/>
</cp:coreProperties>
</file>