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720" windowHeight="17560" tabRatio="500"/>
  </bookViews>
  <sheets>
    <sheet name="1_log10" sheetId="1" r:id="rId1"/>
    <sheet name="1_log7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2" l="1"/>
  <c r="D33" i="2"/>
  <c r="E33" i="2"/>
  <c r="F33" i="2"/>
  <c r="G33" i="2"/>
  <c r="B33" i="2"/>
  <c r="B17" i="2"/>
  <c r="B18" i="2"/>
  <c r="C32" i="2"/>
  <c r="D32" i="2"/>
  <c r="E32" i="2"/>
  <c r="F32" i="2"/>
  <c r="G32" i="2"/>
  <c r="H32" i="2"/>
  <c r="I32" i="2"/>
  <c r="J32" i="2"/>
  <c r="K32" i="2"/>
  <c r="B32" i="2"/>
  <c r="C31" i="2"/>
  <c r="D31" i="2"/>
  <c r="E31" i="2"/>
  <c r="F31" i="2"/>
  <c r="G31" i="2"/>
  <c r="H31" i="2"/>
  <c r="I31" i="2"/>
  <c r="J31" i="2"/>
  <c r="K31" i="2"/>
  <c r="B31" i="2"/>
  <c r="G35" i="2"/>
  <c r="G37" i="2"/>
  <c r="G38" i="2"/>
  <c r="G39" i="2"/>
  <c r="F35" i="2"/>
  <c r="F37" i="2"/>
  <c r="F38" i="2"/>
  <c r="F39" i="2"/>
  <c r="E35" i="2"/>
  <c r="E37" i="2"/>
  <c r="E38" i="2"/>
  <c r="E39" i="2"/>
  <c r="D35" i="2"/>
  <c r="D37" i="2"/>
  <c r="D38" i="2"/>
  <c r="D39" i="2"/>
  <c r="C35" i="2"/>
  <c r="C37" i="2"/>
  <c r="C38" i="2"/>
  <c r="C39" i="2"/>
  <c r="B35" i="2"/>
  <c r="B37" i="2"/>
  <c r="B38" i="2"/>
  <c r="B39" i="2"/>
  <c r="C37" i="1"/>
  <c r="D37" i="1"/>
  <c r="E37" i="1"/>
  <c r="F37" i="1"/>
  <c r="G37" i="1"/>
  <c r="H37" i="1"/>
  <c r="I37" i="1"/>
  <c r="J37" i="1"/>
  <c r="K37" i="1"/>
  <c r="B37" i="1"/>
  <c r="C36" i="1"/>
  <c r="D36" i="1"/>
  <c r="E36" i="1"/>
  <c r="F36" i="1"/>
  <c r="G36" i="1"/>
  <c r="H36" i="1"/>
  <c r="I36" i="1"/>
  <c r="J36" i="1"/>
  <c r="K36" i="1"/>
  <c r="B36" i="1"/>
  <c r="B35" i="1"/>
  <c r="C35" i="1"/>
  <c r="D35" i="1"/>
  <c r="E35" i="1"/>
  <c r="F35" i="1"/>
  <c r="G35" i="1"/>
  <c r="H35" i="1"/>
  <c r="I35" i="1"/>
  <c r="J35" i="1"/>
  <c r="K35" i="1"/>
  <c r="C26" i="1"/>
  <c r="D26" i="1"/>
  <c r="E26" i="1"/>
  <c r="F26" i="1"/>
  <c r="G26" i="1"/>
  <c r="H26" i="1"/>
  <c r="I26" i="1"/>
  <c r="J26" i="1"/>
  <c r="K26" i="1"/>
  <c r="B26" i="1"/>
  <c r="C19" i="1"/>
  <c r="D19" i="1"/>
  <c r="E19" i="1"/>
  <c r="F19" i="1"/>
  <c r="G19" i="1"/>
  <c r="H19" i="1"/>
  <c r="I19" i="1"/>
  <c r="J19" i="1"/>
  <c r="K19" i="1"/>
  <c r="B19" i="1"/>
  <c r="B23" i="1"/>
  <c r="B24" i="1"/>
  <c r="C22" i="1"/>
  <c r="D22" i="1"/>
  <c r="E22" i="1"/>
  <c r="F22" i="1"/>
  <c r="G22" i="1"/>
  <c r="H22" i="1"/>
  <c r="I22" i="1"/>
  <c r="J22" i="1"/>
  <c r="K22" i="1"/>
  <c r="B22" i="1"/>
  <c r="D23" i="1"/>
  <c r="K31" i="1"/>
  <c r="K33" i="1"/>
  <c r="C31" i="1"/>
  <c r="C33" i="1"/>
  <c r="D31" i="1"/>
  <c r="D33" i="1"/>
  <c r="E31" i="1"/>
  <c r="E33" i="1"/>
  <c r="F31" i="1"/>
  <c r="F33" i="1"/>
  <c r="G31" i="1"/>
  <c r="G33" i="1"/>
  <c r="H31" i="1"/>
  <c r="H33" i="1"/>
  <c r="I31" i="1"/>
  <c r="I33" i="1"/>
  <c r="J31" i="1"/>
  <c r="J33" i="1"/>
  <c r="B31" i="1"/>
  <c r="B33" i="1"/>
  <c r="C30" i="1"/>
  <c r="D30" i="1"/>
  <c r="E30" i="1"/>
  <c r="F30" i="1"/>
  <c r="G30" i="1"/>
  <c r="H30" i="1"/>
  <c r="I30" i="1"/>
  <c r="J30" i="1"/>
  <c r="K30" i="1"/>
  <c r="B30" i="1"/>
  <c r="C29" i="1"/>
  <c r="D29" i="1"/>
  <c r="E29" i="1"/>
  <c r="F29" i="1"/>
  <c r="G29" i="1"/>
  <c r="H29" i="1"/>
  <c r="I29" i="1"/>
  <c r="J29" i="1"/>
  <c r="K29" i="1"/>
  <c r="B29" i="1"/>
  <c r="B19" i="2"/>
  <c r="K20" i="2"/>
  <c r="K21" i="2"/>
  <c r="J20" i="2"/>
  <c r="J21" i="2"/>
  <c r="I20" i="2"/>
  <c r="I21" i="2"/>
  <c r="H20" i="2"/>
  <c r="H21" i="2"/>
  <c r="G20" i="2"/>
  <c r="G21" i="2"/>
  <c r="F20" i="2"/>
  <c r="F21" i="2"/>
  <c r="E20" i="2"/>
  <c r="E21" i="2"/>
  <c r="D20" i="2"/>
  <c r="D21" i="2"/>
  <c r="C20" i="2"/>
  <c r="C21" i="2"/>
  <c r="B20" i="2"/>
  <c r="B21" i="2"/>
  <c r="C12" i="2"/>
  <c r="D12" i="2"/>
  <c r="E12" i="2"/>
  <c r="F12" i="2"/>
  <c r="G12" i="2"/>
  <c r="H12" i="2"/>
  <c r="I12" i="2"/>
  <c r="J12" i="2"/>
  <c r="K12" i="2"/>
  <c r="B12" i="2"/>
  <c r="B11" i="2"/>
  <c r="B10" i="2"/>
  <c r="K5" i="2"/>
  <c r="J5" i="2"/>
  <c r="I5" i="2"/>
  <c r="H5" i="2"/>
  <c r="G5" i="2"/>
  <c r="F5" i="2"/>
  <c r="E5" i="2"/>
  <c r="D5" i="2"/>
  <c r="C5" i="2"/>
  <c r="B5" i="2"/>
  <c r="K24" i="2"/>
  <c r="J24" i="2"/>
  <c r="I24" i="2"/>
  <c r="H24" i="2"/>
  <c r="G24" i="2"/>
  <c r="F24" i="2"/>
  <c r="E24" i="2"/>
  <c r="D24" i="2"/>
  <c r="C24" i="2"/>
  <c r="B24" i="2"/>
  <c r="B23" i="2"/>
  <c r="K16" i="2"/>
  <c r="J16" i="2"/>
  <c r="I16" i="2"/>
  <c r="H16" i="2"/>
  <c r="G16" i="2"/>
  <c r="F16" i="2"/>
  <c r="E16" i="2"/>
  <c r="D16" i="2"/>
  <c r="C16" i="2"/>
  <c r="B16" i="2"/>
  <c r="B15" i="2"/>
  <c r="K8" i="2"/>
  <c r="J8" i="2"/>
  <c r="I8" i="2"/>
  <c r="H8" i="2"/>
  <c r="G8" i="2"/>
  <c r="F8" i="2"/>
  <c r="E8" i="2"/>
  <c r="D8" i="2"/>
  <c r="C8" i="2"/>
  <c r="B8" i="2"/>
  <c r="B7" i="2"/>
  <c r="K25" i="1"/>
  <c r="C25" i="1"/>
  <c r="D25" i="1"/>
  <c r="E25" i="1"/>
  <c r="F25" i="1"/>
  <c r="G25" i="1"/>
  <c r="H25" i="1"/>
  <c r="I25" i="1"/>
  <c r="J25" i="1"/>
  <c r="B25" i="1"/>
  <c r="C18" i="1"/>
  <c r="D18" i="1"/>
  <c r="E18" i="1"/>
  <c r="F18" i="1"/>
  <c r="G18" i="1"/>
  <c r="H18" i="1"/>
  <c r="I18" i="1"/>
  <c r="J18" i="1"/>
  <c r="K18" i="1"/>
  <c r="B18" i="1"/>
  <c r="C11" i="1"/>
  <c r="D11" i="1"/>
  <c r="E11" i="1"/>
  <c r="F11" i="1"/>
  <c r="G11" i="1"/>
  <c r="H11" i="1"/>
  <c r="I11" i="1"/>
  <c r="J11" i="1"/>
  <c r="K11" i="1"/>
  <c r="B11" i="1"/>
  <c r="B21" i="1"/>
  <c r="B7" i="1"/>
  <c r="B14" i="1"/>
  <c r="K15" i="1"/>
  <c r="J15" i="1"/>
  <c r="I15" i="1"/>
  <c r="H15" i="1"/>
  <c r="G15" i="1"/>
  <c r="F15" i="1"/>
  <c r="E15" i="1"/>
  <c r="D15" i="1"/>
  <c r="C15" i="1"/>
  <c r="B15" i="1"/>
  <c r="C8" i="1"/>
  <c r="D8" i="1"/>
  <c r="E8" i="1"/>
  <c r="F8" i="1"/>
  <c r="G8" i="1"/>
  <c r="H8" i="1"/>
  <c r="I8" i="1"/>
  <c r="J8" i="1"/>
  <c r="K8" i="1"/>
  <c r="B8" i="1"/>
  <c r="B9" i="1"/>
  <c r="C9" i="1"/>
  <c r="B10" i="1"/>
  <c r="C12" i="1"/>
  <c r="D12" i="1"/>
  <c r="E12" i="1"/>
  <c r="F12" i="1"/>
  <c r="G12" i="1"/>
  <c r="H12" i="1"/>
  <c r="I12" i="1"/>
  <c r="J12" i="1"/>
  <c r="K12" i="1"/>
  <c r="B12" i="1"/>
  <c r="C5" i="1"/>
  <c r="D5" i="1"/>
  <c r="E5" i="1"/>
  <c r="F5" i="1"/>
  <c r="G5" i="1"/>
  <c r="H5" i="1"/>
  <c r="I5" i="1"/>
  <c r="J5" i="1"/>
  <c r="K5" i="1"/>
  <c r="B5" i="1"/>
  <c r="B16" i="1"/>
  <c r="C16" i="1"/>
  <c r="B17" i="1"/>
  <c r="C23" i="1"/>
  <c r="B9" i="2"/>
  <c r="C9" i="2"/>
  <c r="B13" i="2"/>
  <c r="C13" i="2"/>
  <c r="D13" i="2"/>
  <c r="E13" i="2"/>
  <c r="F13" i="2"/>
  <c r="G13" i="2"/>
  <c r="H13" i="2"/>
  <c r="I13" i="2"/>
  <c r="J13" i="2"/>
  <c r="K13" i="2"/>
  <c r="C17" i="2"/>
  <c r="B25" i="2"/>
  <c r="C25" i="2"/>
  <c r="D25" i="2"/>
  <c r="B26" i="2"/>
  <c r="B27" i="2"/>
  <c r="B28" i="2"/>
  <c r="B29" i="2"/>
  <c r="C28" i="2"/>
  <c r="C29" i="2"/>
  <c r="D28" i="2"/>
  <c r="D29" i="2"/>
  <c r="E28" i="2"/>
  <c r="E29" i="2"/>
  <c r="F28" i="2"/>
  <c r="F29" i="2"/>
  <c r="G28" i="2"/>
  <c r="G29" i="2"/>
  <c r="H28" i="2"/>
  <c r="H29" i="2"/>
  <c r="I28" i="2"/>
  <c r="I29" i="2"/>
  <c r="J28" i="2"/>
  <c r="J29" i="2"/>
  <c r="K28" i="2"/>
  <c r="K29" i="2"/>
  <c r="H33" i="2"/>
  <c r="H35" i="2"/>
  <c r="H37" i="2"/>
  <c r="H38" i="2"/>
  <c r="H39" i="2"/>
  <c r="I33" i="2"/>
  <c r="I35" i="2"/>
  <c r="I37" i="2"/>
  <c r="I38" i="2"/>
  <c r="I39" i="2"/>
  <c r="J33" i="2"/>
  <c r="J35" i="2"/>
  <c r="J37" i="2"/>
  <c r="J38" i="2"/>
  <c r="J39" i="2"/>
  <c r="K33" i="2"/>
  <c r="K35" i="2"/>
  <c r="K37" i="2"/>
  <c r="K38" i="2"/>
  <c r="K39" i="2"/>
</calcChain>
</file>

<file path=xl/sharedStrings.xml><?xml version="1.0" encoding="utf-8"?>
<sst xmlns="http://schemas.openxmlformats.org/spreadsheetml/2006/main" count="47" uniqueCount="16">
  <si>
    <t>index:</t>
  </si>
  <si>
    <t>x</t>
  </si>
  <si>
    <t>y</t>
  </si>
  <si>
    <t>W0</t>
  </si>
  <si>
    <t>Step 1</t>
  </si>
  <si>
    <t>err</t>
  </si>
  <si>
    <t>Incorrect?</t>
  </si>
  <si>
    <t>a</t>
  </si>
  <si>
    <t>W1</t>
  </si>
  <si>
    <t>pW1</t>
  </si>
  <si>
    <t>Step 2</t>
  </si>
  <si>
    <t>pW2</t>
  </si>
  <si>
    <t>W2</t>
  </si>
  <si>
    <t>pW3</t>
  </si>
  <si>
    <t>W3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</si>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</sst>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"/>
    <numFmt numFmtId="171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Garamo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1" fontId="0" fillId="0" borderId="0" xfId="0" applyNumberFormat="1"/>
    <xf numFmtId="2" fontId="0" fillId="0" borderId="0" xfId="0" applyNumberFormat="1"/>
    <xf numFmtId="0" fontId="3" fillId="0" borderId="0" xfId="0" applyFont="1"/>
    <xf numFmtId="171" fontId="3" fillId="0" borderId="0" xfId="0" applyNumberFormat="1" applyFont="1"/>
    <xf numFmtId="170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N26" sqref="N26:P26"/>
    </sheetView>
  </sheetViews>
  <sheetFormatPr baseColWidth="10" defaultColWidth="9.1640625" defaultRowHeight="13" x14ac:dyDescent="0"/>
  <cols>
    <col min="1" max="1" width="10.6640625" style="3" customWidth="1"/>
    <col min="2" max="11" width="5.6640625" style="3" bestFit="1" customWidth="1"/>
    <col min="12" max="16384" width="9.1640625" style="3"/>
  </cols>
  <sheetData>
    <row r="1" spans="1:11" s="3" customFormat="1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</row>
    <row r="2" spans="1:11" s="3" customFormat="1">
      <c r="A2" s="3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</row>
    <row r="3" spans="1:11" s="3" customFormat="1">
      <c r="A3" s="3" t="s">
        <v>2</v>
      </c>
      <c r="B3" s="3">
        <v>1</v>
      </c>
      <c r="C3" s="3">
        <v>1</v>
      </c>
      <c r="D3" s="3">
        <v>1</v>
      </c>
      <c r="E3" s="3">
        <v>-1</v>
      </c>
      <c r="F3" s="3">
        <v>-1</v>
      </c>
      <c r="G3" s="3">
        <v>-1</v>
      </c>
      <c r="H3" s="3">
        <v>1</v>
      </c>
      <c r="I3" s="3">
        <v>1</v>
      </c>
      <c r="J3" s="3">
        <v>1</v>
      </c>
      <c r="K3" s="3">
        <v>-1</v>
      </c>
    </row>
    <row r="4" spans="1:11" s="3" customFormat="1"/>
    <row r="5" spans="1:11" s="3" customFormat="1">
      <c r="A5" s="3" t="s">
        <v>3</v>
      </c>
      <c r="B5" s="3">
        <f>1/10</f>
        <v>0.1</v>
      </c>
      <c r="C5" s="3">
        <f t="shared" ref="C5:K5" si="0">1/10</f>
        <v>0.1</v>
      </c>
      <c r="D5" s="3">
        <f t="shared" si="0"/>
        <v>0.1</v>
      </c>
      <c r="E5" s="3">
        <f t="shared" si="0"/>
        <v>0.1</v>
      </c>
      <c r="F5" s="3">
        <f t="shared" si="0"/>
        <v>0.1</v>
      </c>
      <c r="G5" s="3">
        <f t="shared" si="0"/>
        <v>0.1</v>
      </c>
      <c r="H5" s="3">
        <f t="shared" si="0"/>
        <v>0.1</v>
      </c>
      <c r="I5" s="3">
        <f t="shared" si="0"/>
        <v>0.1</v>
      </c>
      <c r="J5" s="3">
        <f t="shared" si="0"/>
        <v>0.1</v>
      </c>
      <c r="K5" s="3">
        <f t="shared" si="0"/>
        <v>0.1</v>
      </c>
    </row>
    <row r="6" spans="1:11" s="3" customFormat="1"/>
    <row r="7" spans="1:11" s="3" customFormat="1">
      <c r="A7" s="3" t="s">
        <v>4</v>
      </c>
      <c r="B7" s="3" t="str">
        <f>"x&lt;"&amp;C7</f>
        <v>x&lt;2.5</v>
      </c>
      <c r="C7" s="3">
        <v>2.5</v>
      </c>
    </row>
    <row r="8" spans="1:11" s="3" customFormat="1">
      <c r="A8" s="3" t="s">
        <v>6</v>
      </c>
      <c r="B8" s="3">
        <f>IF(B$2&lt;$C7,IF(B$3=1,0,1),IF(B$3=-1,0,1))</f>
        <v>0</v>
      </c>
      <c r="C8" s="3">
        <f t="shared" ref="C8:K8" si="1">IF(C$2&lt;$C7,IF(C$3=1,0,1),IF(C$3=-1,0,1))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1</v>
      </c>
      <c r="I8" s="3">
        <f t="shared" si="1"/>
        <v>1</v>
      </c>
      <c r="J8" s="3">
        <f t="shared" si="1"/>
        <v>1</v>
      </c>
      <c r="K8" s="3">
        <f t="shared" si="1"/>
        <v>0</v>
      </c>
    </row>
    <row r="9" spans="1:11" s="3" customFormat="1">
      <c r="A9" s="3" t="s">
        <v>5</v>
      </c>
      <c r="B9" s="4">
        <f>SUMPRODUCT(B5:K5,B8:K8)/SUM(B5:K5)</f>
        <v>0.3000000000000001</v>
      </c>
      <c r="C9" s="4">
        <f>(1-B9)/B9</f>
        <v>2.3333333333333326</v>
      </c>
      <c r="D9" s="4"/>
      <c r="E9" s="4"/>
      <c r="F9" s="4"/>
      <c r="G9" s="4"/>
      <c r="H9" s="4"/>
      <c r="I9" s="4"/>
      <c r="J9" s="4"/>
      <c r="K9" s="4"/>
    </row>
    <row r="10" spans="1:11" s="3" customFormat="1">
      <c r="A10" s="3" t="s">
        <v>7</v>
      </c>
      <c r="B10" s="4">
        <f>LOG((1-B9)/B9,10)</f>
        <v>0.36797678529459427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s="3" customFormat="1">
      <c r="A11" s="3" t="s">
        <v>9</v>
      </c>
      <c r="B11" s="4">
        <f>B5*EXP($B10*B8)</f>
        <v>0.1</v>
      </c>
      <c r="C11" s="4">
        <f t="shared" ref="C11:K11" si="2">C5*EXP($B10*C8)</f>
        <v>0.1</v>
      </c>
      <c r="D11" s="4">
        <f t="shared" si="2"/>
        <v>0.1</v>
      </c>
      <c r="E11" s="4">
        <f t="shared" si="2"/>
        <v>0.1</v>
      </c>
      <c r="F11" s="4">
        <f t="shared" si="2"/>
        <v>0.1</v>
      </c>
      <c r="G11" s="4">
        <f t="shared" si="2"/>
        <v>0.1</v>
      </c>
      <c r="H11" s="4">
        <f t="shared" si="2"/>
        <v>0.14448084977809125</v>
      </c>
      <c r="I11" s="4">
        <f t="shared" si="2"/>
        <v>0.14448084977809125</v>
      </c>
      <c r="J11" s="4">
        <f t="shared" si="2"/>
        <v>0.14448084977809125</v>
      </c>
      <c r="K11" s="4">
        <f t="shared" si="2"/>
        <v>0.1</v>
      </c>
    </row>
    <row r="12" spans="1:11" s="3" customFormat="1">
      <c r="A12" s="3" t="s">
        <v>8</v>
      </c>
      <c r="B12" s="4">
        <f>B11/SUM($B$11:$K$11)</f>
        <v>8.8226791961123111E-2</v>
      </c>
      <c r="C12" s="4">
        <f t="shared" ref="C12:K12" si="3">C11/SUM($B$11:$K$11)</f>
        <v>8.8226791961123111E-2</v>
      </c>
      <c r="D12" s="4">
        <f t="shared" si="3"/>
        <v>8.8226791961123111E-2</v>
      </c>
      <c r="E12" s="4">
        <f t="shared" si="3"/>
        <v>8.8226791961123111E-2</v>
      </c>
      <c r="F12" s="4">
        <f t="shared" si="3"/>
        <v>8.8226791961123111E-2</v>
      </c>
      <c r="G12" s="4">
        <f t="shared" si="3"/>
        <v>8.8226791961123111E-2</v>
      </c>
      <c r="H12" s="4">
        <f t="shared" si="3"/>
        <v>0.12747081875737937</v>
      </c>
      <c r="I12" s="4">
        <f t="shared" si="3"/>
        <v>0.12747081875737937</v>
      </c>
      <c r="J12" s="4">
        <f t="shared" si="3"/>
        <v>0.12747081875737937</v>
      </c>
      <c r="K12" s="4">
        <f t="shared" si="3"/>
        <v>8.8226791961123111E-2</v>
      </c>
    </row>
    <row r="13" spans="1:11" s="3" customFormat="1"/>
    <row r="14" spans="1:11" s="3" customFormat="1">
      <c r="A14" s="3" t="s">
        <v>10</v>
      </c>
      <c r="B14" s="3" t="str">
        <f>"x&lt;"&amp;C14</f>
        <v>x&lt;8.5</v>
      </c>
      <c r="C14" s="3">
        <v>8.5</v>
      </c>
    </row>
    <row r="15" spans="1:11" s="3" customFormat="1">
      <c r="A15" s="3" t="s">
        <v>6</v>
      </c>
      <c r="B15" s="3">
        <f>IF(B$2&lt;$C14,IF(B$3=1,0,1),IF(B$3=-1,0,1))</f>
        <v>0</v>
      </c>
      <c r="C15" s="3">
        <f t="shared" ref="C15" si="4">IF(C$2&lt;$C14,IF(C$3=1,0,1),IF(C$3=-1,0,1))</f>
        <v>0</v>
      </c>
      <c r="D15" s="3">
        <f t="shared" ref="D15" si="5">IF(D$2&lt;$C14,IF(D$3=1,0,1),IF(D$3=-1,0,1))</f>
        <v>0</v>
      </c>
      <c r="E15" s="3">
        <f t="shared" ref="E15" si="6">IF(E$2&lt;$C14,IF(E$3=1,0,1),IF(E$3=-1,0,1))</f>
        <v>1</v>
      </c>
      <c r="F15" s="3">
        <f t="shared" ref="F15" si="7">IF(F$2&lt;$C14,IF(F$3=1,0,1),IF(F$3=-1,0,1))</f>
        <v>1</v>
      </c>
      <c r="G15" s="3">
        <f t="shared" ref="G15" si="8">IF(G$2&lt;$C14,IF(G$3=1,0,1),IF(G$3=-1,0,1))</f>
        <v>1</v>
      </c>
      <c r="H15" s="3">
        <f t="shared" ref="H15" si="9">IF(H$2&lt;$C14,IF(H$3=1,0,1),IF(H$3=-1,0,1))</f>
        <v>0</v>
      </c>
      <c r="I15" s="3">
        <f t="shared" ref="I15" si="10">IF(I$2&lt;$C14,IF(I$3=1,0,1),IF(I$3=-1,0,1))</f>
        <v>0</v>
      </c>
      <c r="J15" s="3">
        <f t="shared" ref="J15" si="11">IF(J$2&lt;$C14,IF(J$3=1,0,1),IF(J$3=-1,0,1))</f>
        <v>0</v>
      </c>
      <c r="K15" s="3">
        <f t="shared" ref="K15" si="12">IF(K$2&lt;$C14,IF(K$3=1,0,1),IF(K$3=-1,0,1))</f>
        <v>0</v>
      </c>
    </row>
    <row r="16" spans="1:11" s="3" customFormat="1">
      <c r="A16" s="3" t="s">
        <v>5</v>
      </c>
      <c r="B16" s="4">
        <f>SUMPRODUCT(B12:K12,B15:K15)/SUM(B12:K12)</f>
        <v>0.26468037588336935</v>
      </c>
      <c r="C16" s="4">
        <f>(1-B16)/B16</f>
        <v>2.7781418311142461</v>
      </c>
      <c r="D16" s="4"/>
      <c r="E16" s="4"/>
      <c r="F16" s="4"/>
      <c r="G16" s="4"/>
      <c r="H16" s="4"/>
      <c r="I16" s="4"/>
      <c r="J16" s="4"/>
      <c r="K16" s="4"/>
    </row>
    <row r="17" spans="1:11" s="3" customFormat="1">
      <c r="A17" s="3" t="s">
        <v>7</v>
      </c>
      <c r="B17" s="4">
        <f>LOG((1-B16)/B16,10)</f>
        <v>0.44375441379105862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 s="3" customFormat="1">
      <c r="A18" s="3" t="s">
        <v>11</v>
      </c>
      <c r="B18" s="4">
        <f>B12*EXP($B17*B15)</f>
        <v>8.8226791961123111E-2</v>
      </c>
      <c r="C18" s="4">
        <f t="shared" ref="C18:K18" si="13">C12*EXP($B17*C15)</f>
        <v>8.8226791961123111E-2</v>
      </c>
      <c r="D18" s="4">
        <f t="shared" si="13"/>
        <v>8.8226791961123111E-2</v>
      </c>
      <c r="E18" s="4">
        <f t="shared" si="13"/>
        <v>0.13750566199557937</v>
      </c>
      <c r="F18" s="4">
        <f t="shared" si="13"/>
        <v>0.13750566199557937</v>
      </c>
      <c r="G18" s="4">
        <f t="shared" si="13"/>
        <v>0.13750566199557937</v>
      </c>
      <c r="H18" s="4">
        <f t="shared" si="13"/>
        <v>0.12747081875737937</v>
      </c>
      <c r="I18" s="4">
        <f t="shared" si="13"/>
        <v>0.12747081875737937</v>
      </c>
      <c r="J18" s="4">
        <f t="shared" si="13"/>
        <v>0.12747081875737937</v>
      </c>
      <c r="K18" s="4">
        <f t="shared" si="13"/>
        <v>8.8226791961123111E-2</v>
      </c>
    </row>
    <row r="19" spans="1:11" s="3" customFormat="1">
      <c r="A19" s="3" t="s">
        <v>12</v>
      </c>
      <c r="B19" s="4">
        <f>B18/SUM($B$18:$K$18)</f>
        <v>7.6863545895419591E-2</v>
      </c>
      <c r="C19" s="4">
        <f t="shared" ref="C19:K19" si="14">C18/SUM($B$18:$K$18)</f>
        <v>7.6863545895419591E-2</v>
      </c>
      <c r="D19" s="4">
        <f t="shared" si="14"/>
        <v>7.6863545895419591E-2</v>
      </c>
      <c r="E19" s="4">
        <f t="shared" si="14"/>
        <v>0.11979550119349851</v>
      </c>
      <c r="F19" s="4">
        <f t="shared" si="14"/>
        <v>0.11979550119349851</v>
      </c>
      <c r="G19" s="4">
        <f t="shared" si="14"/>
        <v>0.11979550119349851</v>
      </c>
      <c r="H19" s="4">
        <f t="shared" si="14"/>
        <v>0.11105310427927539</v>
      </c>
      <c r="I19" s="4">
        <f t="shared" si="14"/>
        <v>0.11105310427927539</v>
      </c>
      <c r="J19" s="4">
        <f t="shared" si="14"/>
        <v>0.11105310427927539</v>
      </c>
      <c r="K19" s="4">
        <f t="shared" si="14"/>
        <v>7.6863545895419591E-2</v>
      </c>
    </row>
    <row r="20" spans="1:11" s="3" customFormat="1"/>
    <row r="21" spans="1:11" s="3" customFormat="1">
      <c r="A21" s="3" t="s">
        <v>10</v>
      </c>
      <c r="B21" s="3" t="str">
        <f>"x&gt;"&amp;C21</f>
        <v>x&gt;5.5</v>
      </c>
      <c r="C21" s="3">
        <v>5.5</v>
      </c>
    </row>
    <row r="22" spans="1:11" s="3" customFormat="1">
      <c r="A22" s="3" t="s">
        <v>6</v>
      </c>
      <c r="B22" s="3">
        <f>IF(B$2&lt;$C21,IF(B$3=-1,0,1),IF(B$3=1,0,1))</f>
        <v>1</v>
      </c>
      <c r="C22" s="3">
        <f t="shared" ref="C22:K22" si="15">IF(C$2&lt;$C21,IF(C$3=-1,0,1),IF(C$3=1,0,1))</f>
        <v>1</v>
      </c>
      <c r="D22" s="3">
        <f t="shared" si="15"/>
        <v>1</v>
      </c>
      <c r="E22" s="3">
        <f t="shared" si="15"/>
        <v>0</v>
      </c>
      <c r="F22" s="3">
        <f t="shared" si="15"/>
        <v>0</v>
      </c>
      <c r="G22" s="3">
        <f t="shared" si="15"/>
        <v>0</v>
      </c>
      <c r="H22" s="3">
        <f t="shared" si="15"/>
        <v>0</v>
      </c>
      <c r="I22" s="3">
        <f t="shared" si="15"/>
        <v>0</v>
      </c>
      <c r="J22" s="3">
        <f t="shared" si="15"/>
        <v>0</v>
      </c>
      <c r="K22" s="3">
        <f t="shared" si="15"/>
        <v>1</v>
      </c>
    </row>
    <row r="23" spans="1:11" s="3" customFormat="1">
      <c r="A23" s="3" t="s">
        <v>5</v>
      </c>
      <c r="B23" s="4">
        <f>SUMPRODUCT(B19:K19,B22:K22)/SUM(B19:K19)</f>
        <v>0.30745418358167836</v>
      </c>
      <c r="C23" s="4">
        <f>(1-B23)/B23</f>
        <v>2.2525171339369323</v>
      </c>
      <c r="D23" s="4">
        <f>1-B23</f>
        <v>0.69254581641832158</v>
      </c>
      <c r="E23" s="4"/>
      <c r="F23" s="4"/>
      <c r="G23" s="4"/>
      <c r="H23" s="4"/>
      <c r="I23" s="4"/>
      <c r="J23" s="4"/>
      <c r="K23" s="4"/>
    </row>
    <row r="24" spans="1:11" s="3" customFormat="1">
      <c r="A24" s="3" t="s">
        <v>7</v>
      </c>
      <c r="B24" s="4">
        <f>LOG((1-B23)/B23,10)</f>
        <v>0.35266810315652208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 s="3" customFormat="1">
      <c r="A25" s="3" t="s">
        <v>13</v>
      </c>
      <c r="B25" s="4">
        <f>B19*EXP($B24*B22)</f>
        <v>0.10936597442169518</v>
      </c>
      <c r="C25" s="4">
        <f t="shared" ref="C25:J25" si="16">C19*EXP($B24*C22)</f>
        <v>0.10936597442169518</v>
      </c>
      <c r="D25" s="4">
        <f t="shared" si="16"/>
        <v>0.10936597442169518</v>
      </c>
      <c r="E25" s="4">
        <f t="shared" si="16"/>
        <v>0.11979550119349851</v>
      </c>
      <c r="F25" s="4">
        <f t="shared" si="16"/>
        <v>0.11979550119349851</v>
      </c>
      <c r="G25" s="4">
        <f t="shared" si="16"/>
        <v>0.11979550119349851</v>
      </c>
      <c r="H25" s="4">
        <f t="shared" si="16"/>
        <v>0.11105310427927539</v>
      </c>
      <c r="I25" s="4">
        <f t="shared" si="16"/>
        <v>0.11105310427927539</v>
      </c>
      <c r="J25" s="4">
        <f t="shared" si="16"/>
        <v>0.11105310427927539</v>
      </c>
      <c r="K25" s="4">
        <f>K19*EXP($B24*K22)</f>
        <v>0.10936597442169518</v>
      </c>
    </row>
    <row r="26" spans="1:11" s="3" customFormat="1">
      <c r="A26" s="3" t="s">
        <v>14</v>
      </c>
      <c r="B26" s="4">
        <f>B25/SUM($B$25:$K$25)</f>
        <v>9.6783216158726787E-2</v>
      </c>
      <c r="C26" s="4">
        <f t="shared" ref="C26:K26" si="17">C25/SUM($B$25:$K$25)</f>
        <v>9.6783216158726787E-2</v>
      </c>
      <c r="D26" s="4">
        <f t="shared" si="17"/>
        <v>9.6783216158726787E-2</v>
      </c>
      <c r="E26" s="4">
        <f t="shared" si="17"/>
        <v>0.10601280652562275</v>
      </c>
      <c r="F26" s="4">
        <f t="shared" si="17"/>
        <v>0.10601280652562275</v>
      </c>
      <c r="G26" s="4">
        <f t="shared" si="17"/>
        <v>0.10601280652562275</v>
      </c>
      <c r="H26" s="4">
        <f t="shared" si="17"/>
        <v>9.8276238596074872E-2</v>
      </c>
      <c r="I26" s="4">
        <f t="shared" si="17"/>
        <v>9.8276238596074872E-2</v>
      </c>
      <c r="J26" s="4">
        <f t="shared" si="17"/>
        <v>9.8276238596074872E-2</v>
      </c>
      <c r="K26" s="4">
        <f t="shared" si="17"/>
        <v>9.6783216158726787E-2</v>
      </c>
    </row>
    <row r="27" spans="1:11" s="3" customFormat="1"/>
    <row r="28" spans="1:11" s="3" customFormat="1"/>
    <row r="29" spans="1:11" s="3" customFormat="1">
      <c r="B29" s="5">
        <f>IF(B2&lt;2.5,$B$10,0)</f>
        <v>0.36797678529459427</v>
      </c>
      <c r="C29" s="5">
        <f t="shared" ref="C29:K29" si="18">IF(C2&lt;2.5,$B$10,0)</f>
        <v>0.36797678529459427</v>
      </c>
      <c r="D29" s="5">
        <f t="shared" si="18"/>
        <v>0.36797678529459427</v>
      </c>
      <c r="E29" s="5">
        <f t="shared" si="18"/>
        <v>0</v>
      </c>
      <c r="F29" s="5">
        <f t="shared" si="18"/>
        <v>0</v>
      </c>
      <c r="G29" s="5">
        <f t="shared" si="18"/>
        <v>0</v>
      </c>
      <c r="H29" s="5">
        <f t="shared" si="18"/>
        <v>0</v>
      </c>
      <c r="I29" s="5">
        <f t="shared" si="18"/>
        <v>0</v>
      </c>
      <c r="J29" s="5">
        <f t="shared" si="18"/>
        <v>0</v>
      </c>
      <c r="K29" s="5">
        <f t="shared" si="18"/>
        <v>0</v>
      </c>
    </row>
    <row r="30" spans="1:11" s="3" customFormat="1">
      <c r="B30" s="5">
        <f>IF(B2&lt;8.5,$B$17,0)</f>
        <v>0.44375441379105862</v>
      </c>
      <c r="C30" s="5">
        <f t="shared" ref="C30:K30" si="19">IF(C2&lt;8.5,$B$17,0)</f>
        <v>0.44375441379105862</v>
      </c>
      <c r="D30" s="5">
        <f t="shared" si="19"/>
        <v>0.44375441379105862</v>
      </c>
      <c r="E30" s="5">
        <f t="shared" si="19"/>
        <v>0.44375441379105862</v>
      </c>
      <c r="F30" s="5">
        <f t="shared" si="19"/>
        <v>0.44375441379105862</v>
      </c>
      <c r="G30" s="5">
        <f t="shared" si="19"/>
        <v>0.44375441379105862</v>
      </c>
      <c r="H30" s="5">
        <f t="shared" si="19"/>
        <v>0.44375441379105862</v>
      </c>
      <c r="I30" s="5">
        <f t="shared" si="19"/>
        <v>0.44375441379105862</v>
      </c>
      <c r="J30" s="5">
        <f t="shared" si="19"/>
        <v>0.44375441379105862</v>
      </c>
      <c r="K30" s="5">
        <f t="shared" si="19"/>
        <v>0</v>
      </c>
    </row>
    <row r="31" spans="1:11" s="3" customFormat="1">
      <c r="B31" s="5">
        <f>IF(B2&gt;5.5,$B$24,0)</f>
        <v>0</v>
      </c>
      <c r="C31" s="5">
        <f t="shared" ref="C31:K31" si="20">IF(C2&gt;5.5,$B$24,0)</f>
        <v>0</v>
      </c>
      <c r="D31" s="5">
        <f t="shared" si="20"/>
        <v>0</v>
      </c>
      <c r="E31" s="5">
        <f t="shared" si="20"/>
        <v>0</v>
      </c>
      <c r="F31" s="5">
        <f t="shared" si="20"/>
        <v>0</v>
      </c>
      <c r="G31" s="5">
        <f t="shared" si="20"/>
        <v>0</v>
      </c>
      <c r="H31" s="5">
        <f t="shared" si="20"/>
        <v>0.35266810315652208</v>
      </c>
      <c r="I31" s="5">
        <f t="shared" si="20"/>
        <v>0.35266810315652208</v>
      </c>
      <c r="J31" s="5">
        <f t="shared" si="20"/>
        <v>0.35266810315652208</v>
      </c>
      <c r="K31" s="5">
        <f t="shared" si="20"/>
        <v>0.35266810315652208</v>
      </c>
    </row>
    <row r="32" spans="1:11" s="3" customFormat="1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s="3" customFormat="1">
      <c r="B33" s="5">
        <f>SUM(B29:B31)</f>
        <v>0.81173119908565283</v>
      </c>
      <c r="C33" s="5">
        <f t="shared" ref="C33:J33" si="21">SUM(C29:C31)</f>
        <v>0.81173119908565283</v>
      </c>
      <c r="D33" s="5">
        <f t="shared" si="21"/>
        <v>0.81173119908565283</v>
      </c>
      <c r="E33" s="5">
        <f t="shared" si="21"/>
        <v>0.44375441379105862</v>
      </c>
      <c r="F33" s="5">
        <f t="shared" si="21"/>
        <v>0.44375441379105862</v>
      </c>
      <c r="G33" s="5">
        <f t="shared" si="21"/>
        <v>0.44375441379105862</v>
      </c>
      <c r="H33" s="5">
        <f t="shared" si="21"/>
        <v>0.79642251694758071</v>
      </c>
      <c r="I33" s="5">
        <f t="shared" si="21"/>
        <v>0.79642251694758071</v>
      </c>
      <c r="J33" s="5">
        <f t="shared" si="21"/>
        <v>0.79642251694758071</v>
      </c>
      <c r="K33" s="5">
        <f>SUM(K29:K31)</f>
        <v>0.35266810315652208</v>
      </c>
    </row>
    <row r="34" spans="2:11" s="3" customFormat="1"/>
    <row r="35" spans="2:11" s="3" customFormat="1">
      <c r="B35" s="3">
        <f>ROUND(B33,0)</f>
        <v>1</v>
      </c>
      <c r="C35" s="3">
        <f t="shared" ref="C35:K35" si="22">ROUND(C33,0)</f>
        <v>1</v>
      </c>
      <c r="D35" s="3">
        <f t="shared" si="22"/>
        <v>1</v>
      </c>
      <c r="E35" s="3">
        <f t="shared" si="22"/>
        <v>0</v>
      </c>
      <c r="F35" s="3">
        <f t="shared" si="22"/>
        <v>0</v>
      </c>
      <c r="G35" s="3">
        <f t="shared" si="22"/>
        <v>0</v>
      </c>
      <c r="H35" s="3">
        <f t="shared" si="22"/>
        <v>1</v>
      </c>
      <c r="I35" s="3">
        <f t="shared" si="22"/>
        <v>1</v>
      </c>
      <c r="J35" s="3">
        <f t="shared" si="22"/>
        <v>1</v>
      </c>
      <c r="K35" s="3">
        <f t="shared" si="22"/>
        <v>0</v>
      </c>
    </row>
    <row r="36" spans="2:11" s="3" customFormat="1">
      <c r="B36" s="3">
        <f>IF(B35=0,-1,1)</f>
        <v>1</v>
      </c>
      <c r="C36" s="3">
        <f t="shared" ref="C36:K36" si="23">IF(C35=0,-1,1)</f>
        <v>1</v>
      </c>
      <c r="D36" s="3">
        <f t="shared" si="23"/>
        <v>1</v>
      </c>
      <c r="E36" s="3">
        <f t="shared" si="23"/>
        <v>-1</v>
      </c>
      <c r="F36" s="3">
        <f t="shared" si="23"/>
        <v>-1</v>
      </c>
      <c r="G36" s="3">
        <f t="shared" si="23"/>
        <v>-1</v>
      </c>
      <c r="H36" s="3">
        <f t="shared" si="23"/>
        <v>1</v>
      </c>
      <c r="I36" s="3">
        <f t="shared" si="23"/>
        <v>1</v>
      </c>
      <c r="J36" s="3">
        <f t="shared" si="23"/>
        <v>1</v>
      </c>
      <c r="K36" s="3">
        <f t="shared" si="23"/>
        <v>-1</v>
      </c>
    </row>
    <row r="37" spans="2:11" s="3" customFormat="1">
      <c r="B37" s="3" t="b">
        <f>(B3=B36)</f>
        <v>1</v>
      </c>
      <c r="C37" s="3" t="b">
        <f t="shared" ref="C37:K37" si="24">(C3=C36)</f>
        <v>1</v>
      </c>
      <c r="D37" s="3" t="b">
        <f t="shared" si="24"/>
        <v>1</v>
      </c>
      <c r="E37" s="3" t="b">
        <f t="shared" si="24"/>
        <v>1</v>
      </c>
      <c r="F37" s="3" t="b">
        <f t="shared" si="24"/>
        <v>1</v>
      </c>
      <c r="G37" s="3" t="b">
        <f t="shared" si="24"/>
        <v>1</v>
      </c>
      <c r="H37" s="3" t="b">
        <f t="shared" si="24"/>
        <v>1</v>
      </c>
      <c r="I37" s="3" t="b">
        <f t="shared" si="24"/>
        <v>1</v>
      </c>
      <c r="J37" s="3" t="b">
        <f t="shared" si="24"/>
        <v>1</v>
      </c>
      <c r="K37" s="3" t="b">
        <f t="shared" si="24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28" sqref="N28"/>
    </sheetView>
  </sheetViews>
  <sheetFormatPr baseColWidth="10" defaultColWidth="9.1640625" defaultRowHeight="15" x14ac:dyDescent="0"/>
  <sheetData>
    <row r="1" spans="1:1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A3" t="s">
        <v>2</v>
      </c>
      <c r="B3">
        <v>1</v>
      </c>
      <c r="C3">
        <v>1</v>
      </c>
      <c r="D3">
        <v>1</v>
      </c>
      <c r="E3">
        <v>-1</v>
      </c>
      <c r="F3">
        <v>-1</v>
      </c>
      <c r="G3">
        <v>-1</v>
      </c>
      <c r="H3">
        <v>1</v>
      </c>
      <c r="I3">
        <v>1</v>
      </c>
      <c r="J3">
        <v>1</v>
      </c>
      <c r="K3">
        <v>-1</v>
      </c>
    </row>
    <row r="5" spans="1:11">
      <c r="A5" t="s">
        <v>3</v>
      </c>
      <c r="B5">
        <f>1/10</f>
        <v>0.1</v>
      </c>
      <c r="C5">
        <f t="shared" ref="C5:K5" si="0">1/10</f>
        <v>0.1</v>
      </c>
      <c r="D5">
        <f t="shared" si="0"/>
        <v>0.1</v>
      </c>
      <c r="E5">
        <f t="shared" si="0"/>
        <v>0.1</v>
      </c>
      <c r="F5">
        <f t="shared" si="0"/>
        <v>0.1</v>
      </c>
      <c r="G5">
        <f t="shared" si="0"/>
        <v>0.1</v>
      </c>
      <c r="H5">
        <f t="shared" si="0"/>
        <v>0.1</v>
      </c>
      <c r="I5">
        <f t="shared" si="0"/>
        <v>0.1</v>
      </c>
      <c r="J5">
        <f t="shared" si="0"/>
        <v>0.1</v>
      </c>
      <c r="K5">
        <f t="shared" si="0"/>
        <v>0.1</v>
      </c>
    </row>
    <row r="7" spans="1:11">
      <c r="A7" t="s">
        <v>4</v>
      </c>
      <c r="B7" t="str">
        <f>"x&lt;"&amp;C7</f>
        <v>x&lt;2.5</v>
      </c>
      <c r="C7">
        <v>2.5</v>
      </c>
    </row>
    <row r="8" spans="1:11">
      <c r="A8" t="s">
        <v>6</v>
      </c>
      <c r="B8">
        <f>IF(B$2&lt;$C7,IF(B$3=1,0,1),IF(B$3=-1,0,1))</f>
        <v>0</v>
      </c>
      <c r="C8">
        <f t="shared" ref="C8:K8" si="1">IF(C$2&lt;$C7,IF(C$3=1,0,1),IF(C$3=-1,0,1))</f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0</v>
      </c>
    </row>
    <row r="9" spans="1:11">
      <c r="A9" t="s">
        <v>5</v>
      </c>
      <c r="B9" s="2">
        <f>SUMPRODUCT(B5:K5,B8:K8)/SUM(B5:K5)</f>
        <v>0.3000000000000001</v>
      </c>
      <c r="C9" s="2">
        <f>(1-B9)/B9</f>
        <v>2.3333333333333326</v>
      </c>
    </row>
    <row r="10" spans="1:11">
      <c r="A10" t="s">
        <v>7</v>
      </c>
      <c r="B10" s="1">
        <f>LOG((1-B9)/B9,7.38905)</f>
        <v>0.42364910503376685</v>
      </c>
    </row>
    <row r="11" spans="1:11">
      <c r="A11" t="s">
        <v>15</v>
      </c>
      <c r="B11" s="1">
        <f>EXP(B10)</f>
        <v>1.5275254987247335</v>
      </c>
    </row>
    <row r="12" spans="1:11">
      <c r="A12" t="s">
        <v>9</v>
      </c>
      <c r="B12" s="1">
        <f>IF(B8=0,B5/$B11,B5*$B11)</f>
        <v>6.5465355624823141E-2</v>
      </c>
      <c r="C12" s="1">
        <f t="shared" ref="C12:K12" si="2">IF(C8=0,C5/$B11,C5*$B11)</f>
        <v>6.5465355624823141E-2</v>
      </c>
      <c r="D12" s="1">
        <f t="shared" si="2"/>
        <v>6.5465355624823141E-2</v>
      </c>
      <c r="E12" s="1">
        <f t="shared" si="2"/>
        <v>6.5465355624823141E-2</v>
      </c>
      <c r="F12" s="1">
        <f t="shared" si="2"/>
        <v>6.5465355624823141E-2</v>
      </c>
      <c r="G12" s="1">
        <f t="shared" si="2"/>
        <v>6.5465355624823141E-2</v>
      </c>
      <c r="H12" s="1">
        <f t="shared" si="2"/>
        <v>0.15275254987247336</v>
      </c>
      <c r="I12" s="1">
        <f t="shared" si="2"/>
        <v>0.15275254987247336</v>
      </c>
      <c r="J12" s="1">
        <f t="shared" si="2"/>
        <v>0.15275254987247336</v>
      </c>
      <c r="K12" s="1">
        <f t="shared" si="2"/>
        <v>6.5465355624823141E-2</v>
      </c>
    </row>
    <row r="13" spans="1:11">
      <c r="A13" t="s">
        <v>8</v>
      </c>
      <c r="B13" s="1">
        <f>B12/SUM($B$12:$K$12)</f>
        <v>7.1428558939988229E-2</v>
      </c>
      <c r="C13" s="1">
        <f t="shared" ref="C13:K13" si="3">C12/SUM($B$12:$K$12)</f>
        <v>7.1428558939988229E-2</v>
      </c>
      <c r="D13" s="1">
        <f t="shared" si="3"/>
        <v>7.1428558939988229E-2</v>
      </c>
      <c r="E13" s="1">
        <f t="shared" si="3"/>
        <v>7.1428558939988229E-2</v>
      </c>
      <c r="F13" s="1">
        <f t="shared" si="3"/>
        <v>7.1428558939988229E-2</v>
      </c>
      <c r="G13" s="1">
        <f t="shared" si="3"/>
        <v>7.1428558939988229E-2</v>
      </c>
      <c r="H13" s="1">
        <f t="shared" si="3"/>
        <v>0.16666669580669419</v>
      </c>
      <c r="I13" s="1">
        <f t="shared" si="3"/>
        <v>0.16666669580669419</v>
      </c>
      <c r="J13" s="1">
        <f t="shared" si="3"/>
        <v>0.16666669580669419</v>
      </c>
      <c r="K13" s="1">
        <f t="shared" si="3"/>
        <v>7.1428558939988229E-2</v>
      </c>
    </row>
    <row r="15" spans="1:11">
      <c r="A15" t="s">
        <v>10</v>
      </c>
      <c r="B15" t="str">
        <f>"x&lt;"&amp;C15</f>
        <v>x&lt;8.5</v>
      </c>
      <c r="C15">
        <v>8.5</v>
      </c>
    </row>
    <row r="16" spans="1:11">
      <c r="A16" t="s">
        <v>6</v>
      </c>
      <c r="B16">
        <f>IF(B$2&lt;$C15,IF(B$3=1,0,1),IF(B$3=-1,0,1))</f>
        <v>0</v>
      </c>
      <c r="C16">
        <f t="shared" ref="C16:K16" si="4">IF(C$2&lt;$C15,IF(C$3=1,0,1),IF(C$3=-1,0,1))</f>
        <v>0</v>
      </c>
      <c r="D16">
        <f t="shared" si="4"/>
        <v>0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</row>
    <row r="17" spans="1:11">
      <c r="A17" t="s">
        <v>5</v>
      </c>
      <c r="B17" s="2">
        <f>SUMPRODUCT(B13:K13,B16:K16)/SUM(B13:K13)</f>
        <v>0.2142856768199646</v>
      </c>
      <c r="C17" s="2">
        <f>(1-B17)/B17</f>
        <v>3.6666674825875805</v>
      </c>
    </row>
    <row r="18" spans="1:11">
      <c r="A18" t="s">
        <v>7</v>
      </c>
      <c r="B18" s="1">
        <f>LOG((1-B17)/B17,7.38905)</f>
        <v>0.64964187143453656</v>
      </c>
    </row>
    <row r="19" spans="1:11">
      <c r="A19" t="s">
        <v>15</v>
      </c>
      <c r="B19" s="1">
        <f>EXP(B18)</f>
        <v>1.9148549419499206</v>
      </c>
    </row>
    <row r="20" spans="1:11">
      <c r="A20" t="s">
        <v>11</v>
      </c>
      <c r="B20" s="1">
        <f>IF(B16=0,B13/$B19,B13*$B19)</f>
        <v>3.7302334174332624E-2</v>
      </c>
      <c r="C20" s="1">
        <f t="shared" ref="C20" si="5">IF(C16=0,C13/$B19,C13*$B19)</f>
        <v>3.7302334174332624E-2</v>
      </c>
      <c r="D20" s="1">
        <f t="shared" ref="D20" si="6">IF(D16=0,D13/$B19,D13*$B19)</f>
        <v>3.7302334174332624E-2</v>
      </c>
      <c r="E20" s="1">
        <f t="shared" ref="E20" si="7">IF(E16=0,E13/$B19,E13*$B19)</f>
        <v>0.13677532908259765</v>
      </c>
      <c r="F20" s="1">
        <f t="shared" ref="F20" si="8">IF(F16=0,F13/$B19,F13*$B19)</f>
        <v>0.13677532908259765</v>
      </c>
      <c r="G20" s="1">
        <f t="shared" ref="G20" si="9">IF(G16=0,G13/$B19,G13*$B19)</f>
        <v>0.13677532908259765</v>
      </c>
      <c r="H20" s="1">
        <f t="shared" ref="H20" si="10">IF(H16=0,H13/$B19,H13*$B19)</f>
        <v>8.7038810175863984E-2</v>
      </c>
      <c r="I20" s="1">
        <f t="shared" ref="I20" si="11">IF(I16=0,I13/$B19,I13*$B19)</f>
        <v>8.7038810175863984E-2</v>
      </c>
      <c r="J20" s="1">
        <f t="shared" ref="J20" si="12">IF(J16=0,J13/$B19,J13*$B19)</f>
        <v>8.7038810175863984E-2</v>
      </c>
      <c r="K20" s="1">
        <f t="shared" ref="K20" si="13">IF(K16=0,K13/$B19,K13*$B19)</f>
        <v>3.7302334174332624E-2</v>
      </c>
    </row>
    <row r="21" spans="1:11">
      <c r="A21" t="s">
        <v>12</v>
      </c>
      <c r="B21" s="1">
        <f>B20/SUM($B$12:$K$12)</f>
        <v>4.0700183322003501E-2</v>
      </c>
      <c r="C21" s="1">
        <f t="shared" ref="C21:K21" si="14">C20/SUM($B$12:$K$12)</f>
        <v>4.0700183322003501E-2</v>
      </c>
      <c r="D21" s="1">
        <f t="shared" si="14"/>
        <v>4.0700183322003501E-2</v>
      </c>
      <c r="E21" s="1">
        <f t="shared" si="14"/>
        <v>0.14923411874368789</v>
      </c>
      <c r="F21" s="1">
        <f t="shared" si="14"/>
        <v>0.14923411874368789</v>
      </c>
      <c r="G21" s="1">
        <f t="shared" si="14"/>
        <v>0.14923411874368789</v>
      </c>
      <c r="H21" s="1">
        <f t="shared" si="14"/>
        <v>9.4967127626138875E-2</v>
      </c>
      <c r="I21" s="1">
        <f t="shared" si="14"/>
        <v>9.4967127626138875E-2</v>
      </c>
      <c r="J21" s="1">
        <f t="shared" si="14"/>
        <v>9.4967127626138875E-2</v>
      </c>
      <c r="K21" s="1">
        <f t="shared" si="14"/>
        <v>4.0700183322003501E-2</v>
      </c>
    </row>
    <row r="23" spans="1:11">
      <c r="A23" t="s">
        <v>10</v>
      </c>
      <c r="B23" t="str">
        <f>"x&gt;"&amp;C23</f>
        <v>x&gt;5.5</v>
      </c>
      <c r="C23">
        <v>5.5</v>
      </c>
    </row>
    <row r="24" spans="1:11">
      <c r="A24" t="s">
        <v>6</v>
      </c>
      <c r="B24">
        <f>IF(B$2&gt;$C23,IF(B$3=-1,0,1),IF(B$3=1,0,1))</f>
        <v>0</v>
      </c>
      <c r="C24">
        <f t="shared" ref="C24:K24" si="15">IF(C$2&gt;$C23,IF(C$3=-1,0,1),IF(C$3=1,0,1))</f>
        <v>0</v>
      </c>
      <c r="D24">
        <f t="shared" si="15"/>
        <v>0</v>
      </c>
      <c r="E24">
        <f t="shared" si="15"/>
        <v>1</v>
      </c>
      <c r="F24">
        <f t="shared" si="15"/>
        <v>1</v>
      </c>
      <c r="G24">
        <f t="shared" si="15"/>
        <v>1</v>
      </c>
      <c r="H24">
        <f t="shared" si="15"/>
        <v>1</v>
      </c>
      <c r="I24">
        <f t="shared" si="15"/>
        <v>1</v>
      </c>
      <c r="J24">
        <f t="shared" si="15"/>
        <v>1</v>
      </c>
      <c r="K24">
        <f t="shared" si="15"/>
        <v>0</v>
      </c>
    </row>
    <row r="25" spans="1:11">
      <c r="A25" t="s">
        <v>5</v>
      </c>
      <c r="B25" s="2">
        <f>SUMPRODUCT(B21:K21,B24:K24)/SUM(B21:K21)</f>
        <v>0.81818190738750041</v>
      </c>
      <c r="C25" s="2">
        <f>(1-B25)/B25</f>
        <v>0.22222208896436577</v>
      </c>
      <c r="D25">
        <f>1-B25</f>
        <v>0.18181809261249959</v>
      </c>
    </row>
    <row r="26" spans="1:11">
      <c r="A26" t="s">
        <v>7</v>
      </c>
      <c r="B26" s="1">
        <f>LOG((1-D25)/D25,7.38905)</f>
        <v>0.75203930858534529</v>
      </c>
    </row>
    <row r="27" spans="1:11">
      <c r="A27" t="s">
        <v>15</v>
      </c>
      <c r="B27" s="1">
        <f>EXP(B26)</f>
        <v>2.1213216379837889</v>
      </c>
    </row>
    <row r="28" spans="1:11">
      <c r="A28" t="s">
        <v>13</v>
      </c>
      <c r="B28" s="1">
        <f>IF(B24=0,B21/$B27,B21*$B27)</f>
        <v>1.9186238707623333E-2</v>
      </c>
      <c r="C28" s="1">
        <f t="shared" ref="C28" si="16">IF(C24=0,C21/$B27,C21*$B27)</f>
        <v>1.9186238707623333E-2</v>
      </c>
      <c r="D28" s="1">
        <f t="shared" ref="D28" si="17">IF(D24=0,D21/$B27,D21*$B27)</f>
        <v>1.9186238707623333E-2</v>
      </c>
      <c r="E28" s="1">
        <f t="shared" ref="E28" si="18">IF(E24=0,E21/$B27,E21*$B27)</f>
        <v>0.31657356521642727</v>
      </c>
      <c r="F28" s="1">
        <f t="shared" ref="F28" si="19">IF(F24=0,F21/$B27,F21*$B27)</f>
        <v>0.31657356521642727</v>
      </c>
      <c r="G28" s="1">
        <f t="shared" ref="G28" si="20">IF(G24=0,G21/$B27,G21*$B27)</f>
        <v>0.31657356521642727</v>
      </c>
      <c r="H28" s="1">
        <f t="shared" ref="H28" si="21">IF(H24=0,H21/$B27,H21*$B27)</f>
        <v>0.20145582273049645</v>
      </c>
      <c r="I28" s="1">
        <f t="shared" ref="I28" si="22">IF(I24=0,I21/$B27,I21*$B27)</f>
        <v>0.20145582273049645</v>
      </c>
      <c r="J28" s="1">
        <f t="shared" ref="J28" si="23">IF(J24=0,J21/$B27,J21*$B27)</f>
        <v>0.20145582273049645</v>
      </c>
      <c r="K28" s="1">
        <f t="shared" ref="K28" si="24">IF(K24=0,K21/$B27,K21*$B27)</f>
        <v>1.9186238707623333E-2</v>
      </c>
    </row>
    <row r="29" spans="1:11">
      <c r="A29" t="s">
        <v>14</v>
      </c>
      <c r="B29" s="1">
        <f>B28/SUM($B$12:$K$12)</f>
        <v>2.0933902661708165E-2</v>
      </c>
      <c r="C29" s="1">
        <f t="shared" ref="C29:K29" si="25">C28/SUM($B$12:$K$12)</f>
        <v>2.0933902661708165E-2</v>
      </c>
      <c r="D29" s="1">
        <f t="shared" si="25"/>
        <v>2.0933902661708165E-2</v>
      </c>
      <c r="E29" s="1">
        <f t="shared" si="25"/>
        <v>0.34541007753007025</v>
      </c>
      <c r="F29" s="1">
        <f t="shared" si="25"/>
        <v>0.34541007753007025</v>
      </c>
      <c r="G29" s="1">
        <f t="shared" si="25"/>
        <v>0.34541007753007025</v>
      </c>
      <c r="H29" s="1">
        <f t="shared" si="25"/>
        <v>0.21980632306002171</v>
      </c>
      <c r="I29" s="1">
        <f t="shared" si="25"/>
        <v>0.21980632306002171</v>
      </c>
      <c r="J29" s="1">
        <f t="shared" si="25"/>
        <v>0.21980632306002171</v>
      </c>
      <c r="K29" s="1">
        <f t="shared" si="25"/>
        <v>2.0933902661708165E-2</v>
      </c>
    </row>
    <row r="31" spans="1:11">
      <c r="B31" s="1">
        <f>IF(B2&lt;2.5,$B$10,0)</f>
        <v>0.42364910503376685</v>
      </c>
      <c r="C31" s="1">
        <f t="shared" ref="C31:K31" si="26">IF(C2&lt;2.5,$B$10,0)</f>
        <v>0.42364910503376685</v>
      </c>
      <c r="D31" s="1">
        <f t="shared" si="26"/>
        <v>0.42364910503376685</v>
      </c>
      <c r="E31" s="1">
        <f t="shared" si="26"/>
        <v>0</v>
      </c>
      <c r="F31" s="1">
        <f t="shared" si="26"/>
        <v>0</v>
      </c>
      <c r="G31" s="1">
        <f t="shared" si="26"/>
        <v>0</v>
      </c>
      <c r="H31" s="1">
        <f t="shared" si="26"/>
        <v>0</v>
      </c>
      <c r="I31" s="1">
        <f t="shared" si="26"/>
        <v>0</v>
      </c>
      <c r="J31" s="1">
        <f t="shared" si="26"/>
        <v>0</v>
      </c>
      <c r="K31" s="1">
        <f t="shared" si="26"/>
        <v>0</v>
      </c>
    </row>
    <row r="32" spans="1:11">
      <c r="B32" s="1">
        <f>IF(B2&lt;8.5,$B$18,0)</f>
        <v>0.64964187143453656</v>
      </c>
      <c r="C32" s="1">
        <f t="shared" ref="C32:K32" si="27">IF(C2&lt;8.5,$B$18,0)</f>
        <v>0.64964187143453656</v>
      </c>
      <c r="D32" s="1">
        <f t="shared" si="27"/>
        <v>0.64964187143453656</v>
      </c>
      <c r="E32" s="1">
        <f t="shared" si="27"/>
        <v>0.64964187143453656</v>
      </c>
      <c r="F32" s="1">
        <f t="shared" si="27"/>
        <v>0.64964187143453656</v>
      </c>
      <c r="G32" s="1">
        <f t="shared" si="27"/>
        <v>0.64964187143453656</v>
      </c>
      <c r="H32" s="1">
        <f t="shared" si="27"/>
        <v>0.64964187143453656</v>
      </c>
      <c r="I32" s="1">
        <f t="shared" si="27"/>
        <v>0.64964187143453656</v>
      </c>
      <c r="J32" s="1">
        <f t="shared" si="27"/>
        <v>0.64964187143453656</v>
      </c>
      <c r="K32" s="1">
        <f t="shared" si="27"/>
        <v>0</v>
      </c>
    </row>
    <row r="33" spans="2:11">
      <c r="B33" s="1">
        <f>IF(B2&gt;5.5,$B$26,0)</f>
        <v>0</v>
      </c>
      <c r="C33" s="1">
        <f t="shared" ref="C33:K33" si="28">IF(C2&gt;5.5,$B$26,0)</f>
        <v>0</v>
      </c>
      <c r="D33" s="1">
        <f t="shared" si="28"/>
        <v>0</v>
      </c>
      <c r="E33" s="1">
        <f t="shared" si="28"/>
        <v>0</v>
      </c>
      <c r="F33" s="1">
        <f t="shared" si="28"/>
        <v>0</v>
      </c>
      <c r="G33" s="1">
        <f t="shared" si="28"/>
        <v>0</v>
      </c>
      <c r="H33" s="1">
        <f t="shared" si="28"/>
        <v>0.75203930858534529</v>
      </c>
      <c r="I33" s="1">
        <f t="shared" si="28"/>
        <v>0.75203930858534529</v>
      </c>
      <c r="J33" s="1">
        <f t="shared" si="28"/>
        <v>0.75203930858534529</v>
      </c>
      <c r="K33" s="1">
        <f t="shared" si="28"/>
        <v>0.75203930858534529</v>
      </c>
    </row>
    <row r="35" spans="2:11">
      <c r="B35" s="1">
        <f>SUM(B31:B33)</f>
        <v>1.0732909764683034</v>
      </c>
      <c r="C35" s="1">
        <f t="shared" ref="C35:J35" si="29">SUM(C31:C33)</f>
        <v>1.0732909764683034</v>
      </c>
      <c r="D35" s="1">
        <f t="shared" si="29"/>
        <v>1.0732909764683034</v>
      </c>
      <c r="E35" s="1">
        <f t="shared" si="29"/>
        <v>0.64964187143453656</v>
      </c>
      <c r="F35" s="1">
        <f t="shared" si="29"/>
        <v>0.64964187143453656</v>
      </c>
      <c r="G35" s="1">
        <f t="shared" si="29"/>
        <v>0.64964187143453656</v>
      </c>
      <c r="H35" s="1">
        <f t="shared" si="29"/>
        <v>1.4016811800198818</v>
      </c>
      <c r="I35" s="1">
        <f t="shared" si="29"/>
        <v>1.4016811800198818</v>
      </c>
      <c r="J35" s="1">
        <f t="shared" si="29"/>
        <v>1.4016811800198818</v>
      </c>
      <c r="K35" s="1">
        <f>SUM(K31:K33)</f>
        <v>0.75203930858534529</v>
      </c>
    </row>
    <row r="37" spans="2:11">
      <c r="B37">
        <f>ROUND(B35,0)</f>
        <v>1</v>
      </c>
      <c r="C37">
        <f t="shared" ref="C37:K37" si="30">ROUND(C35,0)</f>
        <v>1</v>
      </c>
      <c r="D37">
        <f t="shared" si="30"/>
        <v>1</v>
      </c>
      <c r="E37">
        <f t="shared" si="30"/>
        <v>1</v>
      </c>
      <c r="F37">
        <f t="shared" si="30"/>
        <v>1</v>
      </c>
      <c r="G37">
        <f t="shared" si="30"/>
        <v>1</v>
      </c>
      <c r="H37">
        <f t="shared" si="30"/>
        <v>1</v>
      </c>
      <c r="I37">
        <f t="shared" si="30"/>
        <v>1</v>
      </c>
      <c r="J37">
        <f t="shared" si="30"/>
        <v>1</v>
      </c>
      <c r="K37">
        <f t="shared" si="30"/>
        <v>1</v>
      </c>
    </row>
    <row r="38" spans="2:11">
      <c r="B38">
        <f>IF(B37=0,-1,1)</f>
        <v>1</v>
      </c>
      <c r="C38">
        <f t="shared" ref="C38:K38" si="31">IF(C37=0,-1,1)</f>
        <v>1</v>
      </c>
      <c r="D38">
        <f t="shared" si="31"/>
        <v>1</v>
      </c>
      <c r="E38">
        <f t="shared" si="31"/>
        <v>1</v>
      </c>
      <c r="F38">
        <f t="shared" si="31"/>
        <v>1</v>
      </c>
      <c r="G38">
        <f t="shared" si="31"/>
        <v>1</v>
      </c>
      <c r="H38">
        <f t="shared" si="31"/>
        <v>1</v>
      </c>
      <c r="I38">
        <f t="shared" si="31"/>
        <v>1</v>
      </c>
      <c r="J38">
        <f t="shared" si="31"/>
        <v>1</v>
      </c>
      <c r="K38">
        <f t="shared" si="31"/>
        <v>1</v>
      </c>
    </row>
    <row r="39" spans="2:11">
      <c r="B39" t="b">
        <f>(B5=B38)</f>
        <v>0</v>
      </c>
      <c r="C39" t="b">
        <f t="shared" ref="C39:K39" si="32">(C5=C38)</f>
        <v>0</v>
      </c>
      <c r="D39" t="b">
        <f t="shared" si="32"/>
        <v>0</v>
      </c>
      <c r="E39" t="b">
        <f t="shared" si="32"/>
        <v>0</v>
      </c>
      <c r="F39" t="b">
        <f t="shared" si="32"/>
        <v>0</v>
      </c>
      <c r="G39" t="b">
        <f t="shared" si="32"/>
        <v>0</v>
      </c>
      <c r="H39" t="b">
        <f t="shared" si="32"/>
        <v>0</v>
      </c>
      <c r="I39" t="b">
        <f t="shared" si="32"/>
        <v>0</v>
      </c>
      <c r="J39" t="b">
        <f t="shared" si="32"/>
        <v>0</v>
      </c>
      <c r="K39" t="b">
        <f t="shared" si="3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1_log10</vt:lpstr>
      <vt:lpstr>1_log7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2014-05-04T19:21:45Z</dcterms:created>
  <dcterms:modified xsi:type="dcterms:W3CDTF">2014-05-05T19:45:51Z</dcterms:modified>
</cp:coreProperties>
</file>