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data/"/>
    </mc:Choice>
  </mc:AlternateContent>
  <xr:revisionPtr revIDLastSave="83" documentId="8_{EE1D38D0-8CE8-4AD8-990B-3B50A5A5D4AE}" xr6:coauthVersionLast="47" xr6:coauthVersionMax="47" xr10:uidLastSave="{B61EDEB2-CD27-410C-B225-5F7E2DFE2E03}"/>
  <bookViews>
    <workbookView xWindow="-110" yWindow="-110" windowWidth="25820" windowHeight="13900" xr2:uid="{00000000-000D-0000-FFFF-FFFF00000000}"/>
  </bookViews>
  <sheets>
    <sheet name="Investmen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13" i="1"/>
  <c r="D16" i="1"/>
  <c r="D17" i="1"/>
  <c r="D18" i="1"/>
  <c r="D19" i="1"/>
  <c r="D20" i="1"/>
  <c r="D2" i="1"/>
  <c r="B21" i="2"/>
  <c r="C4" i="2"/>
  <c r="D4" i="1" s="1"/>
  <c r="C5" i="2"/>
  <c r="C10" i="2"/>
  <c r="C11" i="2"/>
  <c r="C12" i="2"/>
  <c r="C13" i="2"/>
  <c r="D9" i="1" s="1"/>
  <c r="C14" i="2"/>
  <c r="D10" i="1" s="1"/>
  <c r="C16" i="2"/>
  <c r="C17" i="2"/>
  <c r="C18" i="2"/>
  <c r="D11" i="1" s="1"/>
  <c r="C19" i="2"/>
  <c r="C2" i="2"/>
  <c r="D3" i="1" s="1"/>
  <c r="C6" i="2"/>
  <c r="D14" i="1" s="1"/>
  <c r="C7" i="2"/>
  <c r="D7" i="1" s="1"/>
  <c r="C8" i="2"/>
  <c r="D15" i="1" s="1"/>
  <c r="C9" i="2"/>
  <c r="D8" i="1" s="1"/>
  <c r="C15" i="2"/>
  <c r="D6" i="1" s="1"/>
  <c r="C3" i="2"/>
  <c r="C1" i="2"/>
  <c r="D12" i="1" s="1"/>
</calcChain>
</file>

<file path=xl/sharedStrings.xml><?xml version="1.0" encoding="utf-8"?>
<sst xmlns="http://schemas.openxmlformats.org/spreadsheetml/2006/main" count="42" uniqueCount="23">
  <si>
    <t>Ticker</t>
  </si>
  <si>
    <t>Min Weight</t>
  </si>
  <si>
    <t>Max Weight</t>
  </si>
  <si>
    <t>AVUV</t>
  </si>
  <si>
    <t>BCOIX</t>
  </si>
  <si>
    <t>BND</t>
  </si>
  <si>
    <t>BNDX</t>
  </si>
  <si>
    <t>DFUVX</t>
  </si>
  <si>
    <t>IDEV</t>
  </si>
  <si>
    <t>IEMG</t>
  </si>
  <si>
    <t>IQLT</t>
  </si>
  <si>
    <t>MTUM</t>
  </si>
  <si>
    <t>QUAL</t>
  </si>
  <si>
    <t>VFIDX</t>
  </si>
  <si>
    <t>VNQ</t>
  </si>
  <si>
    <t>VNQI</t>
  </si>
  <si>
    <t>VTI</t>
  </si>
  <si>
    <t>VTWO</t>
  </si>
  <si>
    <t>DFCEX</t>
  </si>
  <si>
    <t>DURPX</t>
  </si>
  <si>
    <t>DIHRX</t>
  </si>
  <si>
    <t>Curr Weight</t>
  </si>
  <si>
    <t>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</si>
</sst>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/>
    <xf numFmtId="8" fontId="0" fillId="0" borderId="0" xfId="0" applyNumberFormat="1"/>
    <xf numFmtId="165" fontId="0" fillId="0" borderId="0" xfId="1" applyNumberFormat="1" applyFont="1"/>
    <xf numFmtId="10" fontId="1" fillId="0" borderId="1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0"/>
  <sheetViews>
    <sheetView tabSelected="1" workbookViewId="0">
      <selection activeCell="B2" sqref="B2"/>
    </sheetView>
  </sheetViews>
  <sheetFormatPr defaultRowHeight="14.5" x14ac:dyDescent="0.35"/>
  <cols>
    <col min="1" max="1" width="6.54296875" bestFit="1" customWidth="1"/>
    <col min="2" max="2" width="10.453125" style="3" bestFit="1" customWidth="1"/>
    <col min="3" max="3" width="10.81640625" style="3" bestFit="1" customWidth="1"/>
    <col min="4" max="4" width="10.81640625" bestFit="1" customWidth="1"/>
    <col min="6" max="6" width="4.2695312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t="s">
        <v>21</v>
      </c>
    </row>
    <row r="2" spans="1:6" x14ac:dyDescent="0.35">
      <c r="A2" t="s">
        <v>22</v>
      </c>
      <c r="B2" s="8">
        <v>2.5000000000000001E-3</v>
      </c>
      <c r="C2" s="8">
        <v>0.02</v>
      </c>
      <c r="D2" s="8">
        <f>VLOOKUP(Investments!A2,Sheet1!$A$1:$C$19,3)</f>
        <v>2.6151512898618364E-3</v>
      </c>
    </row>
    <row r="3" spans="1:6" x14ac:dyDescent="0.35">
      <c r="A3" s="4" t="s">
        <v>4</v>
      </c>
      <c r="B3" s="8">
        <v>0</v>
      </c>
      <c r="C3" s="8">
        <v>0.5</v>
      </c>
      <c r="D3" s="8">
        <f>VLOOKUP(Investments!A3,Sheet1!$A$1:$C$19,3)</f>
        <v>0.17258722542367949</v>
      </c>
      <c r="F3" s="2"/>
    </row>
    <row r="4" spans="1:6" x14ac:dyDescent="0.35">
      <c r="A4" s="4" t="s">
        <v>5</v>
      </c>
      <c r="B4" s="8">
        <v>0</v>
      </c>
      <c r="C4" s="8">
        <v>0.5</v>
      </c>
      <c r="D4" s="8">
        <f>VLOOKUP(Investments!A4,Sheet1!$A$1:$C$19,3)</f>
        <v>7.4380813676030499E-2</v>
      </c>
      <c r="F4" s="2"/>
    </row>
    <row r="5" spans="1:6" x14ac:dyDescent="0.35">
      <c r="A5" s="5" t="s">
        <v>6</v>
      </c>
      <c r="B5" s="8">
        <v>0</v>
      </c>
      <c r="C5" s="8">
        <v>0.5</v>
      </c>
      <c r="D5" s="8">
        <f>VLOOKUP(Investments!A5,Sheet1!$A$1:$C$19,3)</f>
        <v>1.3892377710219447E-2</v>
      </c>
      <c r="F5" s="2"/>
    </row>
    <row r="6" spans="1:6" x14ac:dyDescent="0.35">
      <c r="A6" s="5" t="s">
        <v>13</v>
      </c>
      <c r="B6" s="8">
        <v>0</v>
      </c>
      <c r="C6" s="8">
        <v>0.5</v>
      </c>
      <c r="D6" s="8">
        <f>VLOOKUP(Investments!A6,Sheet1!$A$1:$C$19,3)</f>
        <v>2.4172296715890034E-2</v>
      </c>
      <c r="F6" s="2"/>
    </row>
    <row r="7" spans="1:6" x14ac:dyDescent="0.35">
      <c r="A7" s="5" t="s">
        <v>7</v>
      </c>
      <c r="B7" s="8">
        <v>0</v>
      </c>
      <c r="C7" s="8">
        <v>0.75</v>
      </c>
      <c r="D7" s="8">
        <f>VLOOKUP(Investments!A7,Sheet1!$A$1:$C$19,3)</f>
        <v>2.6806483168950075E-2</v>
      </c>
      <c r="F7" s="2"/>
    </row>
    <row r="8" spans="1:6" x14ac:dyDescent="0.35">
      <c r="A8" s="5" t="s">
        <v>19</v>
      </c>
      <c r="B8" s="8">
        <v>0</v>
      </c>
      <c r="C8" s="8">
        <v>0.75</v>
      </c>
      <c r="D8" s="8">
        <f>VLOOKUP(Investments!A8,Sheet1!$A$1:$C$19,3)</f>
        <v>8.5092845965954345E-2</v>
      </c>
      <c r="F8" s="2"/>
    </row>
    <row r="9" spans="1:6" x14ac:dyDescent="0.35">
      <c r="A9" s="5" t="s">
        <v>11</v>
      </c>
      <c r="B9" s="8">
        <v>0</v>
      </c>
      <c r="C9" s="8">
        <v>0.75</v>
      </c>
      <c r="D9" s="8">
        <f>VLOOKUP(Investments!A9,Sheet1!$A$1:$C$19,3)</f>
        <v>2.7553938117026635E-2</v>
      </c>
      <c r="F9" s="2"/>
    </row>
    <row r="10" spans="1:6" x14ac:dyDescent="0.35">
      <c r="A10" s="5" t="s">
        <v>12</v>
      </c>
      <c r="B10" s="8">
        <v>0</v>
      </c>
      <c r="C10" s="8">
        <v>0.75</v>
      </c>
      <c r="D10" s="8">
        <f>VLOOKUP(Investments!A10,Sheet1!$A$1:$C$19,3)</f>
        <v>8.289114108869633E-2</v>
      </c>
      <c r="F10" s="2"/>
    </row>
    <row r="11" spans="1:6" x14ac:dyDescent="0.35">
      <c r="A11" s="5" t="s">
        <v>16</v>
      </c>
      <c r="B11" s="8">
        <v>0</v>
      </c>
      <c r="C11" s="8">
        <v>0.75</v>
      </c>
      <c r="D11" s="8">
        <f>VLOOKUP(Investments!A11,Sheet1!$A$1:$C$19,3)</f>
        <v>0.18364260693473441</v>
      </c>
      <c r="F11" s="2"/>
    </row>
    <row r="12" spans="1:6" x14ac:dyDescent="0.35">
      <c r="A12" s="5" t="s">
        <v>3</v>
      </c>
      <c r="B12" s="8">
        <v>0</v>
      </c>
      <c r="C12" s="8">
        <v>0.2</v>
      </c>
      <c r="D12" s="8">
        <f>VLOOKUP(Investments!A12,Sheet1!$A$1:$C$19,3)</f>
        <v>2.6249089859510084E-2</v>
      </c>
      <c r="F12" s="2"/>
    </row>
    <row r="13" spans="1:6" x14ac:dyDescent="0.35">
      <c r="A13" s="5" t="s">
        <v>17</v>
      </c>
      <c r="B13" s="8">
        <v>0</v>
      </c>
      <c r="C13" s="8">
        <v>0.2</v>
      </c>
      <c r="D13" s="8">
        <f>VLOOKUP(Investments!A13,Sheet1!$A$1:$C$19,3)</f>
        <v>1.3648838398740381E-2</v>
      </c>
      <c r="F13" s="2"/>
    </row>
    <row r="14" spans="1:6" x14ac:dyDescent="0.35">
      <c r="A14" s="5" t="s">
        <v>18</v>
      </c>
      <c r="B14" s="8">
        <v>0</v>
      </c>
      <c r="C14" s="8">
        <v>0.25</v>
      </c>
      <c r="D14" s="8">
        <f>VLOOKUP(Investments!A14,Sheet1!$A$1:$C$19,3)</f>
        <v>3.2857945405440986E-2</v>
      </c>
      <c r="F14" s="2"/>
    </row>
    <row r="15" spans="1:6" x14ac:dyDescent="0.35">
      <c r="A15" s="5" t="s">
        <v>20</v>
      </c>
      <c r="B15" s="8">
        <v>0</v>
      </c>
      <c r="C15" s="8">
        <v>0.25</v>
      </c>
      <c r="D15" s="8">
        <f>VLOOKUP(Investments!A15,Sheet1!$A$1:$C$19,3)</f>
        <v>4.6842358303719765E-2</v>
      </c>
      <c r="F15" s="2"/>
    </row>
    <row r="16" spans="1:6" x14ac:dyDescent="0.35">
      <c r="A16" s="4" t="s">
        <v>8</v>
      </c>
      <c r="B16" s="8">
        <v>0</v>
      </c>
      <c r="C16" s="8">
        <v>0.25</v>
      </c>
      <c r="D16" s="8">
        <f>VLOOKUP(Investments!A16,Sheet1!$A$1:$C$19,3)</f>
        <v>6.7573219890565861E-2</v>
      </c>
      <c r="F16" s="2"/>
    </row>
    <row r="17" spans="1:6" x14ac:dyDescent="0.35">
      <c r="A17" s="5" t="s">
        <v>9</v>
      </c>
      <c r="B17" s="8">
        <v>0</v>
      </c>
      <c r="C17" s="8">
        <v>0.25</v>
      </c>
      <c r="D17" s="8">
        <f>VLOOKUP(Investments!A17,Sheet1!$A$1:$C$19,3)</f>
        <v>4.0688641513674323E-2</v>
      </c>
      <c r="F17" s="2"/>
    </row>
    <row r="18" spans="1:6" x14ac:dyDescent="0.35">
      <c r="A18" s="5" t="s">
        <v>10</v>
      </c>
      <c r="B18" s="8">
        <v>0</v>
      </c>
      <c r="C18" s="8">
        <v>0.25</v>
      </c>
      <c r="D18" s="8">
        <f>VLOOKUP(Investments!A18,Sheet1!$A$1:$C$19,3)</f>
        <v>4.7400386698586386E-2</v>
      </c>
      <c r="F18" s="2"/>
    </row>
    <row r="19" spans="1:6" x14ac:dyDescent="0.35">
      <c r="A19" s="5" t="s">
        <v>14</v>
      </c>
      <c r="B19" s="8">
        <v>0</v>
      </c>
      <c r="C19" s="8">
        <v>0.1</v>
      </c>
      <c r="D19" s="8">
        <f>VLOOKUP(Investments!A19,Sheet1!$A$1:$C$19,3)</f>
        <v>1.6040993505717926E-2</v>
      </c>
      <c r="F19" s="2"/>
    </row>
    <row r="20" spans="1:6" x14ac:dyDescent="0.35">
      <c r="A20" s="5" t="s">
        <v>15</v>
      </c>
      <c r="B20" s="8">
        <v>0</v>
      </c>
      <c r="C20" s="8">
        <v>0.1</v>
      </c>
      <c r="D20" s="8">
        <f>VLOOKUP(Investments!A20,Sheet1!$A$1:$C$19,3)</f>
        <v>1.5063646333001234E-2</v>
      </c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ED5D-A25F-4912-886A-4AD11BFAA518}">
  <dimension ref="A1:C21"/>
  <sheetViews>
    <sheetView workbookViewId="0">
      <selection activeCell="G18" sqref="G18"/>
    </sheetView>
  </sheetViews>
  <sheetFormatPr defaultRowHeight="14.5" x14ac:dyDescent="0.35"/>
  <cols>
    <col min="2" max="2" width="13" bestFit="1" customWidth="1"/>
  </cols>
  <sheetData>
    <row r="1" spans="1:3" x14ac:dyDescent="0.35">
      <c r="A1" t="s">
        <v>3</v>
      </c>
      <c r="B1" s="6">
        <v>90516.18</v>
      </c>
      <c r="C1" s="7">
        <f t="shared" ref="C1:C19" si="0">B1/SUM($B$1:$B$19)</f>
        <v>2.6249089859510084E-2</v>
      </c>
    </row>
    <row r="2" spans="1:3" x14ac:dyDescent="0.35">
      <c r="A2" t="s">
        <v>4</v>
      </c>
      <c r="B2" s="6">
        <v>595142.02</v>
      </c>
      <c r="C2" s="7">
        <f t="shared" si="0"/>
        <v>0.17258722542367949</v>
      </c>
    </row>
    <row r="3" spans="1:3" x14ac:dyDescent="0.35">
      <c r="A3" t="s">
        <v>22</v>
      </c>
      <c r="B3" s="6">
        <v>9017.9699999999993</v>
      </c>
      <c r="C3" s="7">
        <f t="shared" si="0"/>
        <v>2.6151512898618364E-3</v>
      </c>
    </row>
    <row r="4" spans="1:3" x14ac:dyDescent="0.35">
      <c r="A4" t="s">
        <v>5</v>
      </c>
      <c r="B4" s="6">
        <v>256491.45</v>
      </c>
      <c r="C4" s="7">
        <f t="shared" si="0"/>
        <v>7.4380813676030499E-2</v>
      </c>
    </row>
    <row r="5" spans="1:3" x14ac:dyDescent="0.35">
      <c r="A5" t="s">
        <v>6</v>
      </c>
      <c r="B5" s="6">
        <v>47905.85</v>
      </c>
      <c r="C5" s="7">
        <f t="shared" si="0"/>
        <v>1.3892377710219447E-2</v>
      </c>
    </row>
    <row r="6" spans="1:3" x14ac:dyDescent="0.35">
      <c r="A6" t="s">
        <v>18</v>
      </c>
      <c r="B6" s="6">
        <v>113305.86</v>
      </c>
      <c r="C6" s="7">
        <f t="shared" si="0"/>
        <v>3.2857945405440986E-2</v>
      </c>
    </row>
    <row r="7" spans="1:3" x14ac:dyDescent="0.35">
      <c r="A7" t="s">
        <v>7</v>
      </c>
      <c r="B7" s="6">
        <v>92438.27</v>
      </c>
      <c r="C7" s="7">
        <f t="shared" si="0"/>
        <v>2.6806483168950075E-2</v>
      </c>
    </row>
    <row r="8" spans="1:3" x14ac:dyDescent="0.35">
      <c r="A8" t="s">
        <v>20</v>
      </c>
      <c r="B8" s="6">
        <v>161529.07999999999</v>
      </c>
      <c r="C8" s="7">
        <f t="shared" si="0"/>
        <v>4.6842358303719765E-2</v>
      </c>
    </row>
    <row r="9" spans="1:3" x14ac:dyDescent="0.35">
      <c r="A9" t="s">
        <v>19</v>
      </c>
      <c r="B9" s="6">
        <v>293430.34000000003</v>
      </c>
      <c r="C9" s="7">
        <f t="shared" si="0"/>
        <v>8.5092845965954345E-2</v>
      </c>
    </row>
    <row r="10" spans="1:3" x14ac:dyDescent="0.35">
      <c r="A10" t="s">
        <v>8</v>
      </c>
      <c r="B10" s="6">
        <v>233016.45</v>
      </c>
      <c r="C10" s="7">
        <f t="shared" si="0"/>
        <v>6.7573219890565861E-2</v>
      </c>
    </row>
    <row r="11" spans="1:3" x14ac:dyDescent="0.35">
      <c r="A11" t="s">
        <v>9</v>
      </c>
      <c r="B11" s="6">
        <v>140308.88</v>
      </c>
      <c r="C11" s="7">
        <f t="shared" si="0"/>
        <v>4.0688641513674323E-2</v>
      </c>
    </row>
    <row r="12" spans="1:3" x14ac:dyDescent="0.35">
      <c r="A12" t="s">
        <v>10</v>
      </c>
      <c r="B12" s="6">
        <v>163453.35999999999</v>
      </c>
      <c r="C12" s="7">
        <f t="shared" si="0"/>
        <v>4.7400386698586386E-2</v>
      </c>
    </row>
    <row r="13" spans="1:3" x14ac:dyDescent="0.35">
      <c r="A13" t="s">
        <v>11</v>
      </c>
      <c r="B13" s="6">
        <v>95015.76</v>
      </c>
      <c r="C13" s="7">
        <f t="shared" si="0"/>
        <v>2.7553938117026635E-2</v>
      </c>
    </row>
    <row r="14" spans="1:3" x14ac:dyDescent="0.35">
      <c r="A14" t="s">
        <v>12</v>
      </c>
      <c r="B14" s="6">
        <v>285838.08000000002</v>
      </c>
      <c r="C14" s="7">
        <f t="shared" si="0"/>
        <v>8.289114108869633E-2</v>
      </c>
    </row>
    <row r="15" spans="1:3" x14ac:dyDescent="0.35">
      <c r="A15" t="s">
        <v>13</v>
      </c>
      <c r="B15" s="6">
        <v>83354.66</v>
      </c>
      <c r="C15" s="7">
        <f t="shared" si="0"/>
        <v>2.4172296715890034E-2</v>
      </c>
    </row>
    <row r="16" spans="1:3" x14ac:dyDescent="0.35">
      <c r="A16" t="s">
        <v>14</v>
      </c>
      <c r="B16" s="6">
        <v>55315.040000000001</v>
      </c>
      <c r="C16" s="7">
        <f t="shared" si="0"/>
        <v>1.6040993505717926E-2</v>
      </c>
    </row>
    <row r="17" spans="1:3" x14ac:dyDescent="0.35">
      <c r="A17" t="s">
        <v>15</v>
      </c>
      <c r="B17" s="6">
        <v>51944.800000000003</v>
      </c>
      <c r="C17" s="7">
        <f t="shared" si="0"/>
        <v>1.5063646333001234E-2</v>
      </c>
    </row>
    <row r="18" spans="1:3" x14ac:dyDescent="0.35">
      <c r="A18" t="s">
        <v>16</v>
      </c>
      <c r="B18" s="6">
        <v>633264.9</v>
      </c>
      <c r="C18" s="7">
        <f t="shared" si="0"/>
        <v>0.18364260693473441</v>
      </c>
    </row>
    <row r="19" spans="1:3" x14ac:dyDescent="0.35">
      <c r="A19" t="s">
        <v>17</v>
      </c>
      <c r="B19" s="6">
        <v>47066.04</v>
      </c>
      <c r="C19" s="7">
        <f t="shared" si="0"/>
        <v>1.3648838398740381E-2</v>
      </c>
    </row>
    <row r="21" spans="1:3" x14ac:dyDescent="0.35">
      <c r="B21" s="6">
        <f>SUM(B1:B20)</f>
        <v>3448354.9899999998</v>
      </c>
    </row>
  </sheetData>
  <sortState xmlns:xlrd2="http://schemas.microsoft.com/office/spreadsheetml/2017/richdata2" ref="A1:C19">
    <sortCondition ref="A1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Pageler</dc:creator>
  <cp:lastModifiedBy>Evan Pageler</cp:lastModifiedBy>
  <dcterms:created xsi:type="dcterms:W3CDTF">2024-08-07T21:24:22Z</dcterms:created>
  <dcterms:modified xsi:type="dcterms:W3CDTF">2024-08-29T18:26:06Z</dcterms:modified>
</cp:coreProperties>
</file>