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Users\evapa\Desktop\"/>
    </mc:Choice>
  </mc:AlternateContent>
  <xr:revisionPtr revIDLastSave="0" documentId="13_ncr:1_{F21FB78D-6CAC-45C2-9AE9-C20A0D218DBA}" xr6:coauthVersionLast="47" xr6:coauthVersionMax="47" xr10:uidLastSave="{00000000-0000-0000-0000-000000000000}"/>
  <bookViews>
    <workbookView xWindow="14625" yWindow="-16380" windowWidth="29040" windowHeight="164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7" i="14"/>
  <c r="L8" i="14"/>
  <c r="L9" i="14"/>
  <c r="L10" i="14"/>
  <c r="L11" i="14"/>
  <c r="L12" i="14"/>
  <c r="L13" i="14"/>
  <c r="L14" i="14"/>
  <c r="L17" i="14"/>
  <c r="L18" i="14"/>
  <c r="L19" i="14"/>
  <c r="L20" i="14"/>
  <c r="L21" i="14"/>
  <c r="L22" i="14"/>
  <c r="L23" i="14"/>
  <c r="L24" i="14"/>
  <c r="L25" i="14"/>
  <c r="L26" i="14"/>
  <c r="L27" i="14"/>
  <c r="L28" i="14"/>
  <c r="L29" i="14"/>
  <c r="L30" i="14"/>
  <c r="L31" i="14"/>
  <c r="L32" i="14"/>
  <c r="L33" i="14"/>
  <c r="L34" i="14"/>
  <c r="L35"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M9" i="14" s="1"/>
  <c r="K10" i="14"/>
  <c r="M10" i="14" s="1"/>
  <c r="K11" i="14"/>
  <c r="M11" i="14" s="1"/>
  <c r="K12" i="14"/>
  <c r="K13" i="14"/>
  <c r="M13" i="14" s="1"/>
  <c r="K14" i="14"/>
  <c r="M14" i="14" s="1"/>
  <c r="K15" i="14"/>
  <c r="M15" i="14" s="1"/>
  <c r="M16" i="14"/>
  <c r="K16" i="14"/>
  <c r="M17" i="14"/>
  <c r="K17" i="14"/>
  <c r="K18" i="14"/>
  <c r="M18" i="14" s="1"/>
  <c r="K19" i="14"/>
  <c r="M19" i="14" s="1"/>
  <c r="M20" i="14"/>
  <c r="K20" i="14"/>
  <c r="M21" i="14"/>
  <c r="K21" i="14"/>
  <c r="K22" i="14"/>
  <c r="M22" i="14" s="1"/>
  <c r="K23" i="14"/>
  <c r="M23" i="14" s="1"/>
  <c r="M24" i="14"/>
  <c r="K24" i="14"/>
  <c r="M25" i="14"/>
  <c r="K25" i="14"/>
  <c r="K26" i="14"/>
  <c r="M26" i="14" s="1"/>
  <c r="K27" i="14"/>
  <c r="M27" i="14" s="1"/>
  <c r="M28" i="14"/>
  <c r="K28" i="14"/>
  <c r="M29" i="14"/>
  <c r="K29" i="14"/>
  <c r="K30" i="14"/>
  <c r="M30" i="14" s="1"/>
  <c r="K31" i="14"/>
  <c r="M31" i="14" s="1"/>
  <c r="M32" i="14"/>
  <c r="K32" i="14"/>
  <c r="M33" i="14"/>
  <c r="K33" i="14"/>
  <c r="K34" i="14"/>
  <c r="M34" i="14" s="1"/>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7" i="14" l="1"/>
  <c r="M5" i="14"/>
  <c r="M12"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<sst xmlns="http://schemas.openxmlformats.org/spreadsheetml/2006/main" count="814" uniqueCount="727">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</sst>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Κανονικό"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0.35483870967741937</c:v>
                </c:pt>
                <c:pt idx="1">
                  <c:v>0.29032258064516131</c:v>
                </c:pt>
                <c:pt idx="2">
                  <c:v>0.4838709677419355</c:v>
                </c:pt>
                <c:pt idx="3">
                  <c:v>0.70967741935483875</c:v>
                </c:pt>
                <c:pt idx="4">
                  <c:v>-0.35483870967741937</c:v>
                </c:pt>
                <c:pt idx="5">
                  <c:v>9.6774193548387094E-2</c:v>
                </c:pt>
                <c:pt idx="6">
                  <c:v>-0.4838709677419355</c:v>
                </c:pt>
                <c:pt idx="7">
                  <c:v>-0.54838709677419351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0.45967741935483869</c:v>
                </c:pt>
                <c:pt idx="1">
                  <c:v>-0.32258064516129031</c:v>
                </c:pt>
                <c:pt idx="2">
                  <c:v>6.8548387096774188E-2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0.45967741935483869</c:v>
                </c:pt>
                <c:pt idx="1">
                  <c:v>-0.32258064516129031</c:v>
                </c:pt>
                <c:pt idx="2" formatCode="0.00">
                  <c:v>6.8548387096774188E-2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0.53391144194179618</c:v>
                  </c:pt>
                  <c:pt idx="1">
                    <c:v>0.3693369234367479</c:v>
                  </c:pt>
                  <c:pt idx="2">
                    <c:v>0.38958793984125761</c:v>
                  </c:pt>
                </c:numCache>
              </c:numRef>
            </c:plus>
            <c:minus>
              <c:numRef>
                <c:f>Confidence_Intervals!$M$5:$M$7</c:f>
                <c:numCache>
                  <c:formatCode>General</c:formatCode>
                  <c:ptCount val="3"/>
                  <c:pt idx="0">
                    <c:v>0.53391144194179618</c:v>
                  </c:pt>
                  <c:pt idx="1">
                    <c:v>0.3693369234367479</c:v>
                  </c:pt>
                  <c:pt idx="2">
                    <c:v>0.38958793984125761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0.45967741935483869</c:v>
                </c:pt>
                <c:pt idx="1">
                  <c:v>-0.32258064516129031</c:v>
                </c:pt>
                <c:pt idx="2" formatCode="0.00">
                  <c:v>6.8548387096774188E-2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50" t="s">
        <v>707</v>
      </c>
      <c r="B1" s="50"/>
      <c r="C1" s="50"/>
    </row>
    <row r="2" spans="1:3" ht="107.25" customHeight="1" x14ac:dyDescent="0.35">
      <c r="A2" s="51" t="s">
        <v>416</v>
      </c>
      <c r="B2" s="51"/>
      <c r="C2" s="51"/>
    </row>
    <row r="4" spans="1:3" ht="18.5" x14ac:dyDescent="0.45">
      <c r="A4" s="23" t="s">
        <v>256</v>
      </c>
      <c r="B4" s="24" t="s">
        <v>40</v>
      </c>
    </row>
    <row r="6" spans="1:3" ht="30.75" customHeight="1" x14ac:dyDescent="0.35">
      <c r="A6" s="52" t="s">
        <v>257</v>
      </c>
      <c r="B6" s="52"/>
      <c r="C6" s="52"/>
    </row>
    <row r="8" spans="1:3" ht="262.5" customHeight="1" x14ac:dyDescent="0.3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73" t="s">
        <v>267</v>
      </c>
      <c r="B1" s="73"/>
      <c r="C1" s="73"/>
      <c r="D1" s="73"/>
      <c r="E1" s="73"/>
      <c r="F1" s="73"/>
      <c r="G1" s="73"/>
    </row>
    <row r="2" spans="1:7" ht="197.25" customHeight="1" x14ac:dyDescent="0.35">
      <c r="A2" s="52" t="s">
        <v>268</v>
      </c>
      <c r="B2" s="52"/>
      <c r="C2" s="52"/>
      <c r="D2" s="52"/>
      <c r="E2" s="52"/>
      <c r="F2" s="52"/>
      <c r="G2" s="52"/>
    </row>
    <row r="3" spans="1:7" x14ac:dyDescent="0.35">
      <c r="A3" s="74"/>
      <c r="B3" s="74"/>
      <c r="C3" s="74"/>
      <c r="D3" s="74"/>
      <c r="E3" s="74"/>
      <c r="F3" s="74"/>
      <c r="G3" s="74"/>
    </row>
    <row r="4" spans="1:7" x14ac:dyDescent="0.35">
      <c r="A4" s="25" t="s">
        <v>25</v>
      </c>
      <c r="B4" s="25" t="s">
        <v>265</v>
      </c>
    </row>
    <row r="5" spans="1:7" x14ac:dyDescent="0.35">
      <c r="A5" s="11" t="str">
        <f>VLOOKUP(Read_First!B4,Items!A1:S50,18,FALSE)</f>
        <v>Pragmatic Quality</v>
      </c>
      <c r="B5" s="9">
        <f>SQRT(VAR(DT!K4:K1004))</f>
        <v>1.5167080225957965</v>
      </c>
    </row>
    <row r="6" spans="1:7" x14ac:dyDescent="0.35">
      <c r="A6" s="11" t="str">
        <f>VLOOKUP(Read_First!B4,Items!A1:S50,19,FALSE)</f>
        <v>Hedonic Quality</v>
      </c>
      <c r="B6" s="9">
        <f>SQRT(VAR(DT!L4:L1004))</f>
        <v>1.0491932384517655</v>
      </c>
    </row>
    <row r="9" spans="1:7" x14ac:dyDescent="0.35">
      <c r="A9" s="25" t="s">
        <v>266</v>
      </c>
      <c r="B9" s="35" t="str">
        <f>VLOOKUP(Read_First!B4,Items!A1:S50,18,FALSE)</f>
        <v>Pragmatic Quality</v>
      </c>
      <c r="C9" s="35" t="str">
        <f>VLOOKUP(Read_First!B4,Items!A1:S50,19,FALSE)</f>
        <v>Hedonic Quality</v>
      </c>
    </row>
    <row r="10" spans="1:7" x14ac:dyDescent="0.35">
      <c r="A10" s="25" t="s">
        <v>269</v>
      </c>
      <c r="B10" s="7">
        <f>POWER((1.65*B5)/0.5,2)</f>
        <v>25.051391129032247</v>
      </c>
      <c r="C10" s="7">
        <f>POWER((1.65*B6)/0.5,2)</f>
        <v>11.987782258064513</v>
      </c>
    </row>
    <row r="11" spans="1:7" x14ac:dyDescent="0.35">
      <c r="A11" s="25" t="s">
        <v>270</v>
      </c>
      <c r="B11" s="7">
        <f>POWER((1.96*B5)/0.5,2)</f>
        <v>35.348916129032247</v>
      </c>
      <c r="C11" s="7">
        <f>POWER((1.96*B6)/0.5,2)</f>
        <v>16.91543225806452</v>
      </c>
    </row>
    <row r="12" spans="1:7" x14ac:dyDescent="0.35">
      <c r="A12" s="25" t="s">
        <v>271</v>
      </c>
      <c r="B12" s="7">
        <f>POWER((2.58*B6)/0.5,2)</f>
        <v>29.309632258064521</v>
      </c>
      <c r="C12" s="7">
        <f>POWER((2.58*B6)/0.5,2)</f>
        <v>29.309632258064521</v>
      </c>
    </row>
    <row r="13" spans="1:7" x14ac:dyDescent="0.35">
      <c r="A13" s="25" t="s">
        <v>272</v>
      </c>
      <c r="B13" s="7">
        <f>POWER((1.65*B5)/0.25,2)</f>
        <v>100.20556451612899</v>
      </c>
      <c r="C13" s="7">
        <f>POWER((1.65*B6)/0.25,2)</f>
        <v>47.951129032258052</v>
      </c>
    </row>
    <row r="14" spans="1:7" x14ac:dyDescent="0.35">
      <c r="A14" s="25" t="s">
        <v>273</v>
      </c>
      <c r="B14" s="7">
        <f>POWER((1.96*B5)/0.25,2)</f>
        <v>141.39566451612899</v>
      </c>
      <c r="C14" s="7">
        <f>POWER((1.96*B6)/0.25,2)</f>
        <v>67.66172903225808</v>
      </c>
    </row>
    <row r="15" spans="1:7" x14ac:dyDescent="0.35">
      <c r="A15" s="25" t="s">
        <v>274</v>
      </c>
      <c r="B15" s="7">
        <f>POWER((2.58*B5)/0.25,2)</f>
        <v>244.99846451612902</v>
      </c>
      <c r="C15" s="7">
        <f>POWER((2.58*B6)/0.25,2)</f>
        <v>117.23852903225809</v>
      </c>
    </row>
    <row r="16" spans="1:7" x14ac:dyDescent="0.35">
      <c r="A16" s="25" t="s">
        <v>275</v>
      </c>
      <c r="B16" s="7">
        <f>POWER((1.65*B5)/0.1,2)</f>
        <v>626.28477822580612</v>
      </c>
      <c r="C16" s="7">
        <f>POWER((1.65*B6)/0.1,2)</f>
        <v>299.69455645161275</v>
      </c>
    </row>
    <row r="17" spans="1:3" x14ac:dyDescent="0.35">
      <c r="A17" s="25" t="s">
        <v>276</v>
      </c>
      <c r="B17" s="7">
        <f>POWER((1.96*B5)/0.1,2)</f>
        <v>883.72290322580614</v>
      </c>
      <c r="C17" s="7">
        <f>POWER((1.96*B6)/0.1,2)</f>
        <v>422.88580645161284</v>
      </c>
    </row>
    <row r="18" spans="1:3" x14ac:dyDescent="0.35">
      <c r="A18" s="25" t="s">
        <v>277</v>
      </c>
      <c r="B18" s="7">
        <f>POWER((2.58*B5)/0.1,2)</f>
        <v>1531.2404032258059</v>
      </c>
      <c r="C18" s="7">
        <f>POWER((2.58*B6)/0.1,2)</f>
        <v>732.74080645161291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L30" sqref="L30"/>
    </sheetView>
  </sheetViews>
  <sheetFormatPr defaultColWidth="9.08984375" defaultRowHeight="14.5" x14ac:dyDescent="0.35"/>
  <cols>
    <col min="1" max="8" width="8.81640625" style="2" customWidth="1"/>
  </cols>
  <sheetData>
    <row r="1" spans="1:8" ht="126" customHeight="1" x14ac:dyDescent="0.35">
      <c r="A1" s="54" t="s">
        <v>264</v>
      </c>
      <c r="B1" s="55"/>
      <c r="C1" s="55"/>
      <c r="D1" s="55"/>
      <c r="E1" s="55"/>
      <c r="F1" s="55"/>
      <c r="G1" s="55"/>
      <c r="H1" s="55"/>
    </row>
    <row r="2" spans="1:8" x14ac:dyDescent="0.35">
      <c r="A2" s="56" t="s">
        <v>0</v>
      </c>
      <c r="B2" s="56"/>
      <c r="C2" s="56"/>
      <c r="D2" s="56"/>
      <c r="E2" s="56"/>
      <c r="F2" s="56"/>
      <c r="G2" s="56"/>
      <c r="H2" s="56"/>
    </row>
    <row r="3" spans="1:8" x14ac:dyDescent="0.35">
      <c r="A3" s="1">
        <v>1</v>
      </c>
      <c r="B3" s="1">
        <v>2</v>
      </c>
      <c r="C3" s="1">
        <v>3</v>
      </c>
      <c r="D3" s="1">
        <v>4</v>
      </c>
      <c r="E3" s="1">
        <v>5</v>
      </c>
      <c r="F3" s="1">
        <v>6</v>
      </c>
      <c r="G3" s="1">
        <v>7</v>
      </c>
      <c r="H3" s="1">
        <v>8</v>
      </c>
    </row>
    <row r="4" spans="1:8" x14ac:dyDescent="0.35">
      <c r="A4">
        <v>1</v>
      </c>
      <c r="B4">
        <v>2</v>
      </c>
      <c r="C4">
        <v>2</v>
      </c>
      <c r="D4">
        <v>4</v>
      </c>
      <c r="E4">
        <v>3</v>
      </c>
      <c r="F4">
        <v>2</v>
      </c>
      <c r="G4">
        <v>2</v>
      </c>
      <c r="H4">
        <v>4</v>
      </c>
    </row>
    <row r="5" spans="1:8" x14ac:dyDescent="0.35">
      <c r="A5">
        <v>4</v>
      </c>
      <c r="B5">
        <v>5</v>
      </c>
      <c r="C5">
        <v>5</v>
      </c>
      <c r="D5">
        <v>4</v>
      </c>
      <c r="E5">
        <v>4</v>
      </c>
      <c r="F5">
        <v>3</v>
      </c>
      <c r="G5">
        <v>3</v>
      </c>
      <c r="H5">
        <v>3</v>
      </c>
    </row>
    <row r="6" spans="1:8" x14ac:dyDescent="0.35">
      <c r="A6">
        <v>5</v>
      </c>
      <c r="B6">
        <v>5</v>
      </c>
      <c r="C6">
        <v>5</v>
      </c>
      <c r="D6">
        <v>6</v>
      </c>
      <c r="E6">
        <v>5</v>
      </c>
      <c r="F6">
        <v>4</v>
      </c>
      <c r="G6">
        <v>2</v>
      </c>
      <c r="H6">
        <v>2</v>
      </c>
    </row>
    <row r="7" spans="1:8" x14ac:dyDescent="0.35">
      <c r="A7">
        <v>3</v>
      </c>
      <c r="B7">
        <v>5</v>
      </c>
      <c r="C7">
        <v>4</v>
      </c>
      <c r="D7">
        <v>6</v>
      </c>
      <c r="E7">
        <v>4</v>
      </c>
      <c r="F7">
        <v>5</v>
      </c>
      <c r="G7">
        <v>3</v>
      </c>
      <c r="H7">
        <v>5</v>
      </c>
    </row>
    <row r="8" spans="1:8" x14ac:dyDescent="0.35">
      <c r="A8">
        <v>4</v>
      </c>
      <c r="B8">
        <v>3</v>
      </c>
      <c r="C8">
        <v>2</v>
      </c>
      <c r="D8">
        <v>2</v>
      </c>
      <c r="E8">
        <v>3</v>
      </c>
      <c r="F8">
        <v>3</v>
      </c>
      <c r="G8">
        <v>3</v>
      </c>
      <c r="H8">
        <v>3</v>
      </c>
    </row>
    <row r="9" spans="1:8" x14ac:dyDescent="0.35">
      <c r="A9">
        <v>5</v>
      </c>
      <c r="B9">
        <v>6</v>
      </c>
      <c r="C9">
        <v>6</v>
      </c>
      <c r="D9">
        <v>4</v>
      </c>
      <c r="E9">
        <v>4</v>
      </c>
      <c r="F9">
        <v>3</v>
      </c>
      <c r="G9">
        <v>4</v>
      </c>
      <c r="H9">
        <v>4</v>
      </c>
    </row>
    <row r="10" spans="1:8" x14ac:dyDescent="0.35">
      <c r="A10">
        <v>5</v>
      </c>
      <c r="B10">
        <v>4</v>
      </c>
      <c r="C10">
        <v>6</v>
      </c>
      <c r="D10">
        <v>5</v>
      </c>
      <c r="E10">
        <v>5</v>
      </c>
      <c r="F10">
        <v>6</v>
      </c>
      <c r="G10">
        <v>6</v>
      </c>
      <c r="H10">
        <v>5</v>
      </c>
    </row>
    <row r="11" spans="1:8" x14ac:dyDescent="0.35">
      <c r="A11">
        <v>4</v>
      </c>
      <c r="B11">
        <v>5</v>
      </c>
      <c r="C11">
        <v>2</v>
      </c>
      <c r="D11">
        <v>4</v>
      </c>
      <c r="E11">
        <v>3</v>
      </c>
      <c r="F11">
        <v>3</v>
      </c>
      <c r="G11">
        <v>4</v>
      </c>
      <c r="H11">
        <v>4</v>
      </c>
    </row>
    <row r="12" spans="1:8" x14ac:dyDescent="0.35">
      <c r="A12">
        <v>7</v>
      </c>
      <c r="B12">
        <v>7</v>
      </c>
      <c r="C12">
        <v>7</v>
      </c>
      <c r="D12">
        <v>7</v>
      </c>
      <c r="E12">
        <v>4</v>
      </c>
      <c r="F12">
        <v>5</v>
      </c>
      <c r="G12">
        <v>5</v>
      </c>
      <c r="H12">
        <v>1</v>
      </c>
    </row>
    <row r="13" spans="1:8" x14ac:dyDescent="0.35">
      <c r="A13">
        <v>3</v>
      </c>
      <c r="B13">
        <v>5</v>
      </c>
      <c r="C13">
        <v>4</v>
      </c>
      <c r="D13">
        <v>6</v>
      </c>
      <c r="E13">
        <v>3</v>
      </c>
      <c r="F13">
        <v>5</v>
      </c>
      <c r="G13">
        <v>6</v>
      </c>
      <c r="H13">
        <v>4</v>
      </c>
    </row>
    <row r="14" spans="1:8" x14ac:dyDescent="0.35">
      <c r="A14">
        <v>4</v>
      </c>
      <c r="B14">
        <v>3</v>
      </c>
      <c r="C14">
        <v>4</v>
      </c>
      <c r="D14">
        <v>2</v>
      </c>
      <c r="E14">
        <v>2</v>
      </c>
      <c r="F14">
        <v>2</v>
      </c>
      <c r="G14">
        <v>4</v>
      </c>
      <c r="H14">
        <v>2</v>
      </c>
    </row>
    <row r="15" spans="1:8" x14ac:dyDescent="0.35">
      <c r="A15">
        <v>4</v>
      </c>
      <c r="B15">
        <v>3</v>
      </c>
      <c r="C15">
        <v>3</v>
      </c>
      <c r="D15">
        <v>3</v>
      </c>
      <c r="E15">
        <v>4</v>
      </c>
      <c r="F15">
        <v>5</v>
      </c>
      <c r="G15">
        <v>2</v>
      </c>
      <c r="H15">
        <v>2</v>
      </c>
    </row>
    <row r="16" spans="1:8" x14ac:dyDescent="0.35">
      <c r="A16">
        <v>3</v>
      </c>
      <c r="B16">
        <v>6</v>
      </c>
      <c r="C16">
        <v>5</v>
      </c>
      <c r="D16">
        <v>7</v>
      </c>
      <c r="E16">
        <v>1</v>
      </c>
      <c r="F16">
        <v>5</v>
      </c>
      <c r="G16">
        <v>1</v>
      </c>
      <c r="H16">
        <v>1</v>
      </c>
    </row>
    <row r="17" spans="1:8" x14ac:dyDescent="0.35">
      <c r="A17">
        <v>5</v>
      </c>
      <c r="B17">
        <v>3</v>
      </c>
      <c r="C17">
        <v>2</v>
      </c>
      <c r="D17">
        <v>6</v>
      </c>
      <c r="E17">
        <v>4</v>
      </c>
      <c r="F17">
        <v>5</v>
      </c>
      <c r="G17">
        <v>4</v>
      </c>
      <c r="H17">
        <v>2</v>
      </c>
    </row>
    <row r="18" spans="1:8" x14ac:dyDescent="0.35">
      <c r="A18">
        <v>3</v>
      </c>
      <c r="B18">
        <v>1</v>
      </c>
      <c r="C18">
        <v>1</v>
      </c>
      <c r="D18">
        <v>2</v>
      </c>
      <c r="E18">
        <v>5</v>
      </c>
      <c r="F18">
        <v>3</v>
      </c>
      <c r="G18">
        <v>4</v>
      </c>
      <c r="H18">
        <v>3</v>
      </c>
    </row>
    <row r="19" spans="1:8" x14ac:dyDescent="0.35">
      <c r="A19">
        <v>5</v>
      </c>
      <c r="B19">
        <v>4</v>
      </c>
      <c r="C19">
        <v>5</v>
      </c>
      <c r="D19">
        <v>6</v>
      </c>
      <c r="E19">
        <v>6</v>
      </c>
      <c r="F19">
        <v>4</v>
      </c>
      <c r="G19">
        <v>5</v>
      </c>
      <c r="H19">
        <v>4</v>
      </c>
    </row>
    <row r="20" spans="1:8" x14ac:dyDescent="0.35">
      <c r="A20">
        <v>1</v>
      </c>
      <c r="B20">
        <v>3</v>
      </c>
      <c r="C20">
        <v>3</v>
      </c>
      <c r="D20">
        <v>5</v>
      </c>
      <c r="E20">
        <v>3</v>
      </c>
      <c r="F20">
        <v>3</v>
      </c>
      <c r="G20">
        <v>4</v>
      </c>
      <c r="H20">
        <v>6</v>
      </c>
    </row>
    <row r="21" spans="1:8" x14ac:dyDescent="0.35">
      <c r="A21">
        <v>7</v>
      </c>
      <c r="B21">
        <v>7</v>
      </c>
      <c r="C21">
        <v>7</v>
      </c>
      <c r="D21">
        <v>7</v>
      </c>
      <c r="E21">
        <v>3</v>
      </c>
      <c r="F21">
        <v>4</v>
      </c>
      <c r="G21">
        <v>3</v>
      </c>
      <c r="H21">
        <v>3</v>
      </c>
    </row>
    <row r="22" spans="1:8" x14ac:dyDescent="0.35">
      <c r="A22">
        <v>4</v>
      </c>
      <c r="B22">
        <v>4</v>
      </c>
      <c r="C22">
        <v>4</v>
      </c>
      <c r="D22">
        <v>4</v>
      </c>
      <c r="E22">
        <v>4</v>
      </c>
      <c r="F22">
        <v>4</v>
      </c>
      <c r="G22">
        <v>4</v>
      </c>
      <c r="H22">
        <v>4</v>
      </c>
    </row>
    <row r="23" spans="1:8" x14ac:dyDescent="0.35">
      <c r="A23">
        <v>4</v>
      </c>
      <c r="B23">
        <v>5</v>
      </c>
      <c r="C23">
        <v>5</v>
      </c>
      <c r="D23">
        <v>5</v>
      </c>
      <c r="E23">
        <v>4</v>
      </c>
      <c r="F23">
        <v>4</v>
      </c>
      <c r="G23">
        <v>4</v>
      </c>
      <c r="H23">
        <v>4</v>
      </c>
    </row>
    <row r="24" spans="1:8" x14ac:dyDescent="0.35">
      <c r="A24">
        <v>3</v>
      </c>
      <c r="B24">
        <v>3</v>
      </c>
      <c r="C24">
        <v>4</v>
      </c>
      <c r="D24">
        <v>3</v>
      </c>
      <c r="E24">
        <v>1</v>
      </c>
      <c r="F24">
        <v>1</v>
      </c>
      <c r="G24">
        <v>1</v>
      </c>
      <c r="H24">
        <v>1</v>
      </c>
    </row>
    <row r="25" spans="1:8" x14ac:dyDescent="0.35">
      <c r="A25">
        <v>6</v>
      </c>
      <c r="B25">
        <v>4</v>
      </c>
      <c r="C25">
        <v>6</v>
      </c>
      <c r="D25">
        <v>5</v>
      </c>
      <c r="E25">
        <v>4</v>
      </c>
      <c r="F25">
        <v>6</v>
      </c>
      <c r="G25">
        <v>3</v>
      </c>
      <c r="H25">
        <v>4</v>
      </c>
    </row>
    <row r="26" spans="1:8" x14ac:dyDescent="0.35">
      <c r="A26">
        <v>4</v>
      </c>
      <c r="B26">
        <v>1</v>
      </c>
      <c r="C26">
        <v>5</v>
      </c>
      <c r="D26">
        <v>2</v>
      </c>
      <c r="E26">
        <v>1</v>
      </c>
      <c r="F26">
        <v>1</v>
      </c>
      <c r="G26">
        <v>4</v>
      </c>
      <c r="H26">
        <v>4</v>
      </c>
    </row>
    <row r="27" spans="1:8" x14ac:dyDescent="0.35">
      <c r="A27">
        <v>5</v>
      </c>
      <c r="B27">
        <v>4</v>
      </c>
      <c r="C27">
        <v>5</v>
      </c>
      <c r="D27">
        <v>5</v>
      </c>
      <c r="E27">
        <v>5</v>
      </c>
      <c r="F27">
        <v>6</v>
      </c>
      <c r="G27">
        <v>4</v>
      </c>
      <c r="H27">
        <v>5</v>
      </c>
    </row>
    <row r="28" spans="1:8" x14ac:dyDescent="0.35">
      <c r="A28">
        <v>5</v>
      </c>
      <c r="B28">
        <v>7</v>
      </c>
      <c r="C28">
        <v>6</v>
      </c>
      <c r="D28">
        <v>7</v>
      </c>
      <c r="E28">
        <v>3</v>
      </c>
      <c r="F28">
        <v>5</v>
      </c>
      <c r="G28">
        <v>6</v>
      </c>
      <c r="H28">
        <v>6</v>
      </c>
    </row>
    <row r="29" spans="1:8" x14ac:dyDescent="0.35">
      <c r="A29">
        <v>4</v>
      </c>
      <c r="B29">
        <v>6</v>
      </c>
      <c r="C29">
        <v>7</v>
      </c>
      <c r="D29">
        <v>6</v>
      </c>
      <c r="E29">
        <v>2</v>
      </c>
      <c r="F29">
        <v>4</v>
      </c>
      <c r="G29">
        <v>1</v>
      </c>
      <c r="H29">
        <v>4</v>
      </c>
    </row>
    <row r="30" spans="1:8" x14ac:dyDescent="0.35">
      <c r="A30">
        <v>4</v>
      </c>
      <c r="B30">
        <v>2</v>
      </c>
      <c r="C30">
        <v>2</v>
      </c>
      <c r="D30">
        <v>2</v>
      </c>
      <c r="E30">
        <v>4</v>
      </c>
      <c r="F30">
        <v>4</v>
      </c>
      <c r="G30">
        <v>2</v>
      </c>
      <c r="H30">
        <v>3</v>
      </c>
    </row>
    <row r="31" spans="1:8" x14ac:dyDescent="0.35">
      <c r="A31">
        <v>6</v>
      </c>
      <c r="B31">
        <v>7</v>
      </c>
      <c r="C31">
        <v>7</v>
      </c>
      <c r="D31">
        <v>7</v>
      </c>
      <c r="E31">
        <v>4</v>
      </c>
      <c r="F31">
        <v>7</v>
      </c>
      <c r="G31">
        <v>4</v>
      </c>
      <c r="H31">
        <v>4</v>
      </c>
    </row>
    <row r="32" spans="1:8" x14ac:dyDescent="0.35">
      <c r="A32">
        <v>7</v>
      </c>
      <c r="B32">
        <v>7</v>
      </c>
      <c r="C32">
        <v>7</v>
      </c>
      <c r="D32">
        <v>7</v>
      </c>
      <c r="E32">
        <v>7</v>
      </c>
      <c r="F32">
        <v>7</v>
      </c>
      <c r="G32">
        <v>6</v>
      </c>
      <c r="H32">
        <v>4</v>
      </c>
    </row>
    <row r="33" spans="1:8" x14ac:dyDescent="0.35">
      <c r="A33">
        <v>6</v>
      </c>
      <c r="B33">
        <v>5</v>
      </c>
      <c r="C33">
        <v>6</v>
      </c>
      <c r="D33">
        <v>6</v>
      </c>
      <c r="E33">
        <v>5</v>
      </c>
      <c r="F33">
        <v>6</v>
      </c>
      <c r="G33">
        <v>2</v>
      </c>
      <c r="H33">
        <v>3</v>
      </c>
    </row>
    <row r="34" spans="1:8" x14ac:dyDescent="0.35">
      <c r="A34">
        <v>4</v>
      </c>
      <c r="B34">
        <v>1</v>
      </c>
      <c r="C34">
        <v>2</v>
      </c>
      <c r="D34">
        <v>1</v>
      </c>
      <c r="E34">
        <v>3</v>
      </c>
      <c r="F34">
        <v>2</v>
      </c>
      <c r="G34">
        <v>3</v>
      </c>
      <c r="H34">
        <v>3</v>
      </c>
    </row>
    <row r="35" spans="1:8" x14ac:dyDescent="0.35">
      <c r="A35"/>
      <c r="B35"/>
      <c r="C35"/>
      <c r="D35"/>
      <c r="E35"/>
      <c r="F35"/>
      <c r="G35"/>
      <c r="H35"/>
    </row>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R6" sqref="R6"/>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57" t="s">
        <v>418</v>
      </c>
      <c r="B1" s="55"/>
      <c r="C1" s="55"/>
      <c r="D1" s="55"/>
      <c r="E1" s="55"/>
      <c r="F1" s="55"/>
      <c r="G1" s="55"/>
      <c r="H1" s="55"/>
      <c r="K1" s="58"/>
      <c r="L1" s="59"/>
      <c r="M1" s="59"/>
    </row>
    <row r="2" spans="1:13" x14ac:dyDescent="0.35">
      <c r="A2" s="56" t="s">
        <v>0</v>
      </c>
      <c r="B2" s="56"/>
      <c r="C2" s="56"/>
      <c r="D2" s="56"/>
      <c r="E2" s="56"/>
      <c r="F2" s="56"/>
      <c r="G2" s="56"/>
      <c r="H2" s="56"/>
      <c r="K2" s="56" t="s">
        <v>4</v>
      </c>
      <c r="L2" s="56"/>
      <c r="M2" s="56"/>
    </row>
    <row r="3" spans="1:13" x14ac:dyDescent="0.35">
      <c r="A3" s="1">
        <v>1</v>
      </c>
      <c r="B3" s="1">
        <v>2</v>
      </c>
      <c r="C3" s="1">
        <v>3</v>
      </c>
      <c r="D3" s="1">
        <v>4</v>
      </c>
      <c r="E3" s="1">
        <v>5</v>
      </c>
      <c r="F3" s="1">
        <v>6</v>
      </c>
      <c r="G3" s="1">
        <v>7</v>
      </c>
      <c r="H3" s="1">
        <v>8</v>
      </c>
      <c r="K3" s="25" t="s">
        <v>74</v>
      </c>
      <c r="L3" s="25" t="s">
        <v>77</v>
      </c>
      <c r="M3" s="25" t="s">
        <v>411</v>
      </c>
    </row>
    <row r="4" spans="1:13" x14ac:dyDescent="0.35">
      <c r="A4" s="2">
        <f>IF(Data!A4&gt;0,Data!A4-4,"")</f>
        <v>-3</v>
      </c>
      <c r="B4" s="2">
        <f>IF(Data!B4&gt;0,Data!B4-4,"")</f>
        <v>-2</v>
      </c>
      <c r="C4" s="2">
        <f>IF(Data!C4&gt;0,Data!C4-4,"")</f>
        <v>-2</v>
      </c>
      <c r="D4" s="2">
        <f>IF(Data!D4&gt;0,Data!D4-4,"")</f>
        <v>0</v>
      </c>
      <c r="E4" s="2">
        <f>IF(Data!E4&gt;0,Data!E4-4,"")</f>
        <v>-1</v>
      </c>
      <c r="F4" s="2">
        <f>IF(Data!F4&gt;0,Data!F4-4,"")</f>
        <v>-2</v>
      </c>
      <c r="G4" s="2">
        <f>IF(Data!G4&gt;0,Data!G4-4,"")</f>
        <v>-2</v>
      </c>
      <c r="H4" s="2">
        <f>IF(Data!H4&gt;0,Data!H4-4,"")</f>
        <v>0</v>
      </c>
      <c r="K4" s="9">
        <f>IF(COUNT(A4,B4,C4,D4)&gt;0,AVERAGE(A4,B4,C4,D4),"")</f>
        <v>-1.75</v>
      </c>
      <c r="L4" s="9">
        <f>IF(COUNT(E4,F4,G4,H4)&gt;0,AVERAGE(E4,F4,G4,H4),"")</f>
        <v>-1.25</v>
      </c>
      <c r="M4" s="9">
        <f>IF(COUNT(A4,B4,C4,D4,E4,F4,G4,H4)&gt;0,AVERAGE(A4,B4,C4,D4,E4,F4,G4,H4),"")</f>
        <v>-1.5</v>
      </c>
    </row>
    <row r="5" spans="1:13" x14ac:dyDescent="0.35">
      <c r="A5" s="2">
        <f>IF(Data!A5&gt;0,Data!A5-4,"")</f>
        <v>0</v>
      </c>
      <c r="B5" s="2">
        <f>IF(Data!B5&gt;0,Data!B5-4,"")</f>
        <v>1</v>
      </c>
      <c r="C5" s="2">
        <f>IF(Data!C5&gt;0,Data!C5-4,"")</f>
        <v>1</v>
      </c>
      <c r="D5" s="2">
        <f>IF(Data!D5&gt;0,Data!D5-4,"")</f>
        <v>0</v>
      </c>
      <c r="E5" s="2">
        <f>IF(Data!E5&gt;0,Data!E5-4,"")</f>
        <v>0</v>
      </c>
      <c r="F5" s="2">
        <f>IF(Data!F5&gt;0,Data!F5-4,"")</f>
        <v>-1</v>
      </c>
      <c r="G5" s="2">
        <f>IF(Data!G5&gt;0,Data!G5-4,"")</f>
        <v>-1</v>
      </c>
      <c r="H5" s="2">
        <f>IF(Data!H5&gt;0,Data!H5-4,"")</f>
        <v>-1</v>
      </c>
      <c r="K5" s="9">
        <f t="shared" ref="K5:K68" si="0">IF(COUNT(A5,B5,C5,D5)&gt;0,AVERAGE(A5,B5,C5,D5),"")</f>
        <v>0.5</v>
      </c>
      <c r="L5" s="9">
        <f t="shared" ref="L5:L68" si="1">IF(COUNT(E5,F5,G5,H5)&gt;0,AVERAGE(E5,F5,G5,H5),"")</f>
        <v>-0.75</v>
      </c>
      <c r="M5" s="9">
        <f t="shared" ref="M5:M68" si="2">IF(COUNT(A5,B5,C5,D5,E5,F5,G5,H5)&gt;0,AVERAGE(A5,B5,C5,D5,E5,F5,G5,H5),"")</f>
        <v>-0.125</v>
      </c>
    </row>
    <row r="6" spans="1:13" x14ac:dyDescent="0.35">
      <c r="A6" s="2">
        <f>IF(Data!A6&gt;0,Data!A6-4,"")</f>
        <v>1</v>
      </c>
      <c r="B6" s="2">
        <f>IF(Data!B6&gt;0,Data!B6-4,"")</f>
        <v>1</v>
      </c>
      <c r="C6" s="2">
        <f>IF(Data!C6&gt;0,Data!C6-4,"")</f>
        <v>1</v>
      </c>
      <c r="D6" s="2">
        <f>IF(Data!D6&gt;0,Data!D6-4,"")</f>
        <v>2</v>
      </c>
      <c r="E6" s="2">
        <f>IF(Data!E6&gt;0,Data!E6-4,"")</f>
        <v>1</v>
      </c>
      <c r="F6" s="2">
        <f>IF(Data!F6&gt;0,Data!F6-4,"")</f>
        <v>0</v>
      </c>
      <c r="G6" s="2">
        <f>IF(Data!G6&gt;0,Data!G6-4,"")</f>
        <v>-2</v>
      </c>
      <c r="H6" s="2">
        <f>IF(Data!H6&gt;0,Data!H6-4,"")</f>
        <v>-2</v>
      </c>
      <c r="K6" s="9">
        <f t="shared" si="0"/>
        <v>1.25</v>
      </c>
      <c r="L6" s="9">
        <f t="shared" si="1"/>
        <v>-0.75</v>
      </c>
      <c r="M6" s="9">
        <f t="shared" si="2"/>
        <v>0.25</v>
      </c>
    </row>
    <row r="7" spans="1:13" x14ac:dyDescent="0.35">
      <c r="A7" s="2">
        <f>IF(Data!A7&gt;0,Data!A7-4,"")</f>
        <v>-1</v>
      </c>
      <c r="B7" s="2">
        <f>IF(Data!B7&gt;0,Data!B7-4,"")</f>
        <v>1</v>
      </c>
      <c r="C7" s="2">
        <f>IF(Data!C7&gt;0,Data!C7-4,"")</f>
        <v>0</v>
      </c>
      <c r="D7" s="2">
        <f>IF(Data!D7&gt;0,Data!D7-4,"")</f>
        <v>2</v>
      </c>
      <c r="E7" s="2">
        <f>IF(Data!E7&gt;0,Data!E7-4,"")</f>
        <v>0</v>
      </c>
      <c r="F7" s="2">
        <f>IF(Data!F7&gt;0,Data!F7-4,"")</f>
        <v>1</v>
      </c>
      <c r="G7" s="2">
        <f>IF(Data!G7&gt;0,Data!G7-4,"")</f>
        <v>-1</v>
      </c>
      <c r="H7" s="2">
        <f>IF(Data!H7&gt;0,Data!H7-4,"")</f>
        <v>1</v>
      </c>
      <c r="K7" s="9">
        <f t="shared" si="0"/>
        <v>0.5</v>
      </c>
      <c r="L7" s="9">
        <f t="shared" si="1"/>
        <v>0.25</v>
      </c>
      <c r="M7" s="9">
        <f t="shared" si="2"/>
        <v>0.375</v>
      </c>
    </row>
    <row r="8" spans="1:13" x14ac:dyDescent="0.35">
      <c r="A8" s="2">
        <f>IF(Data!A8&gt;0,Data!A8-4,"")</f>
        <v>0</v>
      </c>
      <c r="B8" s="2">
        <f>IF(Data!B8&gt;0,Data!B8-4,"")</f>
        <v>-1</v>
      </c>
      <c r="C8" s="2">
        <f>IF(Data!C8&gt;0,Data!C8-4,"")</f>
        <v>-2</v>
      </c>
      <c r="D8" s="2">
        <f>IF(Data!D8&gt;0,Data!D8-4,"")</f>
        <v>-2</v>
      </c>
      <c r="E8" s="2">
        <f>IF(Data!E8&gt;0,Data!E8-4,"")</f>
        <v>-1</v>
      </c>
      <c r="F8" s="2">
        <f>IF(Data!F8&gt;0,Data!F8-4,"")</f>
        <v>-1</v>
      </c>
      <c r="G8" s="2">
        <f>IF(Data!G8&gt;0,Data!G8-4,"")</f>
        <v>-1</v>
      </c>
      <c r="H8" s="2">
        <f>IF(Data!H8&gt;0,Data!H8-4,"")</f>
        <v>-1</v>
      </c>
      <c r="K8" s="9">
        <f t="shared" si="0"/>
        <v>-1.25</v>
      </c>
      <c r="L8" s="9">
        <f t="shared" si="1"/>
        <v>-1</v>
      </c>
      <c r="M8" s="9">
        <f t="shared" si="2"/>
        <v>-1.125</v>
      </c>
    </row>
    <row r="9" spans="1:13" x14ac:dyDescent="0.35">
      <c r="A9" s="2">
        <f>IF(Data!A9&gt;0,Data!A9-4,"")</f>
        <v>1</v>
      </c>
      <c r="B9" s="2">
        <f>IF(Data!B9&gt;0,Data!B9-4,"")</f>
        <v>2</v>
      </c>
      <c r="C9" s="2">
        <f>IF(Data!C9&gt;0,Data!C9-4,"")</f>
        <v>2</v>
      </c>
      <c r="D9" s="2">
        <f>IF(Data!D9&gt;0,Data!D9-4,"")</f>
        <v>0</v>
      </c>
      <c r="E9" s="2">
        <f>IF(Data!E9&gt;0,Data!E9-4,"")</f>
        <v>0</v>
      </c>
      <c r="F9" s="2">
        <f>IF(Data!F9&gt;0,Data!F9-4,"")</f>
        <v>-1</v>
      </c>
      <c r="G9" s="2">
        <f>IF(Data!G9&gt;0,Data!G9-4,"")</f>
        <v>0</v>
      </c>
      <c r="H9" s="2">
        <f>IF(Data!H9&gt;0,Data!H9-4,"")</f>
        <v>0</v>
      </c>
      <c r="K9" s="9">
        <f t="shared" si="0"/>
        <v>1.25</v>
      </c>
      <c r="L9" s="9">
        <f t="shared" si="1"/>
        <v>-0.25</v>
      </c>
      <c r="M9" s="9">
        <f t="shared" si="2"/>
        <v>0.5</v>
      </c>
    </row>
    <row r="10" spans="1:13" x14ac:dyDescent="0.35">
      <c r="A10" s="2">
        <f>IF(Data!A10&gt;0,Data!A10-4,"")</f>
        <v>1</v>
      </c>
      <c r="B10" s="2">
        <f>IF(Data!B10&gt;0,Data!B10-4,"")</f>
        <v>0</v>
      </c>
      <c r="C10" s="2">
        <f>IF(Data!C10&gt;0,Data!C10-4,"")</f>
        <v>2</v>
      </c>
      <c r="D10" s="2">
        <f>IF(Data!D10&gt;0,Data!D10-4,"")</f>
        <v>1</v>
      </c>
      <c r="E10" s="2">
        <f>IF(Data!E10&gt;0,Data!E10-4,"")</f>
        <v>1</v>
      </c>
      <c r="F10" s="2">
        <f>IF(Data!F10&gt;0,Data!F10-4,"")</f>
        <v>2</v>
      </c>
      <c r="G10" s="2">
        <f>IF(Data!G10&gt;0,Data!G10-4,"")</f>
        <v>2</v>
      </c>
      <c r="H10" s="2">
        <f>IF(Data!H10&gt;0,Data!H10-4,"")</f>
        <v>1</v>
      </c>
      <c r="K10" s="9">
        <f t="shared" si="0"/>
        <v>1</v>
      </c>
      <c r="L10" s="9">
        <f t="shared" si="1"/>
        <v>1.5</v>
      </c>
      <c r="M10" s="9">
        <f t="shared" si="2"/>
        <v>1.25</v>
      </c>
    </row>
    <row r="11" spans="1:13" x14ac:dyDescent="0.35">
      <c r="A11" s="2">
        <f>IF(Data!A11&gt;0,Data!A11-4,"")</f>
        <v>0</v>
      </c>
      <c r="B11" s="2">
        <f>IF(Data!B11&gt;0,Data!B11-4,"")</f>
        <v>1</v>
      </c>
      <c r="C11" s="2">
        <f>IF(Data!C11&gt;0,Data!C11-4,"")</f>
        <v>-2</v>
      </c>
      <c r="D11" s="2">
        <f>IF(Data!D11&gt;0,Data!D11-4,"")</f>
        <v>0</v>
      </c>
      <c r="E11" s="2">
        <f>IF(Data!E11&gt;0,Data!E11-4,"")</f>
        <v>-1</v>
      </c>
      <c r="F11" s="2">
        <f>IF(Data!F11&gt;0,Data!F11-4,"")</f>
        <v>-1</v>
      </c>
      <c r="G11" s="2">
        <f>IF(Data!G11&gt;0,Data!G11-4,"")</f>
        <v>0</v>
      </c>
      <c r="H11" s="2">
        <f>IF(Data!H11&gt;0,Data!H11-4,"")</f>
        <v>0</v>
      </c>
      <c r="K11" s="9">
        <f t="shared" si="0"/>
        <v>-0.25</v>
      </c>
      <c r="L11" s="9">
        <f t="shared" si="1"/>
        <v>-0.5</v>
      </c>
      <c r="M11" s="9">
        <f t="shared" si="2"/>
        <v>-0.375</v>
      </c>
    </row>
    <row r="12" spans="1:13" x14ac:dyDescent="0.35">
      <c r="A12" s="2">
        <f>IF(Data!A12&gt;0,Data!A12-4,"")</f>
        <v>3</v>
      </c>
      <c r="B12" s="2">
        <f>IF(Data!B12&gt;0,Data!B12-4,"")</f>
        <v>3</v>
      </c>
      <c r="C12" s="2">
        <f>IF(Data!C12&gt;0,Data!C12-4,"")</f>
        <v>3</v>
      </c>
      <c r="D12" s="2">
        <f>IF(Data!D12&gt;0,Data!D12-4,"")</f>
        <v>3</v>
      </c>
      <c r="E12" s="2">
        <f>IF(Data!E12&gt;0,Data!E12-4,"")</f>
        <v>0</v>
      </c>
      <c r="F12" s="2">
        <f>IF(Data!F12&gt;0,Data!F12-4,"")</f>
        <v>1</v>
      </c>
      <c r="G12" s="2">
        <f>IF(Data!G12&gt;0,Data!G12-4,"")</f>
        <v>1</v>
      </c>
      <c r="H12" s="2">
        <f>IF(Data!H12&gt;0,Data!H12-4,"")</f>
        <v>-3</v>
      </c>
      <c r="K12" s="9">
        <f t="shared" si="0"/>
        <v>3</v>
      </c>
      <c r="L12" s="9">
        <f t="shared" si="1"/>
        <v>-0.25</v>
      </c>
      <c r="M12" s="9">
        <f t="shared" si="2"/>
        <v>1.375</v>
      </c>
    </row>
    <row r="13" spans="1:13" x14ac:dyDescent="0.35">
      <c r="A13" s="2">
        <f>IF(Data!A13&gt;0,Data!A13-4,"")</f>
        <v>-1</v>
      </c>
      <c r="B13" s="2">
        <f>IF(Data!B13&gt;0,Data!B13-4,"")</f>
        <v>1</v>
      </c>
      <c r="C13" s="2">
        <f>IF(Data!C13&gt;0,Data!C13-4,"")</f>
        <v>0</v>
      </c>
      <c r="D13" s="2">
        <f>IF(Data!D13&gt;0,Data!D13-4,"")</f>
        <v>2</v>
      </c>
      <c r="E13" s="2">
        <f>IF(Data!E13&gt;0,Data!E13-4,"")</f>
        <v>-1</v>
      </c>
      <c r="F13" s="2">
        <f>IF(Data!F13&gt;0,Data!F13-4,"")</f>
        <v>1</v>
      </c>
      <c r="G13" s="2">
        <f>IF(Data!G13&gt;0,Data!G13-4,"")</f>
        <v>2</v>
      </c>
      <c r="H13" s="2">
        <f>IF(Data!H13&gt;0,Data!H13-4,"")</f>
        <v>0</v>
      </c>
      <c r="K13" s="9">
        <f t="shared" si="0"/>
        <v>0.5</v>
      </c>
      <c r="L13" s="9">
        <f t="shared" si="1"/>
        <v>0.5</v>
      </c>
      <c r="M13" s="9">
        <f t="shared" si="2"/>
        <v>0.5</v>
      </c>
    </row>
    <row r="14" spans="1:13" x14ac:dyDescent="0.35">
      <c r="A14" s="2">
        <f>IF(Data!A14&gt;0,Data!A14-4,"")</f>
        <v>0</v>
      </c>
      <c r="B14" s="2">
        <f>IF(Data!B14&gt;0,Data!B14-4,"")</f>
        <v>-1</v>
      </c>
      <c r="C14" s="2">
        <f>IF(Data!C14&gt;0,Data!C14-4,"")</f>
        <v>0</v>
      </c>
      <c r="D14" s="2">
        <f>IF(Data!D14&gt;0,Data!D14-4,"")</f>
        <v>-2</v>
      </c>
      <c r="E14" s="2">
        <f>IF(Data!E14&gt;0,Data!E14-4,"")</f>
        <v>-2</v>
      </c>
      <c r="F14" s="2">
        <f>IF(Data!F14&gt;0,Data!F14-4,"")</f>
        <v>-2</v>
      </c>
      <c r="G14" s="2">
        <f>IF(Data!G14&gt;0,Data!G14-4,"")</f>
        <v>0</v>
      </c>
      <c r="H14" s="2">
        <f>IF(Data!H14&gt;0,Data!H14-4,"")</f>
        <v>-2</v>
      </c>
      <c r="K14" s="9">
        <f t="shared" si="0"/>
        <v>-0.75</v>
      </c>
      <c r="L14" s="9">
        <f t="shared" si="1"/>
        <v>-1.5</v>
      </c>
      <c r="M14" s="9">
        <f t="shared" si="2"/>
        <v>-1.125</v>
      </c>
    </row>
    <row r="15" spans="1:13" x14ac:dyDescent="0.35">
      <c r="A15" s="2">
        <f>IF(Data!A15&gt;0,Data!A15-4,"")</f>
        <v>0</v>
      </c>
      <c r="B15" s="2">
        <f>IF(Data!B15&gt;0,Data!B15-4,"")</f>
        <v>-1</v>
      </c>
      <c r="C15" s="2">
        <f>IF(Data!C15&gt;0,Data!C15-4,"")</f>
        <v>-1</v>
      </c>
      <c r="D15" s="2">
        <f>IF(Data!D15&gt;0,Data!D15-4,"")</f>
        <v>-1</v>
      </c>
      <c r="E15" s="2">
        <f>IF(Data!E15&gt;0,Data!E15-4,"")</f>
        <v>0</v>
      </c>
      <c r="F15" s="2">
        <f>IF(Data!F15&gt;0,Data!F15-4,"")</f>
        <v>1</v>
      </c>
      <c r="G15" s="2">
        <f>IF(Data!G15&gt;0,Data!G15-4,"")</f>
        <v>-2</v>
      </c>
      <c r="H15" s="2">
        <f>IF(Data!H15&gt;0,Data!H15-4,"")</f>
        <v>-2</v>
      </c>
      <c r="K15" s="9">
        <f t="shared" si="0"/>
        <v>-0.75</v>
      </c>
      <c r="L15" s="9">
        <f t="shared" si="1"/>
        <v>-0.75</v>
      </c>
      <c r="M15" s="9">
        <f t="shared" si="2"/>
        <v>-0.75</v>
      </c>
    </row>
    <row r="16" spans="1:13" x14ac:dyDescent="0.35">
      <c r="A16" s="2">
        <f>IF(Data!A16&gt;0,Data!A16-4,"")</f>
        <v>-1</v>
      </c>
      <c r="B16" s="2">
        <f>IF(Data!B16&gt;0,Data!B16-4,"")</f>
        <v>2</v>
      </c>
      <c r="C16" s="2">
        <f>IF(Data!C16&gt;0,Data!C16-4,"")</f>
        <v>1</v>
      </c>
      <c r="D16" s="2">
        <f>IF(Data!D16&gt;0,Data!D16-4,"")</f>
        <v>3</v>
      </c>
      <c r="E16" s="2">
        <f>IF(Data!E16&gt;0,Data!E16-4,"")</f>
        <v>-3</v>
      </c>
      <c r="F16" s="2">
        <f>IF(Data!F16&gt;0,Data!F16-4,"")</f>
        <v>1</v>
      </c>
      <c r="G16" s="2">
        <f>IF(Data!G16&gt;0,Data!G16-4,"")</f>
        <v>-3</v>
      </c>
      <c r="H16" s="2">
        <f>IF(Data!H16&gt;0,Data!H16-4,"")</f>
        <v>-3</v>
      </c>
      <c r="K16" s="9">
        <f t="shared" si="0"/>
        <v>1.25</v>
      </c>
      <c r="L16" s="9">
        <f t="shared" si="1"/>
        <v>-2</v>
      </c>
      <c r="M16" s="9">
        <f t="shared" si="2"/>
        <v>-0.375</v>
      </c>
    </row>
    <row r="17" spans="1:13" x14ac:dyDescent="0.35">
      <c r="A17" s="2">
        <f>IF(Data!A17&gt;0,Data!A17-4,"")</f>
        <v>1</v>
      </c>
      <c r="B17" s="2">
        <f>IF(Data!B17&gt;0,Data!B17-4,"")</f>
        <v>-1</v>
      </c>
      <c r="C17" s="2">
        <f>IF(Data!C17&gt;0,Data!C17-4,"")</f>
        <v>-2</v>
      </c>
      <c r="D17" s="2">
        <f>IF(Data!D17&gt;0,Data!D17-4,"")</f>
        <v>2</v>
      </c>
      <c r="E17" s="2">
        <f>IF(Data!E17&gt;0,Data!E17-4,"")</f>
        <v>0</v>
      </c>
      <c r="F17" s="2">
        <f>IF(Data!F17&gt;0,Data!F17-4,"")</f>
        <v>1</v>
      </c>
      <c r="G17" s="2">
        <f>IF(Data!G17&gt;0,Data!G17-4,"")</f>
        <v>0</v>
      </c>
      <c r="H17" s="2">
        <f>IF(Data!H17&gt;0,Data!H17-4,"")</f>
        <v>-2</v>
      </c>
      <c r="K17" s="9">
        <f t="shared" si="0"/>
        <v>0</v>
      </c>
      <c r="L17" s="9">
        <f t="shared" si="1"/>
        <v>-0.25</v>
      </c>
      <c r="M17" s="9">
        <f t="shared" si="2"/>
        <v>-0.125</v>
      </c>
    </row>
    <row r="18" spans="1:13" x14ac:dyDescent="0.35">
      <c r="A18" s="2">
        <f>IF(Data!A18&gt;0,Data!A18-4,"")</f>
        <v>-1</v>
      </c>
      <c r="B18" s="2">
        <f>IF(Data!B18&gt;0,Data!B18-4,"")</f>
        <v>-3</v>
      </c>
      <c r="C18" s="2">
        <f>IF(Data!C18&gt;0,Data!C18-4,"")</f>
        <v>-3</v>
      </c>
      <c r="D18" s="2">
        <f>IF(Data!D18&gt;0,Data!D18-4,"")</f>
        <v>-2</v>
      </c>
      <c r="E18" s="2">
        <f>IF(Data!E18&gt;0,Data!E18-4,"")</f>
        <v>1</v>
      </c>
      <c r="F18" s="2">
        <f>IF(Data!F18&gt;0,Data!F18-4,"")</f>
        <v>-1</v>
      </c>
      <c r="G18" s="2">
        <f>IF(Data!G18&gt;0,Data!G18-4,"")</f>
        <v>0</v>
      </c>
      <c r="H18" s="2">
        <f>IF(Data!H18&gt;0,Data!H18-4,"")</f>
        <v>-1</v>
      </c>
      <c r="K18" s="9">
        <f t="shared" si="0"/>
        <v>-2.25</v>
      </c>
      <c r="L18" s="9">
        <f t="shared" si="1"/>
        <v>-0.25</v>
      </c>
      <c r="M18" s="9">
        <f t="shared" si="2"/>
        <v>-1.25</v>
      </c>
    </row>
    <row r="19" spans="1:13" x14ac:dyDescent="0.35">
      <c r="A19" s="2">
        <f>IF(Data!A19&gt;0,Data!A19-4,"")</f>
        <v>1</v>
      </c>
      <c r="B19" s="2">
        <f>IF(Data!B19&gt;0,Data!B19-4,"")</f>
        <v>0</v>
      </c>
      <c r="C19" s="2">
        <f>IF(Data!C19&gt;0,Data!C19-4,"")</f>
        <v>1</v>
      </c>
      <c r="D19" s="2">
        <f>IF(Data!D19&gt;0,Data!D19-4,"")</f>
        <v>2</v>
      </c>
      <c r="E19" s="2">
        <f>IF(Data!E19&gt;0,Data!E19-4,"")</f>
        <v>2</v>
      </c>
      <c r="F19" s="2">
        <f>IF(Data!F19&gt;0,Data!F19-4,"")</f>
        <v>0</v>
      </c>
      <c r="G19" s="2">
        <f>IF(Data!G19&gt;0,Data!G19-4,"")</f>
        <v>1</v>
      </c>
      <c r="H19" s="2">
        <f>IF(Data!H19&gt;0,Data!H19-4,"")</f>
        <v>0</v>
      </c>
      <c r="K19" s="9">
        <f t="shared" si="0"/>
        <v>1</v>
      </c>
      <c r="L19" s="9">
        <f t="shared" si="1"/>
        <v>0.75</v>
      </c>
      <c r="M19" s="9">
        <f t="shared" si="2"/>
        <v>0.875</v>
      </c>
    </row>
    <row r="20" spans="1:13" x14ac:dyDescent="0.35">
      <c r="A20" s="2">
        <f>IF(Data!A20&gt;0,Data!A20-4,"")</f>
        <v>-3</v>
      </c>
      <c r="B20" s="2">
        <f>IF(Data!B20&gt;0,Data!B20-4,"")</f>
        <v>-1</v>
      </c>
      <c r="C20" s="2">
        <f>IF(Data!C20&gt;0,Data!C20-4,"")</f>
        <v>-1</v>
      </c>
      <c r="D20" s="2">
        <f>IF(Data!D20&gt;0,Data!D20-4,"")</f>
        <v>1</v>
      </c>
      <c r="E20" s="2">
        <f>IF(Data!E20&gt;0,Data!E20-4,"")</f>
        <v>-1</v>
      </c>
      <c r="F20" s="2">
        <f>IF(Data!F20&gt;0,Data!F20-4,"")</f>
        <v>-1</v>
      </c>
      <c r="G20" s="2">
        <f>IF(Data!G20&gt;0,Data!G20-4,"")</f>
        <v>0</v>
      </c>
      <c r="H20" s="2">
        <f>IF(Data!H20&gt;0,Data!H20-4,"")</f>
        <v>2</v>
      </c>
      <c r="K20" s="9">
        <f t="shared" si="0"/>
        <v>-1</v>
      </c>
      <c r="L20" s="9">
        <f t="shared" si="1"/>
        <v>0</v>
      </c>
      <c r="M20" s="9">
        <f t="shared" si="2"/>
        <v>-0.5</v>
      </c>
    </row>
    <row r="21" spans="1:13" x14ac:dyDescent="0.35">
      <c r="A21" s="2">
        <f>IF(Data!A21&gt;0,Data!A21-4,"")</f>
        <v>3</v>
      </c>
      <c r="B21" s="2">
        <f>IF(Data!B21&gt;0,Data!B21-4,"")</f>
        <v>3</v>
      </c>
      <c r="C21" s="2">
        <f>IF(Data!C21&gt;0,Data!C21-4,"")</f>
        <v>3</v>
      </c>
      <c r="D21" s="2">
        <f>IF(Data!D21&gt;0,Data!D21-4,"")</f>
        <v>3</v>
      </c>
      <c r="E21" s="2">
        <f>IF(Data!E21&gt;0,Data!E21-4,"")</f>
        <v>-1</v>
      </c>
      <c r="F21" s="2">
        <f>IF(Data!F21&gt;0,Data!F21-4,"")</f>
        <v>0</v>
      </c>
      <c r="G21" s="2">
        <f>IF(Data!G21&gt;0,Data!G21-4,"")</f>
        <v>-1</v>
      </c>
      <c r="H21" s="2">
        <f>IF(Data!H21&gt;0,Data!H21-4,"")</f>
        <v>-1</v>
      </c>
      <c r="K21" s="9">
        <f t="shared" si="0"/>
        <v>3</v>
      </c>
      <c r="L21" s="9">
        <f t="shared" si="1"/>
        <v>-0.75</v>
      </c>
      <c r="M21" s="9">
        <f t="shared" si="2"/>
        <v>1.125</v>
      </c>
    </row>
    <row r="22" spans="1:13" x14ac:dyDescent="0.35">
      <c r="A22" s="2">
        <f>IF(Data!A22&gt;0,Data!A22-4,"")</f>
        <v>0</v>
      </c>
      <c r="B22" s="2">
        <f>IF(Data!B22&gt;0,Data!B22-4,"")</f>
        <v>0</v>
      </c>
      <c r="C22" s="2">
        <f>IF(Data!C22&gt;0,Data!C22-4,"")</f>
        <v>0</v>
      </c>
      <c r="D22" s="2">
        <f>IF(Data!D22&gt;0,Data!D22-4,"")</f>
        <v>0</v>
      </c>
      <c r="E22" s="2">
        <f>IF(Data!E22&gt;0,Data!E22-4,"")</f>
        <v>0</v>
      </c>
      <c r="F22" s="2">
        <f>IF(Data!F22&gt;0,Data!F22-4,"")</f>
        <v>0</v>
      </c>
      <c r="G22" s="2">
        <f>IF(Data!G22&gt;0,Data!G22-4,"")</f>
        <v>0</v>
      </c>
      <c r="H22" s="2">
        <f>IF(Data!H22&gt;0,Data!H22-4,"")</f>
        <v>0</v>
      </c>
      <c r="K22" s="9">
        <f t="shared" si="0"/>
        <v>0</v>
      </c>
      <c r="L22" s="9">
        <f t="shared" si="1"/>
        <v>0</v>
      </c>
      <c r="M22" s="9">
        <f t="shared" si="2"/>
        <v>0</v>
      </c>
    </row>
    <row r="23" spans="1:13" x14ac:dyDescent="0.35">
      <c r="A23" s="2">
        <f>IF(Data!A23&gt;0,Data!A23-4,"")</f>
        <v>0</v>
      </c>
      <c r="B23" s="2">
        <f>IF(Data!B23&gt;0,Data!B23-4,"")</f>
        <v>1</v>
      </c>
      <c r="C23" s="2">
        <f>IF(Data!C23&gt;0,Data!C23-4,"")</f>
        <v>1</v>
      </c>
      <c r="D23" s="2">
        <f>IF(Data!D23&gt;0,Data!D23-4,"")</f>
        <v>1</v>
      </c>
      <c r="E23" s="2">
        <f>IF(Data!E23&gt;0,Data!E23-4,"")</f>
        <v>0</v>
      </c>
      <c r="F23" s="2">
        <f>IF(Data!F23&gt;0,Data!F23-4,"")</f>
        <v>0</v>
      </c>
      <c r="G23" s="2">
        <f>IF(Data!G23&gt;0,Data!G23-4,"")</f>
        <v>0</v>
      </c>
      <c r="H23" s="2">
        <f>IF(Data!H23&gt;0,Data!H23-4,"")</f>
        <v>0</v>
      </c>
      <c r="K23" s="9">
        <f t="shared" si="0"/>
        <v>0.75</v>
      </c>
      <c r="L23" s="9">
        <f t="shared" si="1"/>
        <v>0</v>
      </c>
      <c r="M23" s="9">
        <f t="shared" si="2"/>
        <v>0.375</v>
      </c>
    </row>
    <row r="24" spans="1:13" x14ac:dyDescent="0.35">
      <c r="A24" s="2">
        <f>IF(Data!A24&gt;0,Data!A24-4,"")</f>
        <v>-1</v>
      </c>
      <c r="B24" s="2">
        <f>IF(Data!B24&gt;0,Data!B24-4,"")</f>
        <v>-1</v>
      </c>
      <c r="C24" s="2">
        <f>IF(Data!C24&gt;0,Data!C24-4,"")</f>
        <v>0</v>
      </c>
      <c r="D24" s="2">
        <f>IF(Data!D24&gt;0,Data!D24-4,"")</f>
        <v>-1</v>
      </c>
      <c r="E24" s="2">
        <f>IF(Data!E24&gt;0,Data!E24-4,"")</f>
        <v>-3</v>
      </c>
      <c r="F24" s="2">
        <f>IF(Data!F24&gt;0,Data!F24-4,"")</f>
        <v>-3</v>
      </c>
      <c r="G24" s="2">
        <f>IF(Data!G24&gt;0,Data!G24-4,"")</f>
        <v>-3</v>
      </c>
      <c r="H24" s="2">
        <f>IF(Data!H24&gt;0,Data!H24-4,"")</f>
        <v>-3</v>
      </c>
      <c r="K24" s="9">
        <f t="shared" si="0"/>
        <v>-0.75</v>
      </c>
      <c r="L24" s="9">
        <f t="shared" si="1"/>
        <v>-3</v>
      </c>
      <c r="M24" s="9">
        <f t="shared" si="2"/>
        <v>-1.875</v>
      </c>
    </row>
    <row r="25" spans="1:13" x14ac:dyDescent="0.35">
      <c r="A25" s="2">
        <f>IF(Data!A25&gt;0,Data!A25-4,"")</f>
        <v>2</v>
      </c>
      <c r="B25" s="2">
        <f>IF(Data!B25&gt;0,Data!B25-4,"")</f>
        <v>0</v>
      </c>
      <c r="C25" s="2">
        <f>IF(Data!C25&gt;0,Data!C25-4,"")</f>
        <v>2</v>
      </c>
      <c r="D25" s="2">
        <f>IF(Data!D25&gt;0,Data!D25-4,"")</f>
        <v>1</v>
      </c>
      <c r="E25" s="2">
        <f>IF(Data!E25&gt;0,Data!E25-4,"")</f>
        <v>0</v>
      </c>
      <c r="F25" s="2">
        <f>IF(Data!F25&gt;0,Data!F25-4,"")</f>
        <v>2</v>
      </c>
      <c r="G25" s="2">
        <f>IF(Data!G25&gt;0,Data!G25-4,"")</f>
        <v>-1</v>
      </c>
      <c r="H25" s="2">
        <f>IF(Data!H25&gt;0,Data!H25-4,"")</f>
        <v>0</v>
      </c>
      <c r="K25" s="9">
        <f t="shared" si="0"/>
        <v>1.25</v>
      </c>
      <c r="L25" s="9">
        <f t="shared" si="1"/>
        <v>0.25</v>
      </c>
      <c r="M25" s="9">
        <f t="shared" si="2"/>
        <v>0.75</v>
      </c>
    </row>
    <row r="26" spans="1:13" x14ac:dyDescent="0.35">
      <c r="A26" s="2">
        <f>IF(Data!A26&gt;0,Data!A26-4,"")</f>
        <v>0</v>
      </c>
      <c r="B26" s="2">
        <f>IF(Data!B26&gt;0,Data!B26-4,"")</f>
        <v>-3</v>
      </c>
      <c r="C26" s="2">
        <f>IF(Data!C26&gt;0,Data!C26-4,"")</f>
        <v>1</v>
      </c>
      <c r="D26" s="2">
        <f>IF(Data!D26&gt;0,Data!D26-4,"")</f>
        <v>-2</v>
      </c>
      <c r="E26" s="2">
        <f>IF(Data!E26&gt;0,Data!E26-4,"")</f>
        <v>-3</v>
      </c>
      <c r="F26" s="2">
        <f>IF(Data!F26&gt;0,Data!F26-4,"")</f>
        <v>-3</v>
      </c>
      <c r="G26" s="2">
        <f>IF(Data!G26&gt;0,Data!G26-4,"")</f>
        <v>0</v>
      </c>
      <c r="H26" s="2">
        <f>IF(Data!H26&gt;0,Data!H26-4,"")</f>
        <v>0</v>
      </c>
      <c r="K26" s="9">
        <f t="shared" si="0"/>
        <v>-1</v>
      </c>
      <c r="L26" s="9">
        <f t="shared" si="1"/>
        <v>-1.5</v>
      </c>
      <c r="M26" s="9">
        <f t="shared" si="2"/>
        <v>-1.25</v>
      </c>
    </row>
    <row r="27" spans="1:13" x14ac:dyDescent="0.35">
      <c r="A27" s="2">
        <f>IF(Data!A27&gt;0,Data!A27-4,"")</f>
        <v>1</v>
      </c>
      <c r="B27" s="2">
        <f>IF(Data!B27&gt;0,Data!B27-4,"")</f>
        <v>0</v>
      </c>
      <c r="C27" s="2">
        <f>IF(Data!C27&gt;0,Data!C27-4,"")</f>
        <v>1</v>
      </c>
      <c r="D27" s="2">
        <f>IF(Data!D27&gt;0,Data!D27-4,"")</f>
        <v>1</v>
      </c>
      <c r="E27" s="2">
        <f>IF(Data!E27&gt;0,Data!E27-4,"")</f>
        <v>1</v>
      </c>
      <c r="F27" s="2">
        <f>IF(Data!F27&gt;0,Data!F27-4,"")</f>
        <v>2</v>
      </c>
      <c r="G27" s="2">
        <f>IF(Data!G27&gt;0,Data!G27-4,"")</f>
        <v>0</v>
      </c>
      <c r="H27" s="2">
        <f>IF(Data!H27&gt;0,Data!H27-4,"")</f>
        <v>1</v>
      </c>
      <c r="K27" s="9">
        <f t="shared" si="0"/>
        <v>0.75</v>
      </c>
      <c r="L27" s="9">
        <f t="shared" si="1"/>
        <v>1</v>
      </c>
      <c r="M27" s="9">
        <f t="shared" si="2"/>
        <v>0.875</v>
      </c>
    </row>
    <row r="28" spans="1:13" x14ac:dyDescent="0.35">
      <c r="A28" s="2">
        <f>IF(Data!A28&gt;0,Data!A28-4,"")</f>
        <v>1</v>
      </c>
      <c r="B28" s="2">
        <f>IF(Data!B28&gt;0,Data!B28-4,"")</f>
        <v>3</v>
      </c>
      <c r="C28" s="2">
        <f>IF(Data!C28&gt;0,Data!C28-4,"")</f>
        <v>2</v>
      </c>
      <c r="D28" s="2">
        <f>IF(Data!D28&gt;0,Data!D28-4,"")</f>
        <v>3</v>
      </c>
      <c r="E28" s="2">
        <f>IF(Data!E28&gt;0,Data!E28-4,"")</f>
        <v>-1</v>
      </c>
      <c r="F28" s="2">
        <f>IF(Data!F28&gt;0,Data!F28-4,"")</f>
        <v>1</v>
      </c>
      <c r="G28" s="2">
        <f>IF(Data!G28&gt;0,Data!G28-4,"")</f>
        <v>2</v>
      </c>
      <c r="H28" s="2">
        <f>IF(Data!H28&gt;0,Data!H28-4,"")</f>
        <v>2</v>
      </c>
      <c r="K28" s="9">
        <f t="shared" si="0"/>
        <v>2.25</v>
      </c>
      <c r="L28" s="9">
        <f t="shared" si="1"/>
        <v>1</v>
      </c>
      <c r="M28" s="9">
        <f t="shared" si="2"/>
        <v>1.625</v>
      </c>
    </row>
    <row r="29" spans="1:13" x14ac:dyDescent="0.35">
      <c r="A29" s="2">
        <f>IF(Data!A29&gt;0,Data!A29-4,"")</f>
        <v>0</v>
      </c>
      <c r="B29" s="2">
        <f>IF(Data!B29&gt;0,Data!B29-4,"")</f>
        <v>2</v>
      </c>
      <c r="C29" s="2">
        <f>IF(Data!C29&gt;0,Data!C29-4,"")</f>
        <v>3</v>
      </c>
      <c r="D29" s="2">
        <f>IF(Data!D29&gt;0,Data!D29-4,"")</f>
        <v>2</v>
      </c>
      <c r="E29" s="2">
        <f>IF(Data!E29&gt;0,Data!E29-4,"")</f>
        <v>-2</v>
      </c>
      <c r="F29" s="2">
        <f>IF(Data!F29&gt;0,Data!F29-4,"")</f>
        <v>0</v>
      </c>
      <c r="G29" s="2">
        <f>IF(Data!G29&gt;0,Data!G29-4,"")</f>
        <v>-3</v>
      </c>
      <c r="H29" s="2">
        <f>IF(Data!H29&gt;0,Data!H29-4,"")</f>
        <v>0</v>
      </c>
      <c r="K29" s="9">
        <f t="shared" si="0"/>
        <v>1.75</v>
      </c>
      <c r="L29" s="9">
        <f t="shared" si="1"/>
        <v>-1.25</v>
      </c>
      <c r="M29" s="9">
        <f t="shared" si="2"/>
        <v>0.25</v>
      </c>
    </row>
    <row r="30" spans="1:13" x14ac:dyDescent="0.35">
      <c r="A30" s="2">
        <f>IF(Data!A30&gt;0,Data!A30-4,"")</f>
        <v>0</v>
      </c>
      <c r="B30" s="2">
        <f>IF(Data!B30&gt;0,Data!B30-4,"")</f>
        <v>-2</v>
      </c>
      <c r="C30" s="2">
        <f>IF(Data!C30&gt;0,Data!C30-4,"")</f>
        <v>-2</v>
      </c>
      <c r="D30" s="2">
        <f>IF(Data!D30&gt;0,Data!D30-4,"")</f>
        <v>-2</v>
      </c>
      <c r="E30" s="2">
        <f>IF(Data!E30&gt;0,Data!E30-4,"")</f>
        <v>0</v>
      </c>
      <c r="F30" s="2">
        <f>IF(Data!F30&gt;0,Data!F30-4,"")</f>
        <v>0</v>
      </c>
      <c r="G30" s="2">
        <f>IF(Data!G30&gt;0,Data!G30-4,"")</f>
        <v>-2</v>
      </c>
      <c r="H30" s="2">
        <f>IF(Data!H30&gt;0,Data!H30-4,"")</f>
        <v>-1</v>
      </c>
      <c r="K30" s="9">
        <f t="shared" si="0"/>
        <v>-1.5</v>
      </c>
      <c r="L30" s="9">
        <f t="shared" si="1"/>
        <v>-0.75</v>
      </c>
      <c r="M30" s="9">
        <f t="shared" si="2"/>
        <v>-1.125</v>
      </c>
    </row>
    <row r="31" spans="1:13" x14ac:dyDescent="0.35">
      <c r="A31" s="2">
        <f>IF(Data!A31&gt;0,Data!A31-4,"")</f>
        <v>2</v>
      </c>
      <c r="B31" s="2">
        <f>IF(Data!B31&gt;0,Data!B31-4,"")</f>
        <v>3</v>
      </c>
      <c r="C31" s="2">
        <f>IF(Data!C31&gt;0,Data!C31-4,"")</f>
        <v>3</v>
      </c>
      <c r="D31" s="2">
        <f>IF(Data!D31&gt;0,Data!D31-4,"")</f>
        <v>3</v>
      </c>
      <c r="E31" s="2">
        <f>IF(Data!E31&gt;0,Data!E31-4,"")</f>
        <v>0</v>
      </c>
      <c r="F31" s="2">
        <f>IF(Data!F31&gt;0,Data!F31-4,"")</f>
        <v>3</v>
      </c>
      <c r="G31" s="2">
        <f>IF(Data!G31&gt;0,Data!G31-4,"")</f>
        <v>0</v>
      </c>
      <c r="H31" s="2">
        <f>IF(Data!H31&gt;0,Data!H31-4,"")</f>
        <v>0</v>
      </c>
      <c r="K31" s="9">
        <f t="shared" si="0"/>
        <v>2.75</v>
      </c>
      <c r="L31" s="9">
        <f t="shared" si="1"/>
        <v>0.75</v>
      </c>
      <c r="M31" s="9">
        <f t="shared" si="2"/>
        <v>1.75</v>
      </c>
    </row>
    <row r="32" spans="1:13" x14ac:dyDescent="0.35">
      <c r="A32" s="2">
        <f>IF(Data!A32&gt;0,Data!A32-4,"")</f>
        <v>3</v>
      </c>
      <c r="B32" s="2">
        <f>IF(Data!B32&gt;0,Data!B32-4,"")</f>
        <v>3</v>
      </c>
      <c r="C32" s="2">
        <f>IF(Data!C32&gt;0,Data!C32-4,"")</f>
        <v>3</v>
      </c>
      <c r="D32" s="2">
        <f>IF(Data!D32&gt;0,Data!D32-4,"")</f>
        <v>3</v>
      </c>
      <c r="E32" s="2">
        <f>IF(Data!E32&gt;0,Data!E32-4,"")</f>
        <v>3</v>
      </c>
      <c r="F32" s="2">
        <f>IF(Data!F32&gt;0,Data!F32-4,"")</f>
        <v>3</v>
      </c>
      <c r="G32" s="2">
        <f>IF(Data!G32&gt;0,Data!G32-4,"")</f>
        <v>2</v>
      </c>
      <c r="H32" s="2">
        <f>IF(Data!H32&gt;0,Data!H32-4,"")</f>
        <v>0</v>
      </c>
      <c r="K32" s="9">
        <f t="shared" si="0"/>
        <v>3</v>
      </c>
      <c r="L32" s="9">
        <f t="shared" si="1"/>
        <v>2</v>
      </c>
      <c r="M32" s="9">
        <f t="shared" si="2"/>
        <v>2.5</v>
      </c>
    </row>
    <row r="33" spans="1:13" x14ac:dyDescent="0.35">
      <c r="A33" s="2">
        <f>IF(Data!A33&gt;0,Data!A33-4,"")</f>
        <v>2</v>
      </c>
      <c r="B33" s="2">
        <f>IF(Data!B33&gt;0,Data!B33-4,"")</f>
        <v>1</v>
      </c>
      <c r="C33" s="2">
        <f>IF(Data!C33&gt;0,Data!C33-4,"")</f>
        <v>2</v>
      </c>
      <c r="D33" s="2">
        <f>IF(Data!D33&gt;0,Data!D33-4,"")</f>
        <v>2</v>
      </c>
      <c r="E33" s="2">
        <f>IF(Data!E33&gt;0,Data!E33-4,"")</f>
        <v>1</v>
      </c>
      <c r="F33" s="2">
        <f>IF(Data!F33&gt;0,Data!F33-4,"")</f>
        <v>2</v>
      </c>
      <c r="G33" s="2">
        <f>IF(Data!G33&gt;0,Data!G33-4,"")</f>
        <v>-2</v>
      </c>
      <c r="H33" s="2">
        <f>IF(Data!H33&gt;0,Data!H33-4,"")</f>
        <v>-1</v>
      </c>
      <c r="K33" s="9">
        <f t="shared" si="0"/>
        <v>1.75</v>
      </c>
      <c r="L33" s="9">
        <f t="shared" si="1"/>
        <v>0</v>
      </c>
      <c r="M33" s="9">
        <f t="shared" si="2"/>
        <v>0.875</v>
      </c>
    </row>
    <row r="34" spans="1:13" x14ac:dyDescent="0.35">
      <c r="A34" s="2">
        <f>IF(Data!A34&gt;0,Data!A34-4,"")</f>
        <v>0</v>
      </c>
      <c r="B34" s="2">
        <f>IF(Data!B34&gt;0,Data!B34-4,"")</f>
        <v>-3</v>
      </c>
      <c r="C34" s="2">
        <f>IF(Data!C34&gt;0,Data!C34-4,"")</f>
        <v>-2</v>
      </c>
      <c r="D34" s="2">
        <f>IF(Data!D34&gt;0,Data!D34-4,"")</f>
        <v>-3</v>
      </c>
      <c r="E34" s="2">
        <f>IF(Data!E34&gt;0,Data!E34-4,"")</f>
        <v>-1</v>
      </c>
      <c r="F34" s="2">
        <f>IF(Data!F34&gt;0,Data!F34-4,"")</f>
        <v>-2</v>
      </c>
      <c r="G34" s="2">
        <f>IF(Data!G34&gt;0,Data!G34-4,"")</f>
        <v>-1</v>
      </c>
      <c r="H34" s="2">
        <f>IF(Data!H34&gt;0,Data!H34-4,"")</f>
        <v>-1</v>
      </c>
      <c r="K34" s="9">
        <f t="shared" si="0"/>
        <v>-2</v>
      </c>
      <c r="L34" s="9">
        <f t="shared" si="1"/>
        <v>-1.25</v>
      </c>
      <c r="M34" s="9">
        <f t="shared" si="2"/>
        <v>-1.625</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5">
      <c r="A1005"/>
      <c r="B1005"/>
      <c r="C1005"/>
      <c r="D1005"/>
      <c r="E1005"/>
      <c r="F1005"/>
      <c r="G1005"/>
      <c r="H1005"/>
      <c r="K1005"/>
      <c r="L1005"/>
    </row>
    <row r="1006" spans="1:13" x14ac:dyDescent="0.35">
      <c r="A1006"/>
      <c r="B1006"/>
      <c r="C1006"/>
      <c r="D1006"/>
      <c r="E1006"/>
      <c r="F1006"/>
      <c r="G1006"/>
      <c r="H1006"/>
      <c r="K1006"/>
      <c r="L1006"/>
    </row>
    <row r="1007" spans="1:13" x14ac:dyDescent="0.35">
      <c r="A1007"/>
      <c r="B1007"/>
      <c r="C1007"/>
      <c r="D1007"/>
      <c r="E1007"/>
      <c r="F1007"/>
      <c r="G1007"/>
      <c r="H1007"/>
      <c r="K1007"/>
      <c r="L1007"/>
    </row>
    <row r="1008" spans="1:13" x14ac:dyDescent="0.35">
      <c r="A1008"/>
      <c r="B1008"/>
      <c r="C1008"/>
      <c r="D1008"/>
      <c r="E1008"/>
      <c r="F1008"/>
      <c r="G1008"/>
      <c r="H1008"/>
      <c r="K1008"/>
      <c r="L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10" sqref="Q10"/>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60" t="s">
        <v>415</v>
      </c>
      <c r="B1" s="61"/>
      <c r="C1" s="61"/>
      <c r="D1" s="61"/>
      <c r="E1" s="61"/>
      <c r="F1" s="61"/>
      <c r="G1" s="61"/>
      <c r="H1" s="61"/>
      <c r="I1" s="61"/>
      <c r="J1" s="61"/>
      <c r="K1" s="61"/>
      <c r="L1" s="61"/>
      <c r="M1" s="61"/>
      <c r="N1" s="61"/>
    </row>
    <row r="3" spans="1:18" x14ac:dyDescent="0.35">
      <c r="A3" s="3" t="s">
        <v>1</v>
      </c>
      <c r="B3" s="5" t="s">
        <v>21</v>
      </c>
      <c r="C3" s="5" t="s">
        <v>22</v>
      </c>
      <c r="D3" s="5" t="s">
        <v>23</v>
      </c>
      <c r="E3" s="5" t="s">
        <v>24</v>
      </c>
      <c r="F3" s="3" t="s">
        <v>413</v>
      </c>
      <c r="G3" s="3" t="s">
        <v>414</v>
      </c>
      <c r="H3" s="5" t="s">
        <v>25</v>
      </c>
      <c r="I3" s="2"/>
      <c r="K3" s="62" t="s">
        <v>412</v>
      </c>
      <c r="L3" s="62"/>
    </row>
    <row r="4" spans="1:18" x14ac:dyDescent="0.35">
      <c r="A4" s="4">
        <v>1</v>
      </c>
      <c r="B4" s="6">
        <f>AVERAGE(DT!A4:A1004)</f>
        <v>0.35483870967741937</v>
      </c>
      <c r="C4" s="6">
        <f>VAR(DT!A4:A1004)</f>
        <v>2.1698924731182796</v>
      </c>
      <c r="D4" s="6">
        <f>SQRT(C4)</f>
        <v>1.4730554888117011</v>
      </c>
      <c r="E4" s="7">
        <f>COUNTA(Data!A4:A1000)</f>
        <v>31</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0.45967741935483869</v>
      </c>
      <c r="R4" s="8"/>
    </row>
    <row r="5" spans="1:18" x14ac:dyDescent="0.35">
      <c r="A5" s="4">
        <v>2</v>
      </c>
      <c r="B5" s="6">
        <f>AVERAGE(DT!B4:B1004)</f>
        <v>0.29032258064516131</v>
      </c>
      <c r="C5" s="6">
        <f>VAR(DT!B4:B1004)</f>
        <v>3.4129032258064518</v>
      </c>
      <c r="D5" s="6">
        <f t="shared" ref="D5:D11" si="0">SQRT(C5)</f>
        <v>1.8474044564757475</v>
      </c>
      <c r="E5" s="7">
        <f>COUNTA(Data!B4:B1000)</f>
        <v>31</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-0.32258064516129031</v>
      </c>
    </row>
    <row r="6" spans="1:18" x14ac:dyDescent="0.35">
      <c r="A6" s="4">
        <v>3</v>
      </c>
      <c r="B6" s="6">
        <f>AVERAGE(DT!C4:C1004)</f>
        <v>0.4838709677419355</v>
      </c>
      <c r="C6" s="6">
        <f>VAR(DT!C4:C1004)</f>
        <v>3.3247311827956993</v>
      </c>
      <c r="D6" s="6">
        <f t="shared" si="0"/>
        <v>1.8233845405716533</v>
      </c>
      <c r="E6" s="7">
        <f>COUNTA(Data!C4:C1000)</f>
        <v>31</v>
      </c>
      <c r="F6" s="19" t="str">
        <f>VLOOKUP(Read_First!B4,Items!A1:Q50,14,FALSE)</f>
        <v>inefficient</v>
      </c>
      <c r="G6" s="19" t="str">
        <f>VLOOKUP(Read_First!B4,Items!A1:Q50,15,FALSE)</f>
        <v>efficient</v>
      </c>
      <c r="H6" s="21" t="str">
        <f>VLOOKUP(Read_First!B4,Items!A1:S50,18,FALSE)</f>
        <v>Pragmatic Quality</v>
      </c>
      <c r="I6" s="41"/>
      <c r="K6" s="21" t="s">
        <v>411</v>
      </c>
      <c r="L6" s="12">
        <f>AVERAGE(DT!M4:M1004)</f>
        <v>6.8548387096774188E-2</v>
      </c>
    </row>
    <row r="7" spans="1:18" x14ac:dyDescent="0.35">
      <c r="A7" s="4">
        <v>4</v>
      </c>
      <c r="B7" s="6">
        <f>AVERAGE(DT!D4:D1004)</f>
        <v>0.70967741935483875</v>
      </c>
      <c r="C7" s="6">
        <f>VAR(DT!D4:D1004)</f>
        <v>3.4129032258064518</v>
      </c>
      <c r="D7" s="6">
        <f t="shared" si="0"/>
        <v>1.8474044564757475</v>
      </c>
      <c r="E7" s="7">
        <f>COUNTA(Data!D4:D1000)</f>
        <v>31</v>
      </c>
      <c r="F7" s="19" t="str">
        <f>VLOOKUP(Read_First!B4,Items!A1:Q50,17,FALSE)</f>
        <v>confusing</v>
      </c>
      <c r="G7" s="19" t="str">
        <f>VLOOKUP(Read_First!B4,Items!A1:Q50,16,FALSE)</f>
        <v>clear</v>
      </c>
      <c r="H7" s="21" t="str">
        <f>VLOOKUP(Read_First!B4,Items!A1:S50,18,FALSE)</f>
        <v>Pragmatic Quality</v>
      </c>
      <c r="I7" s="41"/>
      <c r="K7" s="37"/>
      <c r="L7" s="38"/>
    </row>
    <row r="8" spans="1:18" x14ac:dyDescent="0.35">
      <c r="A8" s="4">
        <v>5</v>
      </c>
      <c r="B8" s="6">
        <f>AVERAGE(DT!E4:E1004)</f>
        <v>-0.35483870967741937</v>
      </c>
      <c r="C8" s="6">
        <f>VAR(DT!E4:E1004)</f>
        <v>1.9032258064516128</v>
      </c>
      <c r="D8" s="6">
        <f t="shared" si="0"/>
        <v>1.3795745019576191</v>
      </c>
      <c r="E8" s="7">
        <f>COUNTA(Data!E4:E1000)</f>
        <v>31</v>
      </c>
      <c r="F8" s="19" t="str">
        <f>VLOOKUP(Read_First!B4,Items!A1:Q50,2,FALSE)</f>
        <v>boring</v>
      </c>
      <c r="G8" s="19" t="str">
        <f>VLOOKUP(Read_First!B4,Items!A1:Q50,3,FALSE)</f>
        <v>exciting</v>
      </c>
      <c r="H8" s="22" t="str">
        <f>VLOOKUP(Read_First!B4,Items!A1:S50,19,FALSE)</f>
        <v>Hedonic Quality</v>
      </c>
      <c r="I8" s="42"/>
      <c r="K8" s="37"/>
      <c r="L8" s="38"/>
    </row>
    <row r="9" spans="1:18" x14ac:dyDescent="0.35">
      <c r="A9" s="4">
        <v>6</v>
      </c>
      <c r="B9" s="6">
        <f>AVERAGE(DT!F4:F1004)</f>
        <v>9.6774193548387094E-2</v>
      </c>
      <c r="C9" s="6">
        <f>VAR(DT!F4:F1004)</f>
        <v>2.5569892473118276</v>
      </c>
      <c r="D9" s="6">
        <f t="shared" si="0"/>
        <v>1.5990588629915496</v>
      </c>
      <c r="E9" s="7">
        <f>COUNTA(Data!F4:F1000)</f>
        <v>31</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5">
      <c r="A10" s="4">
        <v>7</v>
      </c>
      <c r="B10" s="6">
        <f>AVERAGE(DT!G4:G1004)</f>
        <v>-0.4838709677419355</v>
      </c>
      <c r="C10" s="6">
        <f>VAR(DT!G4:G1004)</f>
        <v>2.1247311827956987</v>
      </c>
      <c r="D10" s="6">
        <f t="shared" si="0"/>
        <v>1.4576457672547534</v>
      </c>
      <c r="E10" s="7">
        <f>COUNTA(Data!G4:G1000)</f>
        <v>31</v>
      </c>
      <c r="F10" s="19" t="str">
        <f>VLOOKUP(Read_First!B4,Items!A1:Q50,7,FALSE)</f>
        <v>conventional</v>
      </c>
      <c r="G10" s="19" t="str">
        <f>VLOOKUP(Read_First!B4,Items!A1:Q50,6,FALSE)</f>
        <v>inventive</v>
      </c>
      <c r="H10" s="22" t="str">
        <f>VLOOKUP(Read_First!B4,Items!A1:S50,19,FALSE)</f>
        <v>Hedonic Quality</v>
      </c>
      <c r="I10" s="42"/>
    </row>
    <row r="11" spans="1:18" x14ac:dyDescent="0.35">
      <c r="A11" s="4">
        <v>8</v>
      </c>
      <c r="B11" s="6">
        <f>AVERAGE(DT!H4:H1004)</f>
        <v>-0.54838709677419351</v>
      </c>
      <c r="C11" s="6">
        <f>VAR(DT!H4:H1004)</f>
        <v>1.7225806451612904</v>
      </c>
      <c r="D11" s="6">
        <f t="shared" si="0"/>
        <v>1.3124711978406576</v>
      </c>
      <c r="E11" s="7">
        <f>COUNTA(Data!H4:H1000)</f>
        <v>31</v>
      </c>
      <c r="F11" s="19" t="str">
        <f>VLOOKUP(Read_First!B4,Items!A1:Q50,12,FALSE)</f>
        <v>usual</v>
      </c>
      <c r="G11" s="19" t="str">
        <f>VLOOKUP(Read_First!B4,Items!A1:Q50,13,FALSE)</f>
        <v>leading edge</v>
      </c>
      <c r="H11" s="21" t="str">
        <f>VLOOKUP(Read_First!B4,Items!A1:S50,19,FALSE)</f>
        <v>Hedonic Quality</v>
      </c>
      <c r="I11" s="42"/>
    </row>
    <row r="22" spans="11:15" x14ac:dyDescent="0.35">
      <c r="K22" s="10"/>
      <c r="L22" s="10"/>
    </row>
    <row r="23" spans="11:15" x14ac:dyDescent="0.35">
      <c r="K23" s="40"/>
      <c r="L23" s="40"/>
    </row>
    <row r="24" spans="11:15" x14ac:dyDescent="0.35">
      <c r="L24" s="39"/>
    </row>
    <row r="25" spans="11:15" x14ac:dyDescent="0.35">
      <c r="L25" s="39"/>
    </row>
    <row r="27" spans="11:15" ht="14.4" customHeight="1" x14ac:dyDescent="0.3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63" t="s">
        <v>258</v>
      </c>
      <c r="B1" s="64"/>
      <c r="C1" s="64"/>
      <c r="D1" s="64"/>
      <c r="E1" s="64"/>
      <c r="F1" s="64"/>
      <c r="G1" s="64"/>
      <c r="H1" s="64"/>
      <c r="I1" s="64"/>
      <c r="J1" s="64"/>
      <c r="K1" s="64"/>
      <c r="L1" s="64"/>
      <c r="M1" s="64"/>
      <c r="N1" s="64"/>
      <c r="O1" s="64"/>
    </row>
    <row r="3" spans="1:15" x14ac:dyDescent="0.35">
      <c r="A3" s="62" t="s">
        <v>29</v>
      </c>
      <c r="B3" s="62"/>
      <c r="C3" s="62"/>
      <c r="D3" s="62"/>
      <c r="E3" s="62"/>
      <c r="F3" s="62"/>
      <c r="G3" s="62"/>
      <c r="I3" s="62" t="s">
        <v>26</v>
      </c>
      <c r="J3" s="62"/>
      <c r="K3" s="62"/>
      <c r="L3" s="62"/>
      <c r="M3" s="62"/>
      <c r="N3" s="62"/>
      <c r="O3" s="62"/>
    </row>
    <row r="4" spans="1:15" x14ac:dyDescent="0.3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5">
      <c r="A5" s="13">
        <v>1</v>
      </c>
      <c r="B5" s="12">
        <f>Results!B4</f>
        <v>0.35483870967741937</v>
      </c>
      <c r="C5" s="12">
        <f>Results!D4</f>
        <v>1.4730554888117011</v>
      </c>
      <c r="D5" s="7">
        <f>Results!E4</f>
        <v>31</v>
      </c>
      <c r="E5" s="12">
        <f t="shared" ref="E5:E12" si="0">CONFIDENCE(0.05, C5, D5)</f>
        <v>0.51854488034268842</v>
      </c>
      <c r="F5" s="12">
        <f t="shared" ref="F5:F12" si="1">B5-E5</f>
        <v>-0.16370617066526905</v>
      </c>
      <c r="G5" s="12">
        <f t="shared" ref="G5:G12" si="2">B5+E5</f>
        <v>0.87338359002010779</v>
      </c>
      <c r="I5" s="11" t="str">
        <f>VLOOKUP(Read_First!B4,Items!A1:S50,18,FALSE)</f>
        <v>Pragmatic Quality</v>
      </c>
      <c r="J5" s="12">
        <f>AVERAGE(DT!K4:K1004)</f>
        <v>0.45967741935483869</v>
      </c>
      <c r="K5" s="12">
        <f>STDEV(DT!K4:K1004)</f>
        <v>1.5167080225957965</v>
      </c>
      <c r="L5" s="7">
        <f>MAX(D5:D12)</f>
        <v>31</v>
      </c>
      <c r="M5" s="12">
        <f t="shared" ref="M5:M7" si="3">CONFIDENCE(0.05, K5, L5)</f>
        <v>0.53391144194179618</v>
      </c>
      <c r="N5" s="12">
        <f t="shared" ref="N5:N7" si="4">J5-M5</f>
        <v>-7.4234022586957493E-2</v>
      </c>
      <c r="O5" s="12">
        <f t="shared" ref="O5:O7" si="5">J5+M5</f>
        <v>0.99358886129663482</v>
      </c>
    </row>
    <row r="6" spans="1:15" x14ac:dyDescent="0.35">
      <c r="A6" s="13">
        <v>2</v>
      </c>
      <c r="B6" s="12">
        <f>Results!B5</f>
        <v>0.29032258064516131</v>
      </c>
      <c r="C6" s="12">
        <f>Results!D5</f>
        <v>1.8474044564757475</v>
      </c>
      <c r="D6" s="7">
        <f>Results!E5</f>
        <v>31</v>
      </c>
      <c r="E6" s="12">
        <f t="shared" si="0"/>
        <v>0.65032317526649597</v>
      </c>
      <c r="F6" s="12">
        <f t="shared" si="1"/>
        <v>-0.36000059462133466</v>
      </c>
      <c r="G6" s="12">
        <f t="shared" si="2"/>
        <v>0.94064575591165722</v>
      </c>
      <c r="I6" s="11" t="str">
        <f>VLOOKUP(Read_First!B4,Items!A1:S50,19,FALSE)</f>
        <v>Hedonic Quality</v>
      </c>
      <c r="J6" s="12">
        <f>AVERAGE(DT!L4:L1004)</f>
        <v>-0.32258064516129031</v>
      </c>
      <c r="K6" s="12">
        <f>STDEV(DT!L4:L1004)</f>
        <v>1.0491932384517655</v>
      </c>
      <c r="L6" s="7">
        <f>L5</f>
        <v>31</v>
      </c>
      <c r="M6" s="12">
        <f t="shared" si="3"/>
        <v>0.3693369234367479</v>
      </c>
      <c r="N6" s="12">
        <f t="shared" si="4"/>
        <v>-0.69191756859803821</v>
      </c>
      <c r="O6" s="12">
        <f t="shared" si="5"/>
        <v>4.6756278275457586E-2</v>
      </c>
    </row>
    <row r="7" spans="1:15" x14ac:dyDescent="0.35">
      <c r="A7" s="13">
        <v>3</v>
      </c>
      <c r="B7" s="12">
        <f>Results!B6</f>
        <v>0.4838709677419355</v>
      </c>
      <c r="C7" s="12">
        <f>Results!D6</f>
        <v>1.8233845405716533</v>
      </c>
      <c r="D7" s="7">
        <f>Results!E6</f>
        <v>31</v>
      </c>
      <c r="E7" s="12">
        <f t="shared" si="0"/>
        <v>0.64186768630974422</v>
      </c>
      <c r="F7" s="12">
        <f t="shared" si="1"/>
        <v>-0.15799671856780872</v>
      </c>
      <c r="G7" s="12">
        <f t="shared" si="2"/>
        <v>1.1257386540516796</v>
      </c>
      <c r="I7" s="11" t="s">
        <v>411</v>
      </c>
      <c r="J7" s="12">
        <f>AVERAGE(DT!M4:M1004)</f>
        <v>6.8548387096774188E-2</v>
      </c>
      <c r="K7" s="12">
        <f>STDEV(DT!M4:M1004)</f>
        <v>1.106721278934905</v>
      </c>
      <c r="L7" s="7">
        <f>L6</f>
        <v>31</v>
      </c>
      <c r="M7" s="12">
        <f t="shared" si="3"/>
        <v>0.38958793984125761</v>
      </c>
      <c r="N7" s="12">
        <f t="shared" si="4"/>
        <v>-0.32103955274448343</v>
      </c>
      <c r="O7" s="12">
        <f t="shared" si="5"/>
        <v>0.4581363269380318</v>
      </c>
    </row>
    <row r="8" spans="1:15" x14ac:dyDescent="0.35">
      <c r="A8" s="13">
        <v>4</v>
      </c>
      <c r="B8" s="12">
        <f>Results!B7</f>
        <v>0.70967741935483875</v>
      </c>
      <c r="C8" s="12">
        <f>Results!D7</f>
        <v>1.8474044564757475</v>
      </c>
      <c r="D8" s="7">
        <f>Results!E7</f>
        <v>31</v>
      </c>
      <c r="E8" s="12">
        <f t="shared" si="0"/>
        <v>0.65032317526649597</v>
      </c>
      <c r="F8" s="12">
        <f t="shared" si="1"/>
        <v>5.9354244088342778E-2</v>
      </c>
      <c r="G8" s="12">
        <f t="shared" si="2"/>
        <v>1.3600005946213347</v>
      </c>
      <c r="I8" s="37"/>
      <c r="J8" s="38"/>
      <c r="K8" s="38"/>
      <c r="L8" s="43"/>
      <c r="M8" s="38"/>
      <c r="N8" s="38"/>
      <c r="O8" s="38"/>
    </row>
    <row r="9" spans="1:15" x14ac:dyDescent="0.35">
      <c r="A9" s="13">
        <v>5</v>
      </c>
      <c r="B9" s="12">
        <f>Results!B8</f>
        <v>-0.35483870967741937</v>
      </c>
      <c r="C9" s="12">
        <f>Results!D8</f>
        <v>1.3795745019576191</v>
      </c>
      <c r="D9" s="7">
        <f>Results!E8</f>
        <v>31</v>
      </c>
      <c r="E9" s="12">
        <f t="shared" si="0"/>
        <v>0.48563771051049831</v>
      </c>
      <c r="F9" s="12">
        <f t="shared" si="1"/>
        <v>-0.84047642018791768</v>
      </c>
      <c r="G9" s="12">
        <f t="shared" si="2"/>
        <v>0.13079900083307894</v>
      </c>
      <c r="I9" s="37"/>
      <c r="J9" s="38"/>
      <c r="K9" s="38"/>
      <c r="L9" s="43"/>
      <c r="M9" s="38"/>
      <c r="N9" s="38"/>
      <c r="O9" s="38"/>
    </row>
    <row r="10" spans="1:15" x14ac:dyDescent="0.35">
      <c r="A10" s="13">
        <v>6</v>
      </c>
      <c r="B10" s="12">
        <f>Results!B9</f>
        <v>9.6774193548387094E-2</v>
      </c>
      <c r="C10" s="12">
        <f>Results!D9</f>
        <v>1.5990588629915496</v>
      </c>
      <c r="D10" s="7">
        <f>Results!E9</f>
        <v>31</v>
      </c>
      <c r="E10" s="12">
        <f t="shared" si="0"/>
        <v>0.56290057847023989</v>
      </c>
      <c r="F10" s="12">
        <f t="shared" si="1"/>
        <v>-0.46612638492185277</v>
      </c>
      <c r="G10" s="12">
        <f t="shared" si="2"/>
        <v>0.65967477201862701</v>
      </c>
      <c r="I10" s="20"/>
      <c r="J10" s="38"/>
      <c r="K10" s="38"/>
      <c r="L10" s="43"/>
      <c r="M10" s="38"/>
      <c r="N10" s="38"/>
      <c r="O10" s="38"/>
    </row>
    <row r="11" spans="1:15" x14ac:dyDescent="0.35">
      <c r="A11" s="13">
        <v>7</v>
      </c>
      <c r="B11" s="12">
        <f>Results!B10</f>
        <v>-0.4838709677419355</v>
      </c>
      <c r="C11" s="12">
        <f>Results!D10</f>
        <v>1.4576457672547534</v>
      </c>
      <c r="D11" s="7">
        <f>Results!E10</f>
        <v>31</v>
      </c>
      <c r="E11" s="12">
        <f t="shared" si="0"/>
        <v>0.51312035134052048</v>
      </c>
      <c r="F11" s="12">
        <f t="shared" si="1"/>
        <v>-0.99699131908245597</v>
      </c>
      <c r="G11" s="12">
        <f t="shared" si="2"/>
        <v>2.9249383598584977E-2</v>
      </c>
    </row>
    <row r="12" spans="1:15" x14ac:dyDescent="0.35">
      <c r="A12" s="13">
        <v>8</v>
      </c>
      <c r="B12" s="12">
        <f>Results!B11</f>
        <v>-0.54838709677419351</v>
      </c>
      <c r="C12" s="12">
        <f>Results!D11</f>
        <v>1.3124711978406576</v>
      </c>
      <c r="D12" s="7">
        <f>Results!E11</f>
        <v>31</v>
      </c>
      <c r="E12" s="12">
        <f t="shared" si="0"/>
        <v>0.46201601053502861</v>
      </c>
      <c r="F12" s="12">
        <f t="shared" si="1"/>
        <v>-1.0104031073092221</v>
      </c>
      <c r="G12" s="12">
        <f t="shared" si="2"/>
        <v>-8.6371086239164896E-2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53" t="s">
        <v>259</v>
      </c>
      <c r="B1" s="65"/>
      <c r="C1" s="65"/>
      <c r="D1" s="65"/>
      <c r="E1" s="65"/>
      <c r="F1" s="65"/>
      <c r="G1" s="65"/>
      <c r="H1" s="65"/>
      <c r="I1" s="65"/>
      <c r="J1" s="65"/>
      <c r="K1" s="65"/>
      <c r="L1" s="65"/>
      <c r="M1" s="65"/>
      <c r="N1" s="65"/>
      <c r="O1" s="65"/>
      <c r="P1" s="65"/>
      <c r="Q1" s="65"/>
      <c r="R1" s="65"/>
    </row>
    <row r="3" spans="1:18" x14ac:dyDescent="0.35">
      <c r="D3" s="56" t="str">
        <f>VLOOKUP(Read_First!B4,Items!A1:S50,18,FALSE)</f>
        <v>Pragmatic Quality</v>
      </c>
      <c r="E3" s="56"/>
      <c r="G3" s="56" t="str">
        <f>VLOOKUP(Read_First!B4,Items!A1:S50,19,FALSE)</f>
        <v>Hedonic Quality</v>
      </c>
      <c r="H3" s="56"/>
    </row>
    <row r="4" spans="1:18" x14ac:dyDescent="0.35">
      <c r="D4" s="29" t="s">
        <v>0</v>
      </c>
      <c r="E4" s="29" t="s">
        <v>30</v>
      </c>
      <c r="G4" s="29" t="s">
        <v>0</v>
      </c>
      <c r="H4" s="29" t="s">
        <v>30</v>
      </c>
    </row>
    <row r="5" spans="1:18" x14ac:dyDescent="0.35">
      <c r="D5" s="30">
        <v>1.2</v>
      </c>
      <c r="E5" s="31">
        <f>CORREL(DT!A4:A1004,DT!B4:B1004)</f>
        <v>0.56107937199810587</v>
      </c>
      <c r="G5" s="30">
        <v>5.6</v>
      </c>
      <c r="H5" s="31">
        <f>CORREL(DT!E4:E1004,DT!F4:F1004)</f>
        <v>0.59027118749863272</v>
      </c>
    </row>
    <row r="6" spans="1:18" x14ac:dyDescent="0.35">
      <c r="D6" s="30">
        <v>1.3</v>
      </c>
      <c r="E6" s="31">
        <f>CORREL(DT!A4:A1004,DT!C4:C1004)</f>
        <v>0.6661514819500054</v>
      </c>
      <c r="G6" s="30">
        <v>5.7</v>
      </c>
      <c r="H6" s="31">
        <f>CORREL(DT!E4:E1004,DT!G4:G1004)</f>
        <v>0.42563071872949115</v>
      </c>
    </row>
    <row r="7" spans="1:18" x14ac:dyDescent="0.35">
      <c r="D7" s="30">
        <v>1.4</v>
      </c>
      <c r="E7" s="31">
        <f>CORREL(DT!A4:A1004,DT!D4:D1004)</f>
        <v>0.43108281327460107</v>
      </c>
      <c r="G7" s="30">
        <v>5.8</v>
      </c>
      <c r="H7" s="31">
        <f>CORREL(DT!E4:E1004,DT!H4:H1004)</f>
        <v>0.23873064093948998</v>
      </c>
    </row>
    <row r="8" spans="1:18" x14ac:dyDescent="0.35">
      <c r="D8" s="30">
        <v>2.2999999999999998</v>
      </c>
      <c r="E8" s="31">
        <f>CORREL(DT!B4:B1004,DT!C4:C1004)</f>
        <v>0.77823453189393321</v>
      </c>
      <c r="G8" s="30">
        <v>6.7</v>
      </c>
      <c r="H8" s="31">
        <f>CORREL(DT!F4:F1004,DT!G4:G1004)</f>
        <v>0.30677661425310365</v>
      </c>
    </row>
    <row r="9" spans="1:18" x14ac:dyDescent="0.35">
      <c r="D9" s="30">
        <v>2.4</v>
      </c>
      <c r="E9" s="31">
        <f>CORREL(DT!B4:B1004,DT!D4:D1004)</f>
        <v>0.83616887208569646</v>
      </c>
      <c r="G9" s="30">
        <v>6.8</v>
      </c>
      <c r="H9" s="31">
        <f>CORREL(DT!F4:F1004,DT!H4:H1004)</f>
        <v>0.2008393864681928</v>
      </c>
    </row>
    <row r="10" spans="1:18" x14ac:dyDescent="0.35">
      <c r="D10" s="30">
        <v>3.4</v>
      </c>
      <c r="E10" s="31">
        <f>CORREL(DT!C4:C1004,DT!D4:D1004)</f>
        <v>0.6764064696813965</v>
      </c>
      <c r="G10" s="30">
        <v>7.8</v>
      </c>
      <c r="H10" s="31">
        <f>CORREL(DT!G4:G1004,DT!H4:H1004)</f>
        <v>0.48392540863137851</v>
      </c>
    </row>
    <row r="11" spans="1:18" x14ac:dyDescent="0.35">
      <c r="D11" s="32" t="s">
        <v>263</v>
      </c>
      <c r="E11" s="31">
        <f>AVERAGE(E5:E10)</f>
        <v>0.6581872568139564</v>
      </c>
      <c r="G11" s="32" t="s">
        <v>263</v>
      </c>
      <c r="H11" s="31">
        <f>AVERAGE(H5:H10)</f>
        <v>0.37436232608671483</v>
      </c>
    </row>
    <row r="12" spans="1:18" x14ac:dyDescent="0.35">
      <c r="C12" s="10"/>
      <c r="D12" s="33" t="s">
        <v>3</v>
      </c>
      <c r="E12" s="34">
        <f>(4*E11)/(1+(3*E11))</f>
        <v>0.88508803327514451</v>
      </c>
      <c r="F12" s="10"/>
      <c r="G12" s="33" t="s">
        <v>3</v>
      </c>
      <c r="H12" s="34">
        <f>(4*H11)/(1+(3*H11))</f>
        <v>0.70531698403331966</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66" t="s">
        <v>704</v>
      </c>
      <c r="B1" s="67"/>
      <c r="C1" s="67"/>
      <c r="D1" s="67"/>
      <c r="E1" s="67"/>
      <c r="F1" s="67"/>
      <c r="G1" s="67"/>
      <c r="H1" s="67"/>
    </row>
    <row r="3" spans="1:8" x14ac:dyDescent="0.35">
      <c r="A3" s="28" t="s">
        <v>25</v>
      </c>
      <c r="B3" s="28" t="s">
        <v>21</v>
      </c>
      <c r="C3" s="28" t="s">
        <v>32</v>
      </c>
      <c r="D3" s="28" t="s">
        <v>33</v>
      </c>
    </row>
    <row r="4" spans="1:8" x14ac:dyDescent="0.35">
      <c r="A4" s="16" t="str">
        <f>VLOOKUP(Read_First!B4,Items!A1:S50,18,FALSE)</f>
        <v>Pragmatic Quality</v>
      </c>
      <c r="B4" s="15">
        <f>Results!L4</f>
        <v>0.45967741935483869</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5">
      <c r="A5" s="16" t="str">
        <f>VLOOKUP(Read_First!B4,Items!A1:S50,19,FALSE)</f>
        <v>Hedonic Quality</v>
      </c>
      <c r="B5" s="15">
        <f>Results!L5</f>
        <v>-0.32258064516129031</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5">
      <c r="A6" s="16" t="s">
        <v>411</v>
      </c>
      <c r="B6" s="39">
        <f>Results!L6</f>
        <v>6.8548387096774188E-2</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5">
      <c r="A24" s="68" t="s">
        <v>260</v>
      </c>
      <c r="B24" s="68"/>
      <c r="C24" s="68"/>
      <c r="D24" s="68"/>
      <c r="E24" s="68"/>
      <c r="F24" s="68"/>
      <c r="G24" s="68"/>
      <c r="H24" s="68"/>
    </row>
    <row r="25" spans="1:8" s="18" customFormat="1" x14ac:dyDescent="0.35">
      <c r="A25" s="17" t="s">
        <v>25</v>
      </c>
      <c r="B25" s="17" t="s">
        <v>38</v>
      </c>
      <c r="C25" s="17" t="s">
        <v>37</v>
      </c>
      <c r="D25" s="17" t="s">
        <v>36</v>
      </c>
      <c r="E25" s="17" t="s">
        <v>35</v>
      </c>
      <c r="F25" s="17" t="s">
        <v>34</v>
      </c>
      <c r="G25" s="17" t="s">
        <v>31</v>
      </c>
      <c r="H25" s="17" t="s">
        <v>21</v>
      </c>
    </row>
    <row r="26" spans="1:8" x14ac:dyDescent="0.3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0.45967741935483869</v>
      </c>
    </row>
    <row r="27" spans="1:8" x14ac:dyDescent="0.3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-0.32258064516129031</v>
      </c>
    </row>
    <row r="28" spans="1:8" x14ac:dyDescent="0.35">
      <c r="A28" s="16" t="s">
        <v>411</v>
      </c>
      <c r="B28" s="26">
        <v>-1</v>
      </c>
      <c r="C28" s="27">
        <f>B34</f>
        <v>0.59</v>
      </c>
      <c r="D28" s="27">
        <f t="shared" si="0"/>
        <v>0.39</v>
      </c>
      <c r="E28" s="27">
        <f t="shared" si="0"/>
        <v>0.33000000000000007</v>
      </c>
      <c r="F28" s="27">
        <f t="shared" si="0"/>
        <v>0.27</v>
      </c>
      <c r="G28" s="27">
        <f>2.5-E34</f>
        <v>0.91999999999999993</v>
      </c>
      <c r="H28" s="44">
        <f>Results!L6</f>
        <v>6.8548387096774188E-2</v>
      </c>
    </row>
    <row r="30" spans="1:8" x14ac:dyDescent="0.35">
      <c r="A30" s="68" t="s">
        <v>677</v>
      </c>
      <c r="B30" s="68"/>
      <c r="C30" s="68"/>
      <c r="D30" s="68"/>
      <c r="E30" s="68"/>
    </row>
    <row r="31" spans="1:8" x14ac:dyDescent="0.35">
      <c r="A31" s="14" t="s">
        <v>25</v>
      </c>
      <c r="B31" s="45">
        <v>0.25</v>
      </c>
      <c r="C31" s="45">
        <v>0.5</v>
      </c>
      <c r="D31" s="45">
        <v>0.75</v>
      </c>
      <c r="E31" s="45">
        <v>0.9</v>
      </c>
    </row>
    <row r="32" spans="1:8" x14ac:dyDescent="0.35">
      <c r="A32" s="14" t="s">
        <v>675</v>
      </c>
      <c r="B32">
        <v>0.72</v>
      </c>
      <c r="C32">
        <v>1.17</v>
      </c>
      <c r="D32">
        <v>1.55</v>
      </c>
      <c r="E32">
        <v>1.74</v>
      </c>
    </row>
    <row r="33" spans="1:5" x14ac:dyDescent="0.35">
      <c r="A33" s="14" t="s">
        <v>676</v>
      </c>
      <c r="B33">
        <v>0.35</v>
      </c>
      <c r="C33">
        <v>0.85</v>
      </c>
      <c r="D33">
        <v>1.2</v>
      </c>
      <c r="E33">
        <v>1.59</v>
      </c>
    </row>
    <row r="34" spans="1:5" x14ac:dyDescent="0.3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08984375" defaultRowHeight="14.5" x14ac:dyDescent="0.35"/>
  <cols>
    <col min="1" max="8" width="8.81640625" style="2" customWidth="1"/>
    <col min="11" max="12" width="18.6328125" style="2" customWidth="1"/>
    <col min="13" max="13" width="9.08984375" style="2"/>
    <col min="15" max="15" width="18.1796875" style="4" customWidth="1"/>
    <col min="16" max="16" width="16" style="4" customWidth="1"/>
  </cols>
  <sheetData>
    <row r="1" spans="1:16" ht="185" customHeight="1" x14ac:dyDescent="0.35">
      <c r="A1" s="69" t="s">
        <v>709</v>
      </c>
      <c r="B1" s="70"/>
      <c r="C1" s="70"/>
      <c r="D1" s="70"/>
      <c r="E1" s="70"/>
      <c r="F1" s="70"/>
      <c r="G1" s="70"/>
      <c r="H1" s="70"/>
      <c r="I1" s="70"/>
      <c r="J1" s="70"/>
      <c r="K1" s="70"/>
      <c r="L1" s="70"/>
      <c r="M1" s="71"/>
      <c r="O1" s="15"/>
      <c r="P1" s="15"/>
    </row>
    <row r="2" spans="1:16" x14ac:dyDescent="0.35">
      <c r="A2" s="56" t="s">
        <v>0</v>
      </c>
      <c r="B2" s="56"/>
      <c r="C2" s="56"/>
      <c r="D2" s="56"/>
      <c r="E2" s="56"/>
      <c r="F2" s="56"/>
      <c r="G2" s="56"/>
      <c r="H2" s="56"/>
      <c r="K2" s="56" t="s">
        <v>261</v>
      </c>
      <c r="L2" s="56"/>
      <c r="M2" s="56"/>
      <c r="O2" s="72" t="s">
        <v>705</v>
      </c>
      <c r="P2" s="72"/>
    </row>
    <row r="3" spans="1:16" x14ac:dyDescent="0.3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5">
      <c r="A4" s="2">
        <f>IF(Data!A4&gt;0,Data!A4-4,"")</f>
        <v>-3</v>
      </c>
      <c r="B4" s="2">
        <f>IF(Data!B4&gt;0,Data!B4-4,"")</f>
        <v>-2</v>
      </c>
      <c r="C4" s="2">
        <f>IF(Data!C4&gt;0,Data!C4-4,"")</f>
        <v>-2</v>
      </c>
      <c r="D4" s="2">
        <f>IF(Data!D4&gt;0,Data!D4-4,"")</f>
        <v>0</v>
      </c>
      <c r="E4" s="2">
        <f>IF(Data!E4&gt;0,Data!E4-4,"")</f>
        <v>-1</v>
      </c>
      <c r="F4" s="2">
        <f>IF(Data!F4&gt;0,Data!F4-4,"")</f>
        <v>-2</v>
      </c>
      <c r="G4" s="2">
        <f>IF(Data!G4&gt;0,Data!G4-4,"")</f>
        <v>-2</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5">
      <c r="A5" s="2">
        <f>IF(Data!A5&gt;0,Data!A5-4,"")</f>
        <v>0</v>
      </c>
      <c r="B5" s="2">
        <f>IF(Data!B5&gt;0,Data!B5-4,"")</f>
        <v>1</v>
      </c>
      <c r="C5" s="2">
        <f>IF(Data!C5&gt;0,Data!C5-4,"")</f>
        <v>1</v>
      </c>
      <c r="D5" s="2">
        <f>IF(Data!D5&gt;0,Data!D5-4,"")</f>
        <v>0</v>
      </c>
      <c r="E5" s="2">
        <f>IF(Data!E5&gt;0,Data!E5-4,"")</f>
        <v>0</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5">
      <c r="A6" s="2">
        <f>IF(Data!A6&gt;0,Data!A6-4,"")</f>
        <v>1</v>
      </c>
      <c r="B6" s="2">
        <f>IF(Data!B6&gt;0,Data!B6-4,"")</f>
        <v>1</v>
      </c>
      <c r="C6" s="2">
        <f>IF(Data!C6&gt;0,Data!C6-4,"")</f>
        <v>1</v>
      </c>
      <c r="D6" s="2">
        <f>IF(Data!D6&gt;0,Data!D6-4,"")</f>
        <v>2</v>
      </c>
      <c r="E6" s="2">
        <f>IF(Data!E6&gt;0,Data!E6-4,"")</f>
        <v>1</v>
      </c>
      <c r="F6" s="2">
        <f>IF(Data!F6&gt;0,Data!F6-4,"")</f>
        <v>0</v>
      </c>
      <c r="G6" s="2">
        <f>IF(Data!G6&gt;0,Data!G6-4,"")</f>
        <v>-2</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5">
      <c r="A7" s="2">
        <f>IF(Data!A7&gt;0,Data!A7-4,"")</f>
        <v>-1</v>
      </c>
      <c r="B7" s="2">
        <f>IF(Data!B7&gt;0,Data!B7-4,"")</f>
        <v>1</v>
      </c>
      <c r="C7" s="2">
        <f>IF(Data!C7&gt;0,Data!C7-4,"")</f>
        <v>0</v>
      </c>
      <c r="D7" s="2">
        <f>IF(Data!D7&gt;0,Data!D7-4,"")</f>
        <v>2</v>
      </c>
      <c r="E7" s="2">
        <f>IF(Data!E7&gt;0,Data!E7-4,"")</f>
        <v>0</v>
      </c>
      <c r="F7" s="2">
        <f>IF(Data!F7&gt;0,Data!F7-4,"")</f>
        <v>1</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5">
      <c r="A8" s="2">
        <f>IF(Data!A8&gt;0,Data!A8-4,"")</f>
        <v>0</v>
      </c>
      <c r="B8" s="2">
        <f>IF(Data!B8&gt;0,Data!B8-4,"")</f>
        <v>-1</v>
      </c>
      <c r="C8" s="2">
        <f>IF(Data!C8&gt;0,Data!C8-4,"")</f>
        <v>-2</v>
      </c>
      <c r="D8" s="2">
        <f>IF(Data!D8&gt;0,Data!D8-4,"")</f>
        <v>-2</v>
      </c>
      <c r="E8" s="2">
        <f>IF(Data!E8&gt;0,Data!E8-4,"")</f>
        <v>-1</v>
      </c>
      <c r="F8" s="2">
        <f>IF(Data!F8&gt;0,Data!F8-4,"")</f>
        <v>-1</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35">
      <c r="A9" s="2">
        <f>IF(Data!A9&gt;0,Data!A9-4,"")</f>
        <v>1</v>
      </c>
      <c r="B9" s="2">
        <f>IF(Data!B9&gt;0,Data!B9-4,"")</f>
        <v>2</v>
      </c>
      <c r="C9" s="2">
        <f>IF(Data!C9&gt;0,Data!C9-4,"")</f>
        <v>2</v>
      </c>
      <c r="D9" s="2">
        <f>IF(Data!D9&gt;0,Data!D9-4,"")</f>
        <v>0</v>
      </c>
      <c r="E9" s="2">
        <f>IF(Data!E9&gt;0,Data!E9-4,"")</f>
        <v>0</v>
      </c>
      <c r="F9" s="2">
        <f>IF(Data!F9&gt;0,Data!F9-4,"")</f>
        <v>-1</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5">
      <c r="A10" s="2">
        <f>IF(Data!A10&gt;0,Data!A10-4,"")</f>
        <v>1</v>
      </c>
      <c r="B10" s="2">
        <f>IF(Data!B10&gt;0,Data!B10-4,"")</f>
        <v>0</v>
      </c>
      <c r="C10" s="2">
        <f>IF(Data!C10&gt;0,Data!C10-4,"")</f>
        <v>2</v>
      </c>
      <c r="D10" s="2">
        <f>IF(Data!D10&gt;0,Data!D10-4,"")</f>
        <v>1</v>
      </c>
      <c r="E10" s="2">
        <f>IF(Data!E10&gt;0,Data!E10-4,"")</f>
        <v>1</v>
      </c>
      <c r="F10" s="2">
        <f>IF(Data!F10&gt;0,Data!F10-4,"")</f>
        <v>2</v>
      </c>
      <c r="G10" s="2">
        <f>IF(Data!G10&gt;0,Data!G10-4,"")</f>
        <v>2</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5">
      <c r="A11" s="2">
        <f>IF(Data!A11&gt;0,Data!A11-4,"")</f>
        <v>0</v>
      </c>
      <c r="B11" s="2">
        <f>IF(Data!B11&gt;0,Data!B11-4,"")</f>
        <v>1</v>
      </c>
      <c r="C11" s="2">
        <f>IF(Data!C11&gt;0,Data!C11-4,"")</f>
        <v>-2</v>
      </c>
      <c r="D11" s="2">
        <f>IF(Data!D11&gt;0,Data!D11-4,"")</f>
        <v>0</v>
      </c>
      <c r="E11" s="2">
        <f>IF(Data!E11&gt;0,Data!E11-4,"")</f>
        <v>-1</v>
      </c>
      <c r="F11" s="2">
        <f>IF(Data!F11&gt;0,Data!F11-4,"")</f>
        <v>-1</v>
      </c>
      <c r="G11" s="2">
        <f>IF(Data!G11&gt;0,Data!G11-4,"")</f>
        <v>0</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5">
      <c r="A12" s="2">
        <f>IF(Data!A12&gt;0,Data!A12-4,"")</f>
        <v>3</v>
      </c>
      <c r="B12" s="2">
        <f>IF(Data!B12&gt;0,Data!B12-4,"")</f>
        <v>3</v>
      </c>
      <c r="C12" s="2">
        <f>IF(Data!C12&gt;0,Data!C12-4,"")</f>
        <v>3</v>
      </c>
      <c r="D12" s="2">
        <f>IF(Data!D12&gt;0,Data!D12-4,"")</f>
        <v>3</v>
      </c>
      <c r="E12" s="2">
        <f>IF(Data!E12&gt;0,Data!E12-4,"")</f>
        <v>0</v>
      </c>
      <c r="F12" s="2">
        <f>IF(Data!F12&gt;0,Data!F12-4,"")</f>
        <v>1</v>
      </c>
      <c r="G12" s="2">
        <f>IF(Data!G12&gt;0,Data!G12-4,"")</f>
        <v>1</v>
      </c>
      <c r="H12" s="2">
        <f>IF(Data!H12&gt;0,Data!H12-4,"")</f>
        <v>-3</v>
      </c>
      <c r="K12" s="7" t="str">
        <f t="shared" si="0"/>
        <v/>
      </c>
      <c r="L12" s="7">
        <f t="shared" si="1"/>
        <v>1</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35">
      <c r="A13" s="2">
        <f>IF(Data!A13&gt;0,Data!A13-4,"")</f>
        <v>-1</v>
      </c>
      <c r="B13" s="2">
        <f>IF(Data!B13&gt;0,Data!B13-4,"")</f>
        <v>1</v>
      </c>
      <c r="C13" s="2">
        <f>IF(Data!C13&gt;0,Data!C13-4,"")</f>
        <v>0</v>
      </c>
      <c r="D13" s="2">
        <f>IF(Data!D13&gt;0,Data!D13-4,"")</f>
        <v>2</v>
      </c>
      <c r="E13" s="2">
        <f>IF(Data!E13&gt;0,Data!E13-4,"")</f>
        <v>-1</v>
      </c>
      <c r="F13" s="2">
        <f>IF(Data!F13&gt;0,Data!F13-4,"")</f>
        <v>1</v>
      </c>
      <c r="G13" s="2">
        <f>IF(Data!G13&gt;0,Data!G13-4,"")</f>
        <v>2</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2</v>
      </c>
      <c r="P13" s="4" t="str">
        <f>IF(COUNTIF(Data!A13:H13,4)=8,"Remove","")</f>
        <v/>
      </c>
    </row>
    <row r="14" spans="1:16" x14ac:dyDescent="0.35">
      <c r="A14" s="2">
        <f>IF(Data!A14&gt;0,Data!A14-4,"")</f>
        <v>0</v>
      </c>
      <c r="B14" s="2">
        <f>IF(Data!B14&gt;0,Data!B14-4,"")</f>
        <v>-1</v>
      </c>
      <c r="C14" s="2">
        <f>IF(Data!C14&gt;0,Data!C14-4,"")</f>
        <v>0</v>
      </c>
      <c r="D14" s="2">
        <f>IF(Data!D14&gt;0,Data!D14-4,"")</f>
        <v>-2</v>
      </c>
      <c r="E14" s="2">
        <f>IF(Data!E14&gt;0,Data!E14-4,"")</f>
        <v>-2</v>
      </c>
      <c r="F14" s="2">
        <f>IF(Data!F14&gt;0,Data!F14-4,"")</f>
        <v>-2</v>
      </c>
      <c r="G14" s="2">
        <f>IF(Data!G14&gt;0,Data!G14-4,"")</f>
        <v>0</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5">
      <c r="A15" s="2">
        <f>IF(Data!A15&gt;0,Data!A15-4,"")</f>
        <v>0</v>
      </c>
      <c r="B15" s="2">
        <f>IF(Data!B15&gt;0,Data!B15-4,"")</f>
        <v>-1</v>
      </c>
      <c r="C15" s="2">
        <f>IF(Data!C15&gt;0,Data!C15-4,"")</f>
        <v>-1</v>
      </c>
      <c r="D15" s="2">
        <f>IF(Data!D15&gt;0,Data!D15-4,"")</f>
        <v>-1</v>
      </c>
      <c r="E15" s="2">
        <f>IF(Data!E15&gt;0,Data!E15-4,"")</f>
        <v>0</v>
      </c>
      <c r="F15" s="2">
        <f>IF(Data!F15&gt;0,Data!F15-4,"")</f>
        <v>1</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5">
      <c r="A16" s="2">
        <f>IF(Data!A16&gt;0,Data!A16-4,"")</f>
        <v>-1</v>
      </c>
      <c r="B16" s="2">
        <f>IF(Data!B16&gt;0,Data!B16-4,"")</f>
        <v>2</v>
      </c>
      <c r="C16" s="2">
        <f>IF(Data!C16&gt;0,Data!C16-4,"")</f>
        <v>1</v>
      </c>
      <c r="D16" s="2">
        <f>IF(Data!D16&gt;0,Data!D16-4,"")</f>
        <v>3</v>
      </c>
      <c r="E16" s="2">
        <f>IF(Data!E16&gt;0,Data!E16-4,"")</f>
        <v>-3</v>
      </c>
      <c r="F16" s="2">
        <f>IF(Data!F16&gt;0,Data!F16-4,"")</f>
        <v>1</v>
      </c>
      <c r="G16" s="2">
        <f>IF(Data!G16&gt;0,Data!G16-4,"")</f>
        <v>-3</v>
      </c>
      <c r="H16" s="2">
        <f>IF(Data!H16&gt;0,Data!H16-4,"")</f>
        <v>-3</v>
      </c>
      <c r="K16" s="7">
        <f t="shared" si="0"/>
        <v>1</v>
      </c>
      <c r="L16" s="7">
        <f t="shared" si="1"/>
        <v>1</v>
      </c>
      <c r="M16" s="4">
        <f t="shared" si="2"/>
        <v>2</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5">
      <c r="A17" s="2">
        <f>IF(Data!A17&gt;0,Data!A17-4,"")</f>
        <v>1</v>
      </c>
      <c r="B17" s="2">
        <f>IF(Data!B17&gt;0,Data!B17-4,"")</f>
        <v>-1</v>
      </c>
      <c r="C17" s="2">
        <f>IF(Data!C17&gt;0,Data!C17-4,"")</f>
        <v>-2</v>
      </c>
      <c r="D17" s="2">
        <f>IF(Data!D17&gt;0,Data!D17-4,"")</f>
        <v>2</v>
      </c>
      <c r="E17" s="2">
        <f>IF(Data!E17&gt;0,Data!E17-4,"")</f>
        <v>0</v>
      </c>
      <c r="F17" s="2">
        <f>IF(Data!F17&gt;0,Data!F17-4,"")</f>
        <v>1</v>
      </c>
      <c r="G17" s="2">
        <f>IF(Data!G17&gt;0,Data!G17-4,"")</f>
        <v>0</v>
      </c>
      <c r="H17" s="2">
        <f>IF(Data!H17&gt;0,Data!H17-4,"")</f>
        <v>-2</v>
      </c>
      <c r="K17" s="7">
        <f t="shared" si="0"/>
        <v>1</v>
      </c>
      <c r="L17" s="7" t="str">
        <f t="shared" si="1"/>
        <v/>
      </c>
      <c r="M17" s="4">
        <f t="shared" si="2"/>
        <v>1</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2</v>
      </c>
      <c r="P17" s="4" t="str">
        <f>IF(COUNTIF(Data!A17:H17,4)=8,"Remove","")</f>
        <v/>
      </c>
    </row>
    <row r="18" spans="1:16" x14ac:dyDescent="0.35">
      <c r="A18" s="2">
        <f>IF(Data!A18&gt;0,Data!A18-4,"")</f>
        <v>-1</v>
      </c>
      <c r="B18" s="2">
        <f>IF(Data!B18&gt;0,Data!B18-4,"")</f>
        <v>-3</v>
      </c>
      <c r="C18" s="2">
        <f>IF(Data!C18&gt;0,Data!C18-4,"")</f>
        <v>-3</v>
      </c>
      <c r="D18" s="2">
        <f>IF(Data!D18&gt;0,Data!D18-4,"")</f>
        <v>-2</v>
      </c>
      <c r="E18" s="2">
        <f>IF(Data!E18&gt;0,Data!E18-4,"")</f>
        <v>1</v>
      </c>
      <c r="F18" s="2">
        <f>IF(Data!F18&gt;0,Data!F18-4,"")</f>
        <v>-1</v>
      </c>
      <c r="G18" s="2">
        <f>IF(Data!G18&gt;0,Data!G18-4,"")</f>
        <v>0</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5">
      <c r="A19" s="2">
        <f>IF(Data!A19&gt;0,Data!A19-4,"")</f>
        <v>1</v>
      </c>
      <c r="B19" s="2">
        <f>IF(Data!B19&gt;0,Data!B19-4,"")</f>
        <v>0</v>
      </c>
      <c r="C19" s="2">
        <f>IF(Data!C19&gt;0,Data!C19-4,"")</f>
        <v>1</v>
      </c>
      <c r="D19" s="2">
        <f>IF(Data!D19&gt;0,Data!D19-4,"")</f>
        <v>2</v>
      </c>
      <c r="E19" s="2">
        <f>IF(Data!E19&gt;0,Data!E19-4,"")</f>
        <v>2</v>
      </c>
      <c r="F19" s="2">
        <f>IF(Data!F19&gt;0,Data!F19-4,"")</f>
        <v>0</v>
      </c>
      <c r="G19" s="2">
        <f>IF(Data!G19&gt;0,Data!G19-4,"")</f>
        <v>1</v>
      </c>
      <c r="H19" s="2">
        <f>IF(Data!H19&gt;0,Data!H19-4,"")</f>
        <v>0</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5">
      <c r="A20" s="2">
        <f>IF(Data!A20&gt;0,Data!A20-4,"")</f>
        <v>-3</v>
      </c>
      <c r="B20" s="2">
        <f>IF(Data!B20&gt;0,Data!B20-4,"")</f>
        <v>-1</v>
      </c>
      <c r="C20" s="2">
        <f>IF(Data!C20&gt;0,Data!C20-4,"")</f>
        <v>-1</v>
      </c>
      <c r="D20" s="2">
        <f>IF(Data!D20&gt;0,Data!D20-4,"")</f>
        <v>1</v>
      </c>
      <c r="E20" s="2">
        <f>IF(Data!E20&gt;0,Data!E20-4,"")</f>
        <v>-1</v>
      </c>
      <c r="F20" s="2">
        <f>IF(Data!F20&gt;0,Data!F20-4,"")</f>
        <v>-1</v>
      </c>
      <c r="G20" s="2">
        <f>IF(Data!G20&gt;0,Data!G20-4,"")</f>
        <v>0</v>
      </c>
      <c r="H20" s="2">
        <f>IF(Data!H20&gt;0,Data!H20-4,"")</f>
        <v>2</v>
      </c>
      <c r="K20" s="7">
        <f t="shared" si="0"/>
        <v>1</v>
      </c>
      <c r="L20" s="7" t="str">
        <f t="shared" si="1"/>
        <v/>
      </c>
      <c r="M20" s="4">
        <f t="shared" si="2"/>
        <v>1</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5">
      <c r="A21" s="2">
        <f>IF(Data!A21&gt;0,Data!A21-4,"")</f>
        <v>3</v>
      </c>
      <c r="B21" s="2">
        <f>IF(Data!B21&gt;0,Data!B21-4,"")</f>
        <v>3</v>
      </c>
      <c r="C21" s="2">
        <f>IF(Data!C21&gt;0,Data!C21-4,"")</f>
        <v>3</v>
      </c>
      <c r="D21" s="2">
        <f>IF(Data!D21&gt;0,Data!D21-4,"")</f>
        <v>3</v>
      </c>
      <c r="E21" s="2">
        <f>IF(Data!E21&gt;0,Data!E21-4,"")</f>
        <v>-1</v>
      </c>
      <c r="F21" s="2">
        <f>IF(Data!F21&gt;0,Data!F21-4,"")</f>
        <v>0</v>
      </c>
      <c r="G21" s="2">
        <f>IF(Data!G21&gt;0,Data!G21-4,"")</f>
        <v>-1</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5">
      <c r="A22" s="2">
        <f>IF(Data!A22&gt;0,Data!A22-4,"")</f>
        <v>0</v>
      </c>
      <c r="B22" s="2">
        <f>IF(Data!B22&gt;0,Data!B22-4,"")</f>
        <v>0</v>
      </c>
      <c r="C22" s="2">
        <f>IF(Data!C22&gt;0,Data!C22-4,"")</f>
        <v>0</v>
      </c>
      <c r="D22" s="2">
        <f>IF(Data!D22&gt;0,Data!D22-4,"")</f>
        <v>0</v>
      </c>
      <c r="E22" s="2">
        <f>IF(Data!E22&gt;0,Data!E22-4,"")</f>
        <v>0</v>
      </c>
      <c r="F22" s="2">
        <f>IF(Data!F22&gt;0,Data!F22-4,"")</f>
        <v>0</v>
      </c>
      <c r="G22" s="2">
        <f>IF(Data!G22&gt;0,Data!G22-4,"")</f>
        <v>0</v>
      </c>
      <c r="H22" s="2">
        <f>IF(Data!H22&gt;0,Data!H22-4,"")</f>
        <v>0</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8</v>
      </c>
      <c r="P22" s="4" t="str">
        <f>IF(COUNTIF(Data!A22:H22,4)=8,"Remove","")</f>
        <v>Remove</v>
      </c>
    </row>
    <row r="23" spans="1:16" x14ac:dyDescent="0.35">
      <c r="A23" s="2">
        <f>IF(Data!A23&gt;0,Data!A23-4,"")</f>
        <v>0</v>
      </c>
      <c r="B23" s="2">
        <f>IF(Data!B23&gt;0,Data!B23-4,"")</f>
        <v>1</v>
      </c>
      <c r="C23" s="2">
        <f>IF(Data!C23&gt;0,Data!C23-4,"")</f>
        <v>1</v>
      </c>
      <c r="D23" s="2">
        <f>IF(Data!D23&gt;0,Data!D23-4,"")</f>
        <v>1</v>
      </c>
      <c r="E23" s="2">
        <f>IF(Data!E23&gt;0,Data!E23-4,"")</f>
        <v>0</v>
      </c>
      <c r="F23" s="2">
        <f>IF(Data!F23&gt;0,Data!F23-4,"")</f>
        <v>0</v>
      </c>
      <c r="G23" s="2">
        <f>IF(Data!G23&gt;0,Data!G23-4,"")</f>
        <v>0</v>
      </c>
      <c r="H23" s="2">
        <f>IF(Data!H23&gt;0,Data!H23-4,"")</f>
        <v>0</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35">
      <c r="A24" s="2">
        <f>IF(Data!A24&gt;0,Data!A24-4,"")</f>
        <v>-1</v>
      </c>
      <c r="B24" s="2">
        <f>IF(Data!B24&gt;0,Data!B24-4,"")</f>
        <v>-1</v>
      </c>
      <c r="C24" s="2">
        <f>IF(Data!C24&gt;0,Data!C24-4,"")</f>
        <v>0</v>
      </c>
      <c r="D24" s="2">
        <f>IF(Data!D24&gt;0,Data!D24-4,"")</f>
        <v>-1</v>
      </c>
      <c r="E24" s="2">
        <f>IF(Data!E24&gt;0,Data!E24-4,"")</f>
        <v>-3</v>
      </c>
      <c r="F24" s="2">
        <f>IF(Data!F24&gt;0,Data!F24-4,"")</f>
        <v>-3</v>
      </c>
      <c r="G24" s="2">
        <f>IF(Data!G24&gt;0,Data!G24-4,"")</f>
        <v>-3</v>
      </c>
      <c r="H24" s="2">
        <f>IF(Data!H24&gt;0,Data!H24-4,"")</f>
        <v>-3</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4</v>
      </c>
      <c r="P24" s="4" t="str">
        <f>IF(COUNTIF(Data!A24:H24,4)=8,"Remove","")</f>
        <v/>
      </c>
    </row>
    <row r="25" spans="1:16" x14ac:dyDescent="0.35">
      <c r="A25" s="2">
        <f>IF(Data!A25&gt;0,Data!A25-4,"")</f>
        <v>2</v>
      </c>
      <c r="B25" s="2">
        <f>IF(Data!B25&gt;0,Data!B25-4,"")</f>
        <v>0</v>
      </c>
      <c r="C25" s="2">
        <f>IF(Data!C25&gt;0,Data!C25-4,"")</f>
        <v>2</v>
      </c>
      <c r="D25" s="2">
        <f>IF(Data!D25&gt;0,Data!D25-4,"")</f>
        <v>1</v>
      </c>
      <c r="E25" s="2">
        <f>IF(Data!E25&gt;0,Data!E25-4,"")</f>
        <v>0</v>
      </c>
      <c r="F25" s="2">
        <f>IF(Data!F25&gt;0,Data!F25-4,"")</f>
        <v>2</v>
      </c>
      <c r="G25" s="2">
        <f>IF(Data!G25&gt;0,Data!G25-4,"")</f>
        <v>-1</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5">
      <c r="A26" s="2">
        <f>IF(Data!A26&gt;0,Data!A26-4,"")</f>
        <v>0</v>
      </c>
      <c r="B26" s="2">
        <f>IF(Data!B26&gt;0,Data!B26-4,"")</f>
        <v>-3</v>
      </c>
      <c r="C26" s="2">
        <f>IF(Data!C26&gt;0,Data!C26-4,"")</f>
        <v>1</v>
      </c>
      <c r="D26" s="2">
        <f>IF(Data!D26&gt;0,Data!D26-4,"")</f>
        <v>-2</v>
      </c>
      <c r="E26" s="2">
        <f>IF(Data!E26&gt;0,Data!E26-4,"")</f>
        <v>-3</v>
      </c>
      <c r="F26" s="2">
        <f>IF(Data!F26&gt;0,Data!F26-4,"")</f>
        <v>-3</v>
      </c>
      <c r="G26" s="2">
        <f>IF(Data!G26&gt;0,Data!G26-4,"")</f>
        <v>0</v>
      </c>
      <c r="H26" s="2">
        <f>IF(Data!H26&gt;0,Data!H26-4,"")</f>
        <v>0</v>
      </c>
      <c r="K26" s="7">
        <f t="shared" si="0"/>
        <v>1</v>
      </c>
      <c r="L26" s="7" t="str">
        <f t="shared" si="1"/>
        <v/>
      </c>
      <c r="M26" s="4">
        <f t="shared" si="2"/>
        <v>1</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35">
      <c r="A27" s="2">
        <f>IF(Data!A27&gt;0,Data!A27-4,"")</f>
        <v>1</v>
      </c>
      <c r="B27" s="2">
        <f>IF(Data!B27&gt;0,Data!B27-4,"")</f>
        <v>0</v>
      </c>
      <c r="C27" s="2">
        <f>IF(Data!C27&gt;0,Data!C27-4,"")</f>
        <v>1</v>
      </c>
      <c r="D27" s="2">
        <f>IF(Data!D27&gt;0,Data!D27-4,"")</f>
        <v>1</v>
      </c>
      <c r="E27" s="2">
        <f>IF(Data!E27&gt;0,Data!E27-4,"")</f>
        <v>1</v>
      </c>
      <c r="F27" s="2">
        <f>IF(Data!F27&gt;0,Data!F27-4,"")</f>
        <v>2</v>
      </c>
      <c r="G27" s="2">
        <f>IF(Data!G27&gt;0,Data!G27-4,"")</f>
        <v>0</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5</v>
      </c>
      <c r="P27" s="4" t="str">
        <f>IF(COUNTIF(Data!A27:H27,4)=8,"Remove","")</f>
        <v/>
      </c>
    </row>
    <row r="28" spans="1:16" x14ac:dyDescent="0.35">
      <c r="A28" s="2">
        <f>IF(Data!A28&gt;0,Data!A28-4,"")</f>
        <v>1</v>
      </c>
      <c r="B28" s="2">
        <f>IF(Data!B28&gt;0,Data!B28-4,"")</f>
        <v>3</v>
      </c>
      <c r="C28" s="2">
        <f>IF(Data!C28&gt;0,Data!C28-4,"")</f>
        <v>2</v>
      </c>
      <c r="D28" s="2">
        <f>IF(Data!D28&gt;0,Data!D28-4,"")</f>
        <v>3</v>
      </c>
      <c r="E28" s="2">
        <f>IF(Data!E28&gt;0,Data!E28-4,"")</f>
        <v>-1</v>
      </c>
      <c r="F28" s="2">
        <f>IF(Data!F28&gt;0,Data!F28-4,"")</f>
        <v>1</v>
      </c>
      <c r="G28" s="2">
        <f>IF(Data!G28&gt;0,Data!G28-4,"")</f>
        <v>2</v>
      </c>
      <c r="H28" s="2">
        <f>IF(Data!H28&gt;0,Data!H28-4,"")</f>
        <v>2</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5">
      <c r="A29" s="2">
        <f>IF(Data!A29&gt;0,Data!A29-4,"")</f>
        <v>0</v>
      </c>
      <c r="B29" s="2">
        <f>IF(Data!B29&gt;0,Data!B29-4,"")</f>
        <v>2</v>
      </c>
      <c r="C29" s="2">
        <f>IF(Data!C29&gt;0,Data!C29-4,"")</f>
        <v>3</v>
      </c>
      <c r="D29" s="2">
        <f>IF(Data!D29&gt;0,Data!D29-4,"")</f>
        <v>2</v>
      </c>
      <c r="E29" s="2">
        <f>IF(Data!E29&gt;0,Data!E29-4,"")</f>
        <v>-2</v>
      </c>
      <c r="F29" s="2">
        <f>IF(Data!F29&gt;0,Data!F29-4,"")</f>
        <v>0</v>
      </c>
      <c r="G29" s="2">
        <f>IF(Data!G29&gt;0,Data!G29-4,"")</f>
        <v>-3</v>
      </c>
      <c r="H29" s="2">
        <f>IF(Data!H29&gt;0,Data!H29-4,"")</f>
        <v>0</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35">
      <c r="A30" s="2">
        <f>IF(Data!A30&gt;0,Data!A30-4,"")</f>
        <v>0</v>
      </c>
      <c r="B30" s="2">
        <f>IF(Data!B30&gt;0,Data!B30-4,"")</f>
        <v>-2</v>
      </c>
      <c r="C30" s="2">
        <f>IF(Data!C30&gt;0,Data!C30-4,"")</f>
        <v>-2</v>
      </c>
      <c r="D30" s="2">
        <f>IF(Data!D30&gt;0,Data!D30-4,"")</f>
        <v>-2</v>
      </c>
      <c r="E30" s="2">
        <f>IF(Data!E30&gt;0,Data!E30-4,"")</f>
        <v>0</v>
      </c>
      <c r="F30" s="2">
        <f>IF(Data!F30&gt;0,Data!F30-4,"")</f>
        <v>0</v>
      </c>
      <c r="G30" s="2">
        <f>IF(Data!G30&gt;0,Data!G30-4,"")</f>
        <v>-2</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35">
      <c r="A31" s="2">
        <f>IF(Data!A31&gt;0,Data!A31-4,"")</f>
        <v>2</v>
      </c>
      <c r="B31" s="2">
        <f>IF(Data!B31&gt;0,Data!B31-4,"")</f>
        <v>3</v>
      </c>
      <c r="C31" s="2">
        <f>IF(Data!C31&gt;0,Data!C31-4,"")</f>
        <v>3</v>
      </c>
      <c r="D31" s="2">
        <f>IF(Data!D31&gt;0,Data!D31-4,"")</f>
        <v>3</v>
      </c>
      <c r="E31" s="2">
        <f>IF(Data!E31&gt;0,Data!E31-4,"")</f>
        <v>0</v>
      </c>
      <c r="F31" s="2">
        <f>IF(Data!F31&gt;0,Data!F31-4,"")</f>
        <v>3</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5">
      <c r="A32" s="2">
        <f>IF(Data!A32&gt;0,Data!A32-4,"")</f>
        <v>3</v>
      </c>
      <c r="B32" s="2">
        <f>IF(Data!B32&gt;0,Data!B32-4,"")</f>
        <v>3</v>
      </c>
      <c r="C32" s="2">
        <f>IF(Data!C32&gt;0,Data!C32-4,"")</f>
        <v>3</v>
      </c>
      <c r="D32" s="2">
        <f>IF(Data!D32&gt;0,Data!D32-4,"")</f>
        <v>3</v>
      </c>
      <c r="E32" s="2">
        <f>IF(Data!E32&gt;0,Data!E32-4,"")</f>
        <v>3</v>
      </c>
      <c r="F32" s="2">
        <f>IF(Data!F32&gt;0,Data!F32-4,"")</f>
        <v>3</v>
      </c>
      <c r="G32" s="2">
        <f>IF(Data!G32&gt;0,Data!G32-4,"")</f>
        <v>2</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6</v>
      </c>
      <c r="P32" s="4" t="str">
        <f>IF(COUNTIF(Data!A32:H32,4)=8,"Remove","")</f>
        <v/>
      </c>
    </row>
    <row r="33" spans="1:16" x14ac:dyDescent="0.35">
      <c r="A33" s="2">
        <f>IF(Data!A33&gt;0,Data!A33-4,"")</f>
        <v>2</v>
      </c>
      <c r="B33" s="2">
        <f>IF(Data!B33&gt;0,Data!B33-4,"")</f>
        <v>1</v>
      </c>
      <c r="C33" s="2">
        <f>IF(Data!C33&gt;0,Data!C33-4,"")</f>
        <v>2</v>
      </c>
      <c r="D33" s="2">
        <f>IF(Data!D33&gt;0,Data!D33-4,"")</f>
        <v>2</v>
      </c>
      <c r="E33" s="2">
        <f>IF(Data!E33&gt;0,Data!E33-4,"")</f>
        <v>1</v>
      </c>
      <c r="F33" s="2">
        <f>IF(Data!F33&gt;0,Data!F33-4,"")</f>
        <v>2</v>
      </c>
      <c r="G33" s="2">
        <f>IF(Data!G33&gt;0,Data!G33-4,"")</f>
        <v>-2</v>
      </c>
      <c r="H33" s="2">
        <f>IF(Data!H33&gt;0,Data!H33-4,"")</f>
        <v>-1</v>
      </c>
      <c r="K33" s="7" t="str">
        <f t="shared" si="0"/>
        <v/>
      </c>
      <c r="L33" s="7">
        <f t="shared" si="1"/>
        <v>1</v>
      </c>
      <c r="M33" s="4">
        <f t="shared" si="2"/>
        <v>1</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4</v>
      </c>
      <c r="P33" s="4" t="str">
        <f>IF(COUNTIF(Data!A33:H33,4)=8,"Remove","")</f>
        <v/>
      </c>
    </row>
    <row r="34" spans="1:16" x14ac:dyDescent="0.35">
      <c r="A34" s="2">
        <f>IF(Data!A34&gt;0,Data!A34-4,"")</f>
        <v>0</v>
      </c>
      <c r="B34" s="2">
        <f>IF(Data!B34&gt;0,Data!B34-4,"")</f>
        <v>-3</v>
      </c>
      <c r="C34" s="2">
        <f>IF(Data!C34&gt;0,Data!C34-4,"")</f>
        <v>-2</v>
      </c>
      <c r="D34" s="2">
        <f>IF(Data!D34&gt;0,Data!D34-4,"")</f>
        <v>-3</v>
      </c>
      <c r="E34" s="2">
        <f>IF(Data!E34&gt;0,Data!E34-4,"")</f>
        <v>-1</v>
      </c>
      <c r="F34" s="2">
        <f>IF(Data!F34&gt;0,Data!F34-4,"")</f>
        <v>-2</v>
      </c>
      <c r="G34" s="2">
        <f>IF(Data!G34&gt;0,Data!G34-4,"")</f>
        <v>-1</v>
      </c>
      <c r="H34" s="2">
        <f>IF(Data!H34&gt;0,Data!H34-4,"")</f>
        <v>-1</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3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3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3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3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3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35">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Φύλλα εργασίας</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Eva Paraschou</cp:lastModifiedBy>
  <dcterms:created xsi:type="dcterms:W3CDTF">2012-03-20T13:56:56Z</dcterms:created>
  <dcterms:modified xsi:type="dcterms:W3CDTF">2024-09-11T13:28:20Z</dcterms:modified>
</cp:coreProperties>
</file>