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C:\Users\evapa\Desktop\"/>
    </mc:Choice>
  </mc:AlternateContent>
  <xr:revisionPtr revIDLastSave="0" documentId="13_ncr:1_{8CBAEBB6-945D-447A-96F8-FD31A05C4C1A}" xr6:coauthVersionLast="47" xr6:coauthVersionMax="47" xr10:uidLastSave="{00000000-0000-0000-0000-000000000000}"/>
  <bookViews>
    <workbookView xWindow="14625" yWindow="-16380" windowWidth="29040" windowHeight="164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7" i="14"/>
  <c r="L9" i="14"/>
  <c r="L11" i="14"/>
  <c r="L13" i="14"/>
  <c r="L17" i="14"/>
  <c r="L18"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K8" i="14"/>
  <c r="K9" i="14"/>
  <c r="M9" i="14" s="1"/>
  <c r="K10" i="14"/>
  <c r="M10" i="14" s="1"/>
  <c r="K11" i="14"/>
  <c r="M11" i="14" s="1"/>
  <c r="K12" i="14"/>
  <c r="K13" i="14"/>
  <c r="M13" i="14" s="1"/>
  <c r="M14" i="14"/>
  <c r="K14" i="14"/>
  <c r="K15" i="14"/>
  <c r="M15" i="14" s="1"/>
  <c r="K16" i="14"/>
  <c r="M16" i="14" s="1"/>
  <c r="K17" i="14"/>
  <c r="M17" i="14" s="1"/>
  <c r="M18" i="14"/>
  <c r="K18" i="14"/>
  <c r="M19" i="14"/>
  <c r="K19" i="14"/>
  <c r="M20" i="14"/>
  <c r="K20" i="14"/>
  <c r="K21" i="14"/>
  <c r="M21" i="14" s="1"/>
  <c r="M22" i="14"/>
  <c r="K22" i="14"/>
  <c r="M23" i="14"/>
  <c r="K23" i="14"/>
  <c r="M24" i="14"/>
  <c r="K24" i="14"/>
  <c r="K25" i="14"/>
  <c r="M25" i="14" s="1"/>
  <c r="M26" i="14"/>
  <c r="K26" i="14"/>
  <c r="K27" i="14"/>
  <c r="M27" i="14" s="1"/>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8" i="14" l="1"/>
  <c r="M12" i="14"/>
  <c r="M7"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<sst xmlns="http://schemas.openxmlformats.org/spreadsheetml/2006/main" count="814" uniqueCount="727">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</sst>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Κανονικό"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0.32</c:v>
                </c:pt>
                <c:pt idx="1">
                  <c:v>-0.08</c:v>
                </c:pt>
                <c:pt idx="2">
                  <c:v>0.32</c:v>
                </c:pt>
                <c:pt idx="3">
                  <c:v>0.12</c:v>
                </c:pt>
                <c:pt idx="4">
                  <c:v>-0.56000000000000005</c:v>
                </c:pt>
                <c:pt idx="5">
                  <c:v>-0.12</c:v>
                </c:pt>
                <c:pt idx="6">
                  <c:v>-0.4</c:v>
                </c:pt>
                <c:pt idx="7">
                  <c:v>-0.32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0.17</c:v>
                </c:pt>
                <c:pt idx="1">
                  <c:v>-0.35</c:v>
                </c:pt>
                <c:pt idx="2">
                  <c:v>-0.09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0.17</c:v>
                </c:pt>
                <c:pt idx="1">
                  <c:v>-0.35</c:v>
                </c:pt>
                <c:pt idx="2" formatCode="0.00">
                  <c:v>-0.09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0.54835224918826819</c:v>
                  </c:pt>
                  <c:pt idx="1">
                    <c:v>0.56508518337521385</c:v>
                  </c:pt>
                  <c:pt idx="2">
                    <c:v>0.50695325045180117</c:v>
                  </c:pt>
                </c:numCache>
              </c:numRef>
            </c:plus>
            <c:minus>
              <c:numRef>
                <c:f>Confidence_Intervals!$M$5:$M$7</c:f>
                <c:numCache>
                  <c:formatCode>General</c:formatCode>
                  <c:ptCount val="3"/>
                  <c:pt idx="0">
                    <c:v>0.54835224918826819</c:v>
                  </c:pt>
                  <c:pt idx="1">
                    <c:v>0.56508518337521385</c:v>
                  </c:pt>
                  <c:pt idx="2">
                    <c:v>0.50695325045180117</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0.17</c:v>
                </c:pt>
                <c:pt idx="1">
                  <c:v>-0.35</c:v>
                </c:pt>
                <c:pt idx="2" formatCode="0.00">
                  <c:v>-0.09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defaultColWidth="9.08984375" defaultRowHeight="14.5" x14ac:dyDescent="0.35"/>
  <cols>
    <col min="1" max="1" width="35.08984375" customWidth="1"/>
    <col min="2" max="2" width="22" customWidth="1"/>
    <col min="3" max="3" width="43" customWidth="1"/>
  </cols>
  <sheetData>
    <row r="1" spans="1:3" ht="52.5" customHeight="1" x14ac:dyDescent="0.35">
      <c r="A1" s="50" t="s">
        <v>707</v>
      </c>
      <c r="B1" s="50"/>
      <c r="C1" s="50"/>
    </row>
    <row r="2" spans="1:3" ht="107.25" customHeight="1" x14ac:dyDescent="0.35">
      <c r="A2" s="51" t="s">
        <v>416</v>
      </c>
      <c r="B2" s="51"/>
      <c r="C2" s="51"/>
    </row>
    <row r="4" spans="1:3" ht="18.5" x14ac:dyDescent="0.45">
      <c r="A4" s="23" t="s">
        <v>256</v>
      </c>
      <c r="B4" s="24" t="s">
        <v>40</v>
      </c>
    </row>
    <row r="6" spans="1:3" ht="30.75" customHeight="1" x14ac:dyDescent="0.35">
      <c r="A6" s="52" t="s">
        <v>257</v>
      </c>
      <c r="B6" s="52"/>
      <c r="C6" s="52"/>
    </row>
    <row r="8" spans="1:3" ht="262.5" customHeight="1" x14ac:dyDescent="0.3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5" x14ac:dyDescent="0.35"/>
  <cols>
    <col min="1" max="1" width="28" customWidth="1"/>
    <col min="2" max="2" width="18.08984375" customWidth="1"/>
    <col min="3" max="5" width="18.36328125" customWidth="1"/>
    <col min="6" max="6" width="18.453125" customWidth="1"/>
    <col min="7" max="7" width="18.36328125" customWidth="1"/>
  </cols>
  <sheetData>
    <row r="1" spans="1:7" ht="21" x14ac:dyDescent="0.5">
      <c r="A1" s="73" t="s">
        <v>267</v>
      </c>
      <c r="B1" s="73"/>
      <c r="C1" s="73"/>
      <c r="D1" s="73"/>
      <c r="E1" s="73"/>
      <c r="F1" s="73"/>
      <c r="G1" s="73"/>
    </row>
    <row r="2" spans="1:7" ht="197.25" customHeight="1" x14ac:dyDescent="0.35">
      <c r="A2" s="52" t="s">
        <v>268</v>
      </c>
      <c r="B2" s="52"/>
      <c r="C2" s="52"/>
      <c r="D2" s="52"/>
      <c r="E2" s="52"/>
      <c r="F2" s="52"/>
      <c r="G2" s="52"/>
    </row>
    <row r="3" spans="1:7" x14ac:dyDescent="0.35">
      <c r="A3" s="74"/>
      <c r="B3" s="74"/>
      <c r="C3" s="74"/>
      <c r="D3" s="74"/>
      <c r="E3" s="74"/>
      <c r="F3" s="74"/>
      <c r="G3" s="74"/>
    </row>
    <row r="4" spans="1:7" x14ac:dyDescent="0.35">
      <c r="A4" s="25" t="s">
        <v>25</v>
      </c>
      <c r="B4" s="25" t="s">
        <v>265</v>
      </c>
    </row>
    <row r="5" spans="1:7" x14ac:dyDescent="0.35">
      <c r="A5" s="11" t="str">
        <f>VLOOKUP(Read_First!B4,Items!A1:S50,18,FALSE)</f>
        <v>Pragmatic Quality</v>
      </c>
      <c r="B5" s="9">
        <f>SQRT(VAR(DT!K4:K1004))</f>
        <v>1.3988834833537782</v>
      </c>
    </row>
    <row r="6" spans="1:7" x14ac:dyDescent="0.35">
      <c r="A6" s="11" t="str">
        <f>VLOOKUP(Read_First!B4,Items!A1:S50,19,FALSE)</f>
        <v>Hedonic Quality</v>
      </c>
      <c r="B6" s="9">
        <f>SQRT(VAR(DT!L4:L1004))</f>
        <v>1.4415703243338496</v>
      </c>
    </row>
    <row r="9" spans="1:7" x14ac:dyDescent="0.35">
      <c r="A9" s="25" t="s">
        <v>266</v>
      </c>
      <c r="B9" s="35" t="str">
        <f>VLOOKUP(Read_First!B4,Items!A1:S50,18,FALSE)</f>
        <v>Pragmatic Quality</v>
      </c>
      <c r="C9" s="35" t="str">
        <f>VLOOKUP(Read_First!B4,Items!A1:S50,19,FALSE)</f>
        <v>Hedonic Quality</v>
      </c>
    </row>
    <row r="10" spans="1:7" x14ac:dyDescent="0.35">
      <c r="A10" s="25" t="s">
        <v>269</v>
      </c>
      <c r="B10" s="7">
        <f>POWER((1.65*B5)/0.5,2)</f>
        <v>21.310368750000002</v>
      </c>
      <c r="C10" s="7">
        <f>POWER((1.65*B6)/0.5,2)</f>
        <v>22.630781250000002</v>
      </c>
    </row>
    <row r="11" spans="1:7" x14ac:dyDescent="0.35">
      <c r="A11" s="25" t="s">
        <v>270</v>
      </c>
      <c r="B11" s="7">
        <f>POWER((1.96*B5)/0.5,2)</f>
        <v>30.070124000000007</v>
      </c>
      <c r="C11" s="7">
        <f>POWER((1.96*B6)/0.5,2)</f>
        <v>31.933300000000003</v>
      </c>
    </row>
    <row r="12" spans="1:7" x14ac:dyDescent="0.35">
      <c r="A12" s="25" t="s">
        <v>271</v>
      </c>
      <c r="B12" s="7">
        <f>POWER((2.58*B6)/0.5,2)</f>
        <v>55.331325000000007</v>
      </c>
      <c r="C12" s="7">
        <f>POWER((2.58*B6)/0.5,2)</f>
        <v>55.331325000000007</v>
      </c>
    </row>
    <row r="13" spans="1:7" x14ac:dyDescent="0.35">
      <c r="A13" s="25" t="s">
        <v>272</v>
      </c>
      <c r="B13" s="7">
        <f>POWER((1.65*B5)/0.25,2)</f>
        <v>85.241475000000008</v>
      </c>
      <c r="C13" s="7">
        <f>POWER((1.65*B6)/0.25,2)</f>
        <v>90.523125000000007</v>
      </c>
    </row>
    <row r="14" spans="1:7" x14ac:dyDescent="0.35">
      <c r="A14" s="25" t="s">
        <v>273</v>
      </c>
      <c r="B14" s="7">
        <f>POWER((1.96*B5)/0.25,2)</f>
        <v>120.28049600000003</v>
      </c>
      <c r="C14" s="7">
        <f>POWER((1.96*B6)/0.25,2)</f>
        <v>127.73320000000001</v>
      </c>
    </row>
    <row r="15" spans="1:7" x14ac:dyDescent="0.35">
      <c r="A15" s="25" t="s">
        <v>274</v>
      </c>
      <c r="B15" s="7">
        <f>POWER((2.58*B5)/0.25,2)</f>
        <v>208.41188400000004</v>
      </c>
      <c r="C15" s="7">
        <f>POWER((2.58*B6)/0.25,2)</f>
        <v>221.32530000000003</v>
      </c>
    </row>
    <row r="16" spans="1:7" x14ac:dyDescent="0.35">
      <c r="A16" s="25" t="s">
        <v>275</v>
      </c>
      <c r="B16" s="7">
        <f>POWER((1.65*B5)/0.1,2)</f>
        <v>532.75921875000006</v>
      </c>
      <c r="C16" s="7">
        <f>POWER((1.65*B6)/0.1,2)</f>
        <v>565.76953125</v>
      </c>
    </row>
    <row r="17" spans="1:3" x14ac:dyDescent="0.35">
      <c r="A17" s="25" t="s">
        <v>276</v>
      </c>
      <c r="B17" s="7">
        <f>POWER((1.96*B5)/0.1,2)</f>
        <v>751.75310000000013</v>
      </c>
      <c r="C17" s="7">
        <f>POWER((1.96*B6)/0.1,2)</f>
        <v>798.3325000000001</v>
      </c>
    </row>
    <row r="18" spans="1:3" x14ac:dyDescent="0.35">
      <c r="A18" s="25" t="s">
        <v>277</v>
      </c>
      <c r="B18" s="7">
        <f>POWER((2.58*B5)/0.1,2)</f>
        <v>1302.5742750000002</v>
      </c>
      <c r="C18" s="7">
        <f>POWER((2.58*B6)/0.1,2)</f>
        <v>1383.2831249999999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L19" sqref="L19"/>
    </sheetView>
  </sheetViews>
  <sheetFormatPr defaultColWidth="9.08984375" defaultRowHeight="14.5" x14ac:dyDescent="0.35"/>
  <cols>
    <col min="1" max="8" width="8.81640625" style="2" customWidth="1"/>
  </cols>
  <sheetData>
    <row r="1" spans="1:8" ht="126" customHeight="1" x14ac:dyDescent="0.35">
      <c r="A1" s="54" t="s">
        <v>264</v>
      </c>
      <c r="B1" s="55"/>
      <c r="C1" s="55"/>
      <c r="D1" s="55"/>
      <c r="E1" s="55"/>
      <c r="F1" s="55"/>
      <c r="G1" s="55"/>
      <c r="H1" s="55"/>
    </row>
    <row r="2" spans="1:8" x14ac:dyDescent="0.35">
      <c r="A2" s="56" t="s">
        <v>0</v>
      </c>
      <c r="B2" s="56"/>
      <c r="C2" s="56"/>
      <c r="D2" s="56"/>
      <c r="E2" s="56"/>
      <c r="F2" s="56"/>
      <c r="G2" s="56"/>
      <c r="H2" s="56"/>
    </row>
    <row r="3" spans="1:8" x14ac:dyDescent="0.35">
      <c r="A3" s="1">
        <v>1</v>
      </c>
      <c r="B3" s="1">
        <v>2</v>
      </c>
      <c r="C3" s="1">
        <v>3</v>
      </c>
      <c r="D3" s="1">
        <v>4</v>
      </c>
      <c r="E3" s="1">
        <v>5</v>
      </c>
      <c r="F3" s="1">
        <v>6</v>
      </c>
      <c r="G3" s="1">
        <v>7</v>
      </c>
      <c r="H3" s="1">
        <v>8</v>
      </c>
    </row>
    <row r="4" spans="1:8" x14ac:dyDescent="0.35">
      <c r="A4">
        <v>4</v>
      </c>
      <c r="B4">
        <v>4</v>
      </c>
      <c r="C4">
        <v>4</v>
      </c>
      <c r="D4">
        <v>4</v>
      </c>
      <c r="E4">
        <v>3</v>
      </c>
      <c r="F4">
        <v>4</v>
      </c>
      <c r="G4">
        <v>3</v>
      </c>
      <c r="H4">
        <v>3</v>
      </c>
    </row>
    <row r="5" spans="1:8" x14ac:dyDescent="0.35">
      <c r="A5">
        <v>4</v>
      </c>
      <c r="B5">
        <v>4</v>
      </c>
      <c r="C5">
        <v>7</v>
      </c>
      <c r="D5">
        <v>5</v>
      </c>
      <c r="E5">
        <v>2</v>
      </c>
      <c r="F5">
        <v>2</v>
      </c>
      <c r="G5">
        <v>4</v>
      </c>
      <c r="H5">
        <v>2</v>
      </c>
    </row>
    <row r="6" spans="1:8" x14ac:dyDescent="0.35">
      <c r="A6">
        <v>1</v>
      </c>
      <c r="B6">
        <v>3</v>
      </c>
      <c r="C6">
        <v>1</v>
      </c>
      <c r="D6">
        <v>1</v>
      </c>
      <c r="E6">
        <v>1</v>
      </c>
      <c r="F6">
        <v>1</v>
      </c>
      <c r="G6">
        <v>1</v>
      </c>
      <c r="H6">
        <v>1</v>
      </c>
    </row>
    <row r="7" spans="1:8" x14ac:dyDescent="0.35">
      <c r="A7">
        <v>4</v>
      </c>
      <c r="B7">
        <v>3</v>
      </c>
      <c r="C7">
        <v>3</v>
      </c>
      <c r="D7">
        <v>4</v>
      </c>
      <c r="E7">
        <v>1</v>
      </c>
      <c r="F7">
        <v>2</v>
      </c>
      <c r="G7">
        <v>2</v>
      </c>
      <c r="H7">
        <v>2</v>
      </c>
    </row>
    <row r="8" spans="1:8" x14ac:dyDescent="0.35">
      <c r="A8">
        <v>6</v>
      </c>
      <c r="B8">
        <v>5</v>
      </c>
      <c r="C8">
        <v>4</v>
      </c>
      <c r="D8">
        <v>6</v>
      </c>
      <c r="E8">
        <v>4</v>
      </c>
      <c r="F8">
        <v>5</v>
      </c>
      <c r="G8">
        <v>5</v>
      </c>
      <c r="H8">
        <v>5</v>
      </c>
    </row>
    <row r="9" spans="1:8" x14ac:dyDescent="0.35">
      <c r="A9">
        <v>7</v>
      </c>
      <c r="B9">
        <v>7</v>
      </c>
      <c r="C9">
        <v>7</v>
      </c>
      <c r="D9">
        <v>7</v>
      </c>
      <c r="E9">
        <v>7</v>
      </c>
      <c r="F9">
        <v>6</v>
      </c>
      <c r="G9">
        <v>4</v>
      </c>
      <c r="H9">
        <v>7</v>
      </c>
    </row>
    <row r="10" spans="1:8" x14ac:dyDescent="0.35">
      <c r="A10">
        <v>5</v>
      </c>
      <c r="B10">
        <v>6</v>
      </c>
      <c r="C10">
        <v>6</v>
      </c>
      <c r="D10">
        <v>5</v>
      </c>
      <c r="E10">
        <v>7</v>
      </c>
      <c r="F10">
        <v>7</v>
      </c>
      <c r="G10">
        <v>4</v>
      </c>
      <c r="H10">
        <v>4</v>
      </c>
    </row>
    <row r="11" spans="1:8" x14ac:dyDescent="0.35">
      <c r="A11">
        <v>2</v>
      </c>
      <c r="B11">
        <v>1</v>
      </c>
      <c r="C11">
        <v>4</v>
      </c>
      <c r="D11">
        <v>4</v>
      </c>
      <c r="E11">
        <v>3</v>
      </c>
      <c r="F11">
        <v>5</v>
      </c>
      <c r="G11">
        <v>2</v>
      </c>
      <c r="H11">
        <v>2</v>
      </c>
    </row>
    <row r="12" spans="1:8" x14ac:dyDescent="0.35">
      <c r="A12">
        <v>4</v>
      </c>
      <c r="B12">
        <v>4</v>
      </c>
      <c r="C12">
        <v>3</v>
      </c>
      <c r="D12">
        <v>4</v>
      </c>
      <c r="E12">
        <v>2</v>
      </c>
      <c r="F12">
        <v>2</v>
      </c>
      <c r="G12">
        <v>2</v>
      </c>
      <c r="H12">
        <v>3</v>
      </c>
    </row>
    <row r="13" spans="1:8" x14ac:dyDescent="0.35">
      <c r="A13">
        <v>7</v>
      </c>
      <c r="B13">
        <v>6</v>
      </c>
      <c r="C13">
        <v>6</v>
      </c>
      <c r="D13">
        <v>5</v>
      </c>
      <c r="E13">
        <v>2</v>
      </c>
      <c r="F13">
        <v>2</v>
      </c>
      <c r="G13">
        <v>2</v>
      </c>
      <c r="H13">
        <v>3</v>
      </c>
    </row>
    <row r="14" spans="1:8" x14ac:dyDescent="0.35">
      <c r="A14">
        <v>5</v>
      </c>
      <c r="B14">
        <v>6</v>
      </c>
      <c r="C14">
        <v>6</v>
      </c>
      <c r="D14">
        <v>6</v>
      </c>
      <c r="E14">
        <v>6</v>
      </c>
      <c r="F14">
        <v>7</v>
      </c>
      <c r="G14">
        <v>5</v>
      </c>
      <c r="H14">
        <v>5</v>
      </c>
    </row>
    <row r="15" spans="1:8" x14ac:dyDescent="0.35">
      <c r="A15">
        <v>5</v>
      </c>
      <c r="B15">
        <v>7</v>
      </c>
      <c r="C15">
        <v>4</v>
      </c>
      <c r="D15">
        <v>7</v>
      </c>
      <c r="E15">
        <v>3</v>
      </c>
      <c r="F15">
        <v>2</v>
      </c>
      <c r="G15">
        <v>4</v>
      </c>
      <c r="H15">
        <v>4</v>
      </c>
    </row>
    <row r="16" spans="1:8" x14ac:dyDescent="0.35">
      <c r="A16">
        <v>6</v>
      </c>
      <c r="B16">
        <v>3</v>
      </c>
      <c r="C16">
        <v>4</v>
      </c>
      <c r="D16">
        <v>3</v>
      </c>
      <c r="E16">
        <v>4</v>
      </c>
      <c r="F16">
        <v>6</v>
      </c>
      <c r="G16">
        <v>4</v>
      </c>
      <c r="H16">
        <v>2</v>
      </c>
    </row>
    <row r="17" spans="1:8" x14ac:dyDescent="0.35">
      <c r="A17">
        <v>4</v>
      </c>
      <c r="B17">
        <v>2</v>
      </c>
      <c r="C17">
        <v>5</v>
      </c>
      <c r="D17">
        <v>3</v>
      </c>
      <c r="E17">
        <v>3</v>
      </c>
      <c r="F17">
        <v>5</v>
      </c>
      <c r="G17">
        <v>6</v>
      </c>
      <c r="H17">
        <v>5</v>
      </c>
    </row>
    <row r="18" spans="1:8" x14ac:dyDescent="0.35">
      <c r="A18">
        <v>4</v>
      </c>
      <c r="B18">
        <v>2</v>
      </c>
      <c r="C18">
        <v>4</v>
      </c>
      <c r="D18">
        <v>3</v>
      </c>
      <c r="E18">
        <v>3</v>
      </c>
      <c r="F18">
        <v>3</v>
      </c>
      <c r="G18">
        <v>4</v>
      </c>
      <c r="H18">
        <v>4</v>
      </c>
    </row>
    <row r="19" spans="1:8" x14ac:dyDescent="0.35">
      <c r="A19">
        <v>6</v>
      </c>
      <c r="B19">
        <v>3</v>
      </c>
      <c r="C19">
        <v>2</v>
      </c>
      <c r="D19">
        <v>7</v>
      </c>
      <c r="E19">
        <v>3</v>
      </c>
      <c r="F19">
        <v>1</v>
      </c>
      <c r="G19">
        <v>5</v>
      </c>
      <c r="H19">
        <v>4</v>
      </c>
    </row>
    <row r="20" spans="1:8" x14ac:dyDescent="0.35">
      <c r="A20">
        <v>4</v>
      </c>
      <c r="B20">
        <v>3</v>
      </c>
      <c r="C20">
        <v>4</v>
      </c>
      <c r="D20">
        <v>2</v>
      </c>
      <c r="E20">
        <v>3</v>
      </c>
      <c r="F20">
        <v>3</v>
      </c>
      <c r="G20">
        <v>4</v>
      </c>
      <c r="H20">
        <v>4</v>
      </c>
    </row>
    <row r="21" spans="1:8" x14ac:dyDescent="0.35">
      <c r="A21">
        <v>5</v>
      </c>
      <c r="B21">
        <v>6</v>
      </c>
      <c r="C21">
        <v>6</v>
      </c>
      <c r="D21">
        <v>2</v>
      </c>
      <c r="E21">
        <v>4</v>
      </c>
      <c r="F21">
        <v>6</v>
      </c>
      <c r="G21">
        <v>4</v>
      </c>
      <c r="H21">
        <v>4</v>
      </c>
    </row>
    <row r="22" spans="1:8" x14ac:dyDescent="0.35">
      <c r="A22">
        <v>3</v>
      </c>
      <c r="B22">
        <v>1</v>
      </c>
      <c r="C22">
        <v>2</v>
      </c>
      <c r="D22">
        <v>1</v>
      </c>
      <c r="E22">
        <v>1</v>
      </c>
      <c r="F22">
        <v>1</v>
      </c>
      <c r="G22">
        <v>1</v>
      </c>
      <c r="H22">
        <v>1</v>
      </c>
    </row>
    <row r="23" spans="1:8" x14ac:dyDescent="0.35">
      <c r="A23">
        <v>6</v>
      </c>
      <c r="B23">
        <v>6</v>
      </c>
      <c r="C23">
        <v>4</v>
      </c>
      <c r="D23">
        <v>5</v>
      </c>
      <c r="E23">
        <v>6</v>
      </c>
      <c r="F23">
        <v>6</v>
      </c>
      <c r="G23">
        <v>6</v>
      </c>
      <c r="H23">
        <v>5</v>
      </c>
    </row>
    <row r="24" spans="1:8" x14ac:dyDescent="0.35">
      <c r="A24">
        <v>2</v>
      </c>
      <c r="B24">
        <v>5</v>
      </c>
      <c r="C24">
        <v>6</v>
      </c>
      <c r="D24">
        <v>7</v>
      </c>
      <c r="E24">
        <v>5</v>
      </c>
      <c r="F24">
        <v>5</v>
      </c>
      <c r="G24">
        <v>6</v>
      </c>
      <c r="H24">
        <v>4</v>
      </c>
    </row>
    <row r="25" spans="1:8" x14ac:dyDescent="0.35">
      <c r="A25">
        <v>2</v>
      </c>
      <c r="B25">
        <v>1</v>
      </c>
      <c r="C25">
        <v>3</v>
      </c>
      <c r="D25">
        <v>1</v>
      </c>
      <c r="E25">
        <v>1</v>
      </c>
      <c r="F25">
        <v>4</v>
      </c>
      <c r="G25">
        <v>2</v>
      </c>
      <c r="H25">
        <v>4</v>
      </c>
    </row>
    <row r="26" spans="1:8" x14ac:dyDescent="0.35">
      <c r="A26">
        <v>3</v>
      </c>
      <c r="B26">
        <v>3</v>
      </c>
      <c r="C26">
        <v>3</v>
      </c>
      <c r="D26">
        <v>5</v>
      </c>
      <c r="E26">
        <v>4</v>
      </c>
      <c r="F26">
        <v>4</v>
      </c>
      <c r="G26">
        <v>2</v>
      </c>
      <c r="H26">
        <v>6</v>
      </c>
    </row>
    <row r="27" spans="1:8" x14ac:dyDescent="0.35">
      <c r="A27">
        <v>5</v>
      </c>
      <c r="B27">
        <v>4</v>
      </c>
      <c r="C27">
        <v>5</v>
      </c>
      <c r="D27">
        <v>4</v>
      </c>
      <c r="E27">
        <v>6</v>
      </c>
      <c r="F27">
        <v>6</v>
      </c>
      <c r="G27">
        <v>4</v>
      </c>
      <c r="H27">
        <v>4</v>
      </c>
    </row>
    <row r="28" spans="1:8" x14ac:dyDescent="0.35">
      <c r="A28">
        <v>4</v>
      </c>
      <c r="B28">
        <v>3</v>
      </c>
      <c r="C28">
        <v>5</v>
      </c>
      <c r="D28">
        <v>2</v>
      </c>
      <c r="E28">
        <v>2</v>
      </c>
      <c r="F28">
        <v>2</v>
      </c>
      <c r="G28">
        <v>4</v>
      </c>
      <c r="H28">
        <v>4</v>
      </c>
    </row>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row r="1175" customFormat="1" x14ac:dyDescent="0.35"/>
    <row r="1176" customFormat="1" x14ac:dyDescent="0.35"/>
    <row r="1177" customFormat="1" x14ac:dyDescent="0.35"/>
    <row r="1178" customFormat="1" x14ac:dyDescent="0.35"/>
    <row r="1179" customFormat="1" x14ac:dyDescent="0.35"/>
    <row r="1180" customFormat="1" x14ac:dyDescent="0.35"/>
    <row r="1181" customFormat="1" x14ac:dyDescent="0.35"/>
    <row r="1182" customFormat="1" x14ac:dyDescent="0.35"/>
    <row r="1183" customFormat="1" x14ac:dyDescent="0.35"/>
    <row r="1184" customFormat="1" x14ac:dyDescent="0.35"/>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customFormat="1" x14ac:dyDescent="0.35"/>
    <row r="1266" customFormat="1" x14ac:dyDescent="0.35"/>
    <row r="1267" customFormat="1" x14ac:dyDescent="0.35"/>
    <row r="1268" customFormat="1" x14ac:dyDescent="0.35"/>
    <row r="1269" customFormat="1" x14ac:dyDescent="0.35"/>
    <row r="1270" customFormat="1" x14ac:dyDescent="0.35"/>
    <row r="1271" customFormat="1" x14ac:dyDescent="0.35"/>
    <row r="1272" customFormat="1" x14ac:dyDescent="0.35"/>
    <row r="1273" customFormat="1" x14ac:dyDescent="0.35"/>
    <row r="1274" customFormat="1" x14ac:dyDescent="0.35"/>
    <row r="1275" customFormat="1" x14ac:dyDescent="0.35"/>
    <row r="1276" customFormat="1" x14ac:dyDescent="0.35"/>
    <row r="1277" customFormat="1" x14ac:dyDescent="0.35"/>
    <row r="1278" customFormat="1" x14ac:dyDescent="0.35"/>
    <row r="1279" customFormat="1" x14ac:dyDescent="0.35"/>
    <row r="1280" customFormat="1" x14ac:dyDescent="0.35"/>
    <row r="1281" customFormat="1" x14ac:dyDescent="0.35"/>
    <row r="1282" customFormat="1" x14ac:dyDescent="0.35"/>
    <row r="1283" customFormat="1" x14ac:dyDescent="0.35"/>
    <row r="1284" customFormat="1" x14ac:dyDescent="0.35"/>
    <row r="1285" customFormat="1" x14ac:dyDescent="0.35"/>
    <row r="1286" customFormat="1" x14ac:dyDescent="0.35"/>
    <row r="1287" customFormat="1" x14ac:dyDescent="0.35"/>
    <row r="1288" customFormat="1" x14ac:dyDescent="0.35"/>
    <row r="1289" customFormat="1" x14ac:dyDescent="0.35"/>
    <row r="1290" customFormat="1" x14ac:dyDescent="0.35"/>
    <row r="1291" customFormat="1" x14ac:dyDescent="0.35"/>
    <row r="1292" customFormat="1" x14ac:dyDescent="0.35"/>
    <row r="1293" customFormat="1" x14ac:dyDescent="0.35"/>
    <row r="1294" customFormat="1" x14ac:dyDescent="0.35"/>
    <row r="1295" customFormat="1" x14ac:dyDescent="0.35"/>
    <row r="1296" customFormat="1" x14ac:dyDescent="0.35"/>
    <row r="1297" customFormat="1" x14ac:dyDescent="0.35"/>
    <row r="1298" customFormat="1" x14ac:dyDescent="0.35"/>
    <row r="1299" customFormat="1" x14ac:dyDescent="0.35"/>
    <row r="1300" customFormat="1" x14ac:dyDescent="0.35"/>
    <row r="1301" customFormat="1" x14ac:dyDescent="0.35"/>
    <row r="1302" customFormat="1" x14ac:dyDescent="0.35"/>
    <row r="1303" customFormat="1" x14ac:dyDescent="0.35"/>
    <row r="1304" customFormat="1" x14ac:dyDescent="0.35"/>
    <row r="1305" customFormat="1" x14ac:dyDescent="0.35"/>
    <row r="1306" customFormat="1" x14ac:dyDescent="0.35"/>
    <row r="1307" customFormat="1" x14ac:dyDescent="0.35"/>
    <row r="1308" customFormat="1" x14ac:dyDescent="0.35"/>
    <row r="1309" customFormat="1" x14ac:dyDescent="0.35"/>
    <row r="1310" customFormat="1" x14ac:dyDescent="0.35"/>
    <row r="1311" customFormat="1" x14ac:dyDescent="0.35"/>
    <row r="1312" customFormat="1" x14ac:dyDescent="0.35"/>
    <row r="1313" customFormat="1" x14ac:dyDescent="0.35"/>
    <row r="1314" customFormat="1" x14ac:dyDescent="0.35"/>
    <row r="1315" customFormat="1" x14ac:dyDescent="0.35"/>
    <row r="1316" customFormat="1" x14ac:dyDescent="0.35"/>
    <row r="1317" customFormat="1" x14ac:dyDescent="0.35"/>
    <row r="1318" customFormat="1" x14ac:dyDescent="0.35"/>
    <row r="1319" customFormat="1" x14ac:dyDescent="0.35"/>
    <row r="1320" customFormat="1" x14ac:dyDescent="0.35"/>
    <row r="1321" customFormat="1" x14ac:dyDescent="0.35"/>
    <row r="1322" customFormat="1" x14ac:dyDescent="0.35"/>
    <row r="1323" customFormat="1" x14ac:dyDescent="0.35"/>
    <row r="1324" customFormat="1" x14ac:dyDescent="0.35"/>
    <row r="1325" customFormat="1" x14ac:dyDescent="0.35"/>
    <row r="1326" customFormat="1" x14ac:dyDescent="0.35"/>
    <row r="1327" customFormat="1" x14ac:dyDescent="0.35"/>
    <row r="1328" customFormat="1" x14ac:dyDescent="0.35"/>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row r="2020" customFormat="1" x14ac:dyDescent="0.35"/>
    <row r="2021" customFormat="1" x14ac:dyDescent="0.35"/>
    <row r="2022" customFormat="1" x14ac:dyDescent="0.35"/>
    <row r="2023" customFormat="1" x14ac:dyDescent="0.35"/>
    <row r="2024" customFormat="1" x14ac:dyDescent="0.35"/>
    <row r="2025" customFormat="1" x14ac:dyDescent="0.35"/>
    <row r="2026" customFormat="1" x14ac:dyDescent="0.35"/>
    <row r="2027" customFormat="1" x14ac:dyDescent="0.35"/>
    <row r="2028" customFormat="1" x14ac:dyDescent="0.35"/>
    <row r="2029" customFormat="1" x14ac:dyDescent="0.35"/>
    <row r="2030" customFormat="1" x14ac:dyDescent="0.35"/>
    <row r="2031" customFormat="1" x14ac:dyDescent="0.35"/>
    <row r="2032" customFormat="1" x14ac:dyDescent="0.35"/>
    <row r="2033" customFormat="1" x14ac:dyDescent="0.35"/>
    <row r="2034" customFormat="1" x14ac:dyDescent="0.35"/>
    <row r="2035" customFormat="1" x14ac:dyDescent="0.35"/>
    <row r="2036" customFormat="1" x14ac:dyDescent="0.35"/>
    <row r="2037" customFormat="1" x14ac:dyDescent="0.35"/>
    <row r="2038" customFormat="1" x14ac:dyDescent="0.35"/>
    <row r="2039" customFormat="1" x14ac:dyDescent="0.35"/>
    <row r="2040" customFormat="1" x14ac:dyDescent="0.35"/>
    <row r="2041" customFormat="1" x14ac:dyDescent="0.35"/>
    <row r="2042" customFormat="1" x14ac:dyDescent="0.35"/>
    <row r="2043" customFormat="1" x14ac:dyDescent="0.35"/>
    <row r="2044" customFormat="1" x14ac:dyDescent="0.35"/>
    <row r="2045" customFormat="1" x14ac:dyDescent="0.35"/>
    <row r="2046" customFormat="1" x14ac:dyDescent="0.35"/>
    <row r="2047" customFormat="1" x14ac:dyDescent="0.35"/>
    <row r="2048" customFormat="1" x14ac:dyDescent="0.35"/>
    <row r="2049" customFormat="1" x14ac:dyDescent="0.35"/>
    <row r="2050" customFormat="1" x14ac:dyDescent="0.35"/>
    <row r="2051" customFormat="1" x14ac:dyDescent="0.35"/>
    <row r="2052" customFormat="1" x14ac:dyDescent="0.35"/>
    <row r="2053" customFormat="1" x14ac:dyDescent="0.35"/>
    <row r="2054" customFormat="1" x14ac:dyDescent="0.35"/>
    <row r="2055" customFormat="1" x14ac:dyDescent="0.35"/>
    <row r="2056" customFormat="1" x14ac:dyDescent="0.35"/>
    <row r="2057" customFormat="1" x14ac:dyDescent="0.35"/>
    <row r="2058" customFormat="1" x14ac:dyDescent="0.35"/>
    <row r="2059" customFormat="1" x14ac:dyDescent="0.35"/>
    <row r="2060" customFormat="1" x14ac:dyDescent="0.35"/>
    <row r="2061" customFormat="1" x14ac:dyDescent="0.35"/>
    <row r="2062" customFormat="1" x14ac:dyDescent="0.35"/>
    <row r="2063" customFormat="1" x14ac:dyDescent="0.35"/>
    <row r="2064" customFormat="1" x14ac:dyDescent="0.35"/>
    <row r="2065" customFormat="1" x14ac:dyDescent="0.35"/>
    <row r="2066" customFormat="1" x14ac:dyDescent="0.35"/>
    <row r="2067" customFormat="1" x14ac:dyDescent="0.35"/>
    <row r="2068" customFormat="1" x14ac:dyDescent="0.35"/>
    <row r="2069" customFormat="1" x14ac:dyDescent="0.35"/>
    <row r="2070" customFormat="1" x14ac:dyDescent="0.35"/>
    <row r="2071" customFormat="1" x14ac:dyDescent="0.35"/>
    <row r="2072" customFormat="1" x14ac:dyDescent="0.35"/>
    <row r="2073" customFormat="1" x14ac:dyDescent="0.35"/>
    <row r="2074" customFormat="1" x14ac:dyDescent="0.35"/>
    <row r="2075" customFormat="1" x14ac:dyDescent="0.35"/>
    <row r="2076" customFormat="1" x14ac:dyDescent="0.35"/>
    <row r="2077" customFormat="1" x14ac:dyDescent="0.35"/>
    <row r="2078" customFormat="1" x14ac:dyDescent="0.35"/>
    <row r="2079" customFormat="1" x14ac:dyDescent="0.35"/>
    <row r="2080" customFormat="1" x14ac:dyDescent="0.35"/>
    <row r="2081" customFormat="1" x14ac:dyDescent="0.35"/>
    <row r="2082" customFormat="1" x14ac:dyDescent="0.35"/>
    <row r="2083" customFormat="1" x14ac:dyDescent="0.35"/>
    <row r="2084" customFormat="1" x14ac:dyDescent="0.35"/>
    <row r="2085" customFormat="1" x14ac:dyDescent="0.35"/>
    <row r="2086" customFormat="1" x14ac:dyDescent="0.35"/>
    <row r="2087" customFormat="1" x14ac:dyDescent="0.35"/>
    <row r="2088" customFormat="1" x14ac:dyDescent="0.35"/>
    <row r="2089" customFormat="1" x14ac:dyDescent="0.35"/>
    <row r="2090" customFormat="1" x14ac:dyDescent="0.35"/>
    <row r="2091" customFormat="1" x14ac:dyDescent="0.35"/>
    <row r="2092" customFormat="1" x14ac:dyDescent="0.35"/>
    <row r="2093" customFormat="1" x14ac:dyDescent="0.35"/>
    <row r="2094" customFormat="1" x14ac:dyDescent="0.35"/>
    <row r="2095" customFormat="1" x14ac:dyDescent="0.35"/>
    <row r="2096" customFormat="1" x14ac:dyDescent="0.35"/>
    <row r="2097" customFormat="1" x14ac:dyDescent="0.35"/>
    <row r="2098" customFormat="1" x14ac:dyDescent="0.35"/>
    <row r="2099" customFormat="1" x14ac:dyDescent="0.35"/>
    <row r="2100" customFormat="1" x14ac:dyDescent="0.35"/>
    <row r="2101" customFormat="1" x14ac:dyDescent="0.35"/>
    <row r="2102" customFormat="1" x14ac:dyDescent="0.35"/>
    <row r="2103" customFormat="1" x14ac:dyDescent="0.35"/>
    <row r="2104" customFormat="1" x14ac:dyDescent="0.35"/>
    <row r="2105" customFormat="1" x14ac:dyDescent="0.35"/>
    <row r="2106" customFormat="1" x14ac:dyDescent="0.35"/>
    <row r="2107" customFormat="1" x14ac:dyDescent="0.35"/>
    <row r="2108" customFormat="1" x14ac:dyDescent="0.35"/>
    <row r="2109" customFormat="1" x14ac:dyDescent="0.35"/>
    <row r="2110" customFormat="1" x14ac:dyDescent="0.35"/>
    <row r="2111" customFormat="1" x14ac:dyDescent="0.35"/>
    <row r="2112" customFormat="1" x14ac:dyDescent="0.35"/>
    <row r="2113" customFormat="1" x14ac:dyDescent="0.35"/>
    <row r="2114" customFormat="1" x14ac:dyDescent="0.35"/>
    <row r="2115" customFormat="1" x14ac:dyDescent="0.35"/>
    <row r="2116" customFormat="1" x14ac:dyDescent="0.35"/>
    <row r="2117" customFormat="1" x14ac:dyDescent="0.35"/>
    <row r="2118" customFormat="1" x14ac:dyDescent="0.35"/>
    <row r="2119" customFormat="1" x14ac:dyDescent="0.35"/>
    <row r="2120" customFormat="1" x14ac:dyDescent="0.35"/>
    <row r="2121" customFormat="1" x14ac:dyDescent="0.35"/>
    <row r="2122" customFormat="1" x14ac:dyDescent="0.35"/>
    <row r="2123" customFormat="1" x14ac:dyDescent="0.35"/>
    <row r="2124" customFormat="1" x14ac:dyDescent="0.35"/>
    <row r="2125" customFormat="1" x14ac:dyDescent="0.35"/>
    <row r="2126" customFormat="1" x14ac:dyDescent="0.35"/>
    <row r="2127" customFormat="1" x14ac:dyDescent="0.35"/>
    <row r="2128" customFormat="1" x14ac:dyDescent="0.35"/>
    <row r="2129" customFormat="1" x14ac:dyDescent="0.35"/>
    <row r="2130" customFormat="1" x14ac:dyDescent="0.35"/>
    <row r="2131" customFormat="1" x14ac:dyDescent="0.35"/>
    <row r="2132" customFormat="1" x14ac:dyDescent="0.35"/>
    <row r="2133" customFormat="1" x14ac:dyDescent="0.35"/>
    <row r="2134" customFormat="1" x14ac:dyDescent="0.35"/>
    <row r="2135" customFormat="1" x14ac:dyDescent="0.35"/>
    <row r="2136" customFormat="1" x14ac:dyDescent="0.35"/>
    <row r="2137" customFormat="1" x14ac:dyDescent="0.35"/>
    <row r="2138" customFormat="1" x14ac:dyDescent="0.35"/>
    <row r="2139" customFormat="1" x14ac:dyDescent="0.35"/>
    <row r="2140" customFormat="1" x14ac:dyDescent="0.35"/>
    <row r="2141" customFormat="1" x14ac:dyDescent="0.35"/>
    <row r="2142" customFormat="1" x14ac:dyDescent="0.35"/>
    <row r="2143" customFormat="1" x14ac:dyDescent="0.35"/>
    <row r="2144" customFormat="1" x14ac:dyDescent="0.35"/>
    <row r="2145" customFormat="1" x14ac:dyDescent="0.35"/>
    <row r="2146" customFormat="1" x14ac:dyDescent="0.35"/>
    <row r="2147" customFormat="1" x14ac:dyDescent="0.35"/>
    <row r="2148" customFormat="1" x14ac:dyDescent="0.35"/>
    <row r="2149" customFormat="1" x14ac:dyDescent="0.35"/>
    <row r="2150" customFormat="1" x14ac:dyDescent="0.35"/>
    <row r="2151" customFormat="1" x14ac:dyDescent="0.35"/>
    <row r="2152" customFormat="1" x14ac:dyDescent="0.35"/>
    <row r="2153" customFormat="1" x14ac:dyDescent="0.35"/>
    <row r="2154" customFormat="1" x14ac:dyDescent="0.35"/>
    <row r="2155" customFormat="1" x14ac:dyDescent="0.35"/>
    <row r="2156" customFormat="1" x14ac:dyDescent="0.35"/>
    <row r="2157" customFormat="1" x14ac:dyDescent="0.35"/>
    <row r="2158" customFormat="1" x14ac:dyDescent="0.35"/>
    <row r="2159" customFormat="1" x14ac:dyDescent="0.35"/>
    <row r="2160" customFormat="1" x14ac:dyDescent="0.35"/>
    <row r="2161" customFormat="1" x14ac:dyDescent="0.35"/>
    <row r="2162" customFormat="1" x14ac:dyDescent="0.35"/>
    <row r="2163" customFormat="1" x14ac:dyDescent="0.35"/>
    <row r="2164" customFormat="1" x14ac:dyDescent="0.35"/>
    <row r="2165" customFormat="1" x14ac:dyDescent="0.35"/>
    <row r="2166" customFormat="1" x14ac:dyDescent="0.35"/>
    <row r="2167" customFormat="1" x14ac:dyDescent="0.35"/>
    <row r="2168" customFormat="1" x14ac:dyDescent="0.35"/>
    <row r="2169" customFormat="1" x14ac:dyDescent="0.35"/>
    <row r="2170" customFormat="1" x14ac:dyDescent="0.35"/>
    <row r="2171" customFormat="1" x14ac:dyDescent="0.35"/>
    <row r="2172" customFormat="1" x14ac:dyDescent="0.35"/>
    <row r="2173" customFormat="1" x14ac:dyDescent="0.35"/>
    <row r="2174" customFormat="1" x14ac:dyDescent="0.35"/>
    <row r="2175" customFormat="1" x14ac:dyDescent="0.35"/>
    <row r="2176" customFormat="1" x14ac:dyDescent="0.35"/>
    <row r="2177" customFormat="1" x14ac:dyDescent="0.35"/>
    <row r="2178" customFormat="1" x14ac:dyDescent="0.35"/>
    <row r="2179" customFormat="1" x14ac:dyDescent="0.35"/>
    <row r="2180" customFormat="1" x14ac:dyDescent="0.35"/>
    <row r="2181" customFormat="1" x14ac:dyDescent="0.35"/>
    <row r="2182" customFormat="1" x14ac:dyDescent="0.35"/>
    <row r="2183" customFormat="1" x14ac:dyDescent="0.35"/>
    <row r="2184" customFormat="1" x14ac:dyDescent="0.35"/>
    <row r="2185" customFormat="1" x14ac:dyDescent="0.35"/>
    <row r="2186" customFormat="1" x14ac:dyDescent="0.35"/>
    <row r="2187" customFormat="1" x14ac:dyDescent="0.35"/>
    <row r="2188" customFormat="1" x14ac:dyDescent="0.35"/>
    <row r="2189" customFormat="1" x14ac:dyDescent="0.35"/>
    <row r="2190" customFormat="1" x14ac:dyDescent="0.35"/>
    <row r="2191" customFormat="1" x14ac:dyDescent="0.35"/>
    <row r="2192" customFormat="1" x14ac:dyDescent="0.35"/>
    <row r="2193" customFormat="1" x14ac:dyDescent="0.35"/>
    <row r="2194" customFormat="1" x14ac:dyDescent="0.35"/>
    <row r="2195" customFormat="1" x14ac:dyDescent="0.35"/>
    <row r="2196" customFormat="1" x14ac:dyDescent="0.35"/>
    <row r="2197" customFormat="1" x14ac:dyDescent="0.35"/>
    <row r="2198" customFormat="1" x14ac:dyDescent="0.35"/>
    <row r="2199" customFormat="1" x14ac:dyDescent="0.35"/>
    <row r="2200" customFormat="1" x14ac:dyDescent="0.35"/>
    <row r="2201" customFormat="1" x14ac:dyDescent="0.35"/>
    <row r="2202" customFormat="1" x14ac:dyDescent="0.35"/>
    <row r="2203" customFormat="1" x14ac:dyDescent="0.35"/>
    <row r="2204" customFormat="1" x14ac:dyDescent="0.35"/>
    <row r="2205" customFormat="1" x14ac:dyDescent="0.35"/>
    <row r="2206" customFormat="1" x14ac:dyDescent="0.35"/>
    <row r="2207" customFormat="1" x14ac:dyDescent="0.35"/>
    <row r="2208" customFormat="1" x14ac:dyDescent="0.35"/>
    <row r="2209" customFormat="1" x14ac:dyDescent="0.35"/>
    <row r="2210" customFormat="1" x14ac:dyDescent="0.35"/>
    <row r="2211" customFormat="1" x14ac:dyDescent="0.35"/>
    <row r="2212" customFormat="1" x14ac:dyDescent="0.35"/>
    <row r="2213" customFormat="1" x14ac:dyDescent="0.35"/>
    <row r="2214" customFormat="1" x14ac:dyDescent="0.35"/>
    <row r="2215" customFormat="1" x14ac:dyDescent="0.35"/>
    <row r="2216" customFormat="1" x14ac:dyDescent="0.35"/>
    <row r="2217" customFormat="1" x14ac:dyDescent="0.35"/>
    <row r="2218" customFormat="1" x14ac:dyDescent="0.35"/>
    <row r="2219" customFormat="1" x14ac:dyDescent="0.35"/>
    <row r="2220" customFormat="1" x14ac:dyDescent="0.35"/>
    <row r="2221" customFormat="1" x14ac:dyDescent="0.35"/>
    <row r="2222" customFormat="1" x14ac:dyDescent="0.35"/>
    <row r="2223" customFormat="1" x14ac:dyDescent="0.35"/>
    <row r="2224" customFormat="1" x14ac:dyDescent="0.35"/>
    <row r="2225" customFormat="1" x14ac:dyDescent="0.35"/>
    <row r="2226" customFormat="1" x14ac:dyDescent="0.35"/>
    <row r="2227" customFormat="1" x14ac:dyDescent="0.35"/>
    <row r="2228" customFormat="1" x14ac:dyDescent="0.35"/>
    <row r="2229" customFormat="1" x14ac:dyDescent="0.35"/>
    <row r="2230" customFormat="1" x14ac:dyDescent="0.35"/>
    <row r="2231" customFormat="1" x14ac:dyDescent="0.35"/>
    <row r="2232" customFormat="1" x14ac:dyDescent="0.35"/>
    <row r="2233" customFormat="1" x14ac:dyDescent="0.35"/>
    <row r="2234" customFormat="1" x14ac:dyDescent="0.35"/>
    <row r="2235" customFormat="1" x14ac:dyDescent="0.35"/>
    <row r="2236" customFormat="1" x14ac:dyDescent="0.35"/>
    <row r="2237" customFormat="1" x14ac:dyDescent="0.35"/>
    <row r="2238" customFormat="1" x14ac:dyDescent="0.35"/>
    <row r="2239" customFormat="1" x14ac:dyDescent="0.35"/>
    <row r="2240" customFormat="1" x14ac:dyDescent="0.35"/>
    <row r="2241" customFormat="1" x14ac:dyDescent="0.35"/>
    <row r="2242" customFormat="1" x14ac:dyDescent="0.35"/>
    <row r="2243" customFormat="1" x14ac:dyDescent="0.35"/>
    <row r="2244" customFormat="1" x14ac:dyDescent="0.35"/>
    <row r="2245" customFormat="1" x14ac:dyDescent="0.35"/>
    <row r="2246" customFormat="1" x14ac:dyDescent="0.3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Q19" sqref="Q19"/>
    </sheetView>
  </sheetViews>
  <sheetFormatPr defaultColWidth="9.08984375" defaultRowHeight="14.5" x14ac:dyDescent="0.35"/>
  <cols>
    <col min="1" max="8" width="8.81640625" style="2" customWidth="1"/>
    <col min="11" max="12" width="18.6328125" style="2" customWidth="1"/>
    <col min="13" max="13" width="18.08984375" customWidth="1"/>
  </cols>
  <sheetData>
    <row r="1" spans="1:13" ht="96" customHeight="1" x14ac:dyDescent="0.35">
      <c r="A1" s="57" t="s">
        <v>418</v>
      </c>
      <c r="B1" s="55"/>
      <c r="C1" s="55"/>
      <c r="D1" s="55"/>
      <c r="E1" s="55"/>
      <c r="F1" s="55"/>
      <c r="G1" s="55"/>
      <c r="H1" s="55"/>
      <c r="K1" s="58"/>
      <c r="L1" s="59"/>
      <c r="M1" s="59"/>
    </row>
    <row r="2" spans="1:13" x14ac:dyDescent="0.35">
      <c r="A2" s="56" t="s">
        <v>0</v>
      </c>
      <c r="B2" s="56"/>
      <c r="C2" s="56"/>
      <c r="D2" s="56"/>
      <c r="E2" s="56"/>
      <c r="F2" s="56"/>
      <c r="G2" s="56"/>
      <c r="H2" s="56"/>
      <c r="K2" s="56" t="s">
        <v>4</v>
      </c>
      <c r="L2" s="56"/>
      <c r="M2" s="56"/>
    </row>
    <row r="3" spans="1:13" x14ac:dyDescent="0.35">
      <c r="A3" s="1">
        <v>1</v>
      </c>
      <c r="B3" s="1">
        <v>2</v>
      </c>
      <c r="C3" s="1">
        <v>3</v>
      </c>
      <c r="D3" s="1">
        <v>4</v>
      </c>
      <c r="E3" s="1">
        <v>5</v>
      </c>
      <c r="F3" s="1">
        <v>6</v>
      </c>
      <c r="G3" s="1">
        <v>7</v>
      </c>
      <c r="H3" s="1">
        <v>8</v>
      </c>
      <c r="K3" s="25" t="s">
        <v>74</v>
      </c>
      <c r="L3" s="25" t="s">
        <v>77</v>
      </c>
      <c r="M3" s="25" t="s">
        <v>411</v>
      </c>
    </row>
    <row r="4" spans="1:13" x14ac:dyDescent="0.35">
      <c r="A4" s="2">
        <f>IF(Data!A4&gt;0,Data!A4-4,"")</f>
        <v>0</v>
      </c>
      <c r="B4" s="2">
        <f>IF(Data!B4&gt;0,Data!B4-4,"")</f>
        <v>0</v>
      </c>
      <c r="C4" s="2">
        <f>IF(Data!C4&gt;0,Data!C4-4,"")</f>
        <v>0</v>
      </c>
      <c r="D4" s="2">
        <f>IF(Data!D4&gt;0,Data!D4-4,"")</f>
        <v>0</v>
      </c>
      <c r="E4" s="2">
        <f>IF(Data!E4&gt;0,Data!E4-4,"")</f>
        <v>-1</v>
      </c>
      <c r="F4" s="2">
        <f>IF(Data!F4&gt;0,Data!F4-4,"")</f>
        <v>0</v>
      </c>
      <c r="G4" s="2">
        <f>IF(Data!G4&gt;0,Data!G4-4,"")</f>
        <v>-1</v>
      </c>
      <c r="H4" s="2">
        <f>IF(Data!H4&gt;0,Data!H4-4,"")</f>
        <v>-1</v>
      </c>
      <c r="K4" s="9">
        <f>IF(COUNT(A4,B4,C4,D4)&gt;0,AVERAGE(A4,B4,C4,D4),"")</f>
        <v>0</v>
      </c>
      <c r="L4" s="9">
        <f>IF(COUNT(E4,F4,G4,H4)&gt;0,AVERAGE(E4,F4,G4,H4),"")</f>
        <v>-0.75</v>
      </c>
      <c r="M4" s="9">
        <f>IF(COUNT(A4,B4,C4,D4,E4,F4,G4,H4)&gt;0,AVERAGE(A4,B4,C4,D4,E4,F4,G4,H4),"")</f>
        <v>-0.375</v>
      </c>
    </row>
    <row r="5" spans="1:13" x14ac:dyDescent="0.35">
      <c r="A5" s="2">
        <f>IF(Data!A5&gt;0,Data!A5-4,"")</f>
        <v>0</v>
      </c>
      <c r="B5" s="2">
        <f>IF(Data!B5&gt;0,Data!B5-4,"")</f>
        <v>0</v>
      </c>
      <c r="C5" s="2">
        <f>IF(Data!C5&gt;0,Data!C5-4,"")</f>
        <v>3</v>
      </c>
      <c r="D5" s="2">
        <f>IF(Data!D5&gt;0,Data!D5-4,"")</f>
        <v>1</v>
      </c>
      <c r="E5" s="2">
        <f>IF(Data!E5&gt;0,Data!E5-4,"")</f>
        <v>-2</v>
      </c>
      <c r="F5" s="2">
        <f>IF(Data!F5&gt;0,Data!F5-4,"")</f>
        <v>-2</v>
      </c>
      <c r="G5" s="2">
        <f>IF(Data!G5&gt;0,Data!G5-4,"")</f>
        <v>0</v>
      </c>
      <c r="H5" s="2">
        <f>IF(Data!H5&gt;0,Data!H5-4,"")</f>
        <v>-2</v>
      </c>
      <c r="K5" s="9">
        <f t="shared" ref="K5:K68" si="0">IF(COUNT(A5,B5,C5,D5)&gt;0,AVERAGE(A5,B5,C5,D5),"")</f>
        <v>1</v>
      </c>
      <c r="L5" s="9">
        <f t="shared" ref="L5:L68" si="1">IF(COUNT(E5,F5,G5,H5)&gt;0,AVERAGE(E5,F5,G5,H5),"")</f>
        <v>-1.5</v>
      </c>
      <c r="M5" s="9">
        <f t="shared" ref="M5:M68" si="2">IF(COUNT(A5,B5,C5,D5,E5,F5,G5,H5)&gt;0,AVERAGE(A5,B5,C5,D5,E5,F5,G5,H5),"")</f>
        <v>-0.25</v>
      </c>
    </row>
    <row r="6" spans="1:13" x14ac:dyDescent="0.35">
      <c r="A6" s="2">
        <f>IF(Data!A6&gt;0,Data!A6-4,"")</f>
        <v>-3</v>
      </c>
      <c r="B6" s="2">
        <f>IF(Data!B6&gt;0,Data!B6-4,"")</f>
        <v>-1</v>
      </c>
      <c r="C6" s="2">
        <f>IF(Data!C6&gt;0,Data!C6-4,"")</f>
        <v>-3</v>
      </c>
      <c r="D6" s="2">
        <f>IF(Data!D6&gt;0,Data!D6-4,"")</f>
        <v>-3</v>
      </c>
      <c r="E6" s="2">
        <f>IF(Data!E6&gt;0,Data!E6-4,"")</f>
        <v>-3</v>
      </c>
      <c r="F6" s="2">
        <f>IF(Data!F6&gt;0,Data!F6-4,"")</f>
        <v>-3</v>
      </c>
      <c r="G6" s="2">
        <f>IF(Data!G6&gt;0,Data!G6-4,"")</f>
        <v>-3</v>
      </c>
      <c r="H6" s="2">
        <f>IF(Data!H6&gt;0,Data!H6-4,"")</f>
        <v>-3</v>
      </c>
      <c r="K6" s="9">
        <f t="shared" si="0"/>
        <v>-2.5</v>
      </c>
      <c r="L6" s="9">
        <f t="shared" si="1"/>
        <v>-3</v>
      </c>
      <c r="M6" s="9">
        <f t="shared" si="2"/>
        <v>-2.75</v>
      </c>
    </row>
    <row r="7" spans="1:13" x14ac:dyDescent="0.35">
      <c r="A7" s="2">
        <f>IF(Data!A7&gt;0,Data!A7-4,"")</f>
        <v>0</v>
      </c>
      <c r="B7" s="2">
        <f>IF(Data!B7&gt;0,Data!B7-4,"")</f>
        <v>-1</v>
      </c>
      <c r="C7" s="2">
        <f>IF(Data!C7&gt;0,Data!C7-4,"")</f>
        <v>-1</v>
      </c>
      <c r="D7" s="2">
        <f>IF(Data!D7&gt;0,Data!D7-4,"")</f>
        <v>0</v>
      </c>
      <c r="E7" s="2">
        <f>IF(Data!E7&gt;0,Data!E7-4,"")</f>
        <v>-3</v>
      </c>
      <c r="F7" s="2">
        <f>IF(Data!F7&gt;0,Data!F7-4,"")</f>
        <v>-2</v>
      </c>
      <c r="G7" s="2">
        <f>IF(Data!G7&gt;0,Data!G7-4,"")</f>
        <v>-2</v>
      </c>
      <c r="H7" s="2">
        <f>IF(Data!H7&gt;0,Data!H7-4,"")</f>
        <v>-2</v>
      </c>
      <c r="K7" s="9">
        <f t="shared" si="0"/>
        <v>-0.5</v>
      </c>
      <c r="L7" s="9">
        <f t="shared" si="1"/>
        <v>-2.25</v>
      </c>
      <c r="M7" s="9">
        <f t="shared" si="2"/>
        <v>-1.375</v>
      </c>
    </row>
    <row r="8" spans="1:13" x14ac:dyDescent="0.35">
      <c r="A8" s="2">
        <f>IF(Data!A8&gt;0,Data!A8-4,"")</f>
        <v>2</v>
      </c>
      <c r="B8" s="2">
        <f>IF(Data!B8&gt;0,Data!B8-4,"")</f>
        <v>1</v>
      </c>
      <c r="C8" s="2">
        <f>IF(Data!C8&gt;0,Data!C8-4,"")</f>
        <v>0</v>
      </c>
      <c r="D8" s="2">
        <f>IF(Data!D8&gt;0,Data!D8-4,"")</f>
        <v>2</v>
      </c>
      <c r="E8" s="2">
        <f>IF(Data!E8&gt;0,Data!E8-4,"")</f>
        <v>0</v>
      </c>
      <c r="F8" s="2">
        <f>IF(Data!F8&gt;0,Data!F8-4,"")</f>
        <v>1</v>
      </c>
      <c r="G8" s="2">
        <f>IF(Data!G8&gt;0,Data!G8-4,"")</f>
        <v>1</v>
      </c>
      <c r="H8" s="2">
        <f>IF(Data!H8&gt;0,Data!H8-4,"")</f>
        <v>1</v>
      </c>
      <c r="K8" s="9">
        <f t="shared" si="0"/>
        <v>1.25</v>
      </c>
      <c r="L8" s="9">
        <f t="shared" si="1"/>
        <v>0.75</v>
      </c>
      <c r="M8" s="9">
        <f t="shared" si="2"/>
        <v>1</v>
      </c>
    </row>
    <row r="9" spans="1:13" x14ac:dyDescent="0.35">
      <c r="A9" s="2">
        <f>IF(Data!A9&gt;0,Data!A9-4,"")</f>
        <v>3</v>
      </c>
      <c r="B9" s="2">
        <f>IF(Data!B9&gt;0,Data!B9-4,"")</f>
        <v>3</v>
      </c>
      <c r="C9" s="2">
        <f>IF(Data!C9&gt;0,Data!C9-4,"")</f>
        <v>3</v>
      </c>
      <c r="D9" s="2">
        <f>IF(Data!D9&gt;0,Data!D9-4,"")</f>
        <v>3</v>
      </c>
      <c r="E9" s="2">
        <f>IF(Data!E9&gt;0,Data!E9-4,"")</f>
        <v>3</v>
      </c>
      <c r="F9" s="2">
        <f>IF(Data!F9&gt;0,Data!F9-4,"")</f>
        <v>2</v>
      </c>
      <c r="G9" s="2">
        <f>IF(Data!G9&gt;0,Data!G9-4,"")</f>
        <v>0</v>
      </c>
      <c r="H9" s="2">
        <f>IF(Data!H9&gt;0,Data!H9-4,"")</f>
        <v>3</v>
      </c>
      <c r="K9" s="9">
        <f t="shared" si="0"/>
        <v>3</v>
      </c>
      <c r="L9" s="9">
        <f t="shared" si="1"/>
        <v>2</v>
      </c>
      <c r="M9" s="9">
        <f t="shared" si="2"/>
        <v>2.5</v>
      </c>
    </row>
    <row r="10" spans="1:13" x14ac:dyDescent="0.35">
      <c r="A10" s="2">
        <f>IF(Data!A10&gt;0,Data!A10-4,"")</f>
        <v>1</v>
      </c>
      <c r="B10" s="2">
        <f>IF(Data!B10&gt;0,Data!B10-4,"")</f>
        <v>2</v>
      </c>
      <c r="C10" s="2">
        <f>IF(Data!C10&gt;0,Data!C10-4,"")</f>
        <v>2</v>
      </c>
      <c r="D10" s="2">
        <f>IF(Data!D10&gt;0,Data!D10-4,"")</f>
        <v>1</v>
      </c>
      <c r="E10" s="2">
        <f>IF(Data!E10&gt;0,Data!E10-4,"")</f>
        <v>3</v>
      </c>
      <c r="F10" s="2">
        <f>IF(Data!F10&gt;0,Data!F10-4,"")</f>
        <v>3</v>
      </c>
      <c r="G10" s="2">
        <f>IF(Data!G10&gt;0,Data!G10-4,"")</f>
        <v>0</v>
      </c>
      <c r="H10" s="2">
        <f>IF(Data!H10&gt;0,Data!H10-4,"")</f>
        <v>0</v>
      </c>
      <c r="K10" s="9">
        <f t="shared" si="0"/>
        <v>1.5</v>
      </c>
      <c r="L10" s="9">
        <f t="shared" si="1"/>
        <v>1.5</v>
      </c>
      <c r="M10" s="9">
        <f t="shared" si="2"/>
        <v>1.5</v>
      </c>
    </row>
    <row r="11" spans="1:13" x14ac:dyDescent="0.35">
      <c r="A11" s="2">
        <f>IF(Data!A11&gt;0,Data!A11-4,"")</f>
        <v>-2</v>
      </c>
      <c r="B11" s="2">
        <f>IF(Data!B11&gt;0,Data!B11-4,"")</f>
        <v>-3</v>
      </c>
      <c r="C11" s="2">
        <f>IF(Data!C11&gt;0,Data!C11-4,"")</f>
        <v>0</v>
      </c>
      <c r="D11" s="2">
        <f>IF(Data!D11&gt;0,Data!D11-4,"")</f>
        <v>0</v>
      </c>
      <c r="E11" s="2">
        <f>IF(Data!E11&gt;0,Data!E11-4,"")</f>
        <v>-1</v>
      </c>
      <c r="F11" s="2">
        <f>IF(Data!F11&gt;0,Data!F11-4,"")</f>
        <v>1</v>
      </c>
      <c r="G11" s="2">
        <f>IF(Data!G11&gt;0,Data!G11-4,"")</f>
        <v>-2</v>
      </c>
      <c r="H11" s="2">
        <f>IF(Data!H11&gt;0,Data!H11-4,"")</f>
        <v>-2</v>
      </c>
      <c r="K11" s="9">
        <f t="shared" si="0"/>
        <v>-1.25</v>
      </c>
      <c r="L11" s="9">
        <f t="shared" si="1"/>
        <v>-1</v>
      </c>
      <c r="M11" s="9">
        <f t="shared" si="2"/>
        <v>-1.125</v>
      </c>
    </row>
    <row r="12" spans="1:13" x14ac:dyDescent="0.35">
      <c r="A12" s="2">
        <f>IF(Data!A12&gt;0,Data!A12-4,"")</f>
        <v>0</v>
      </c>
      <c r="B12" s="2">
        <f>IF(Data!B12&gt;0,Data!B12-4,"")</f>
        <v>0</v>
      </c>
      <c r="C12" s="2">
        <f>IF(Data!C12&gt;0,Data!C12-4,"")</f>
        <v>-1</v>
      </c>
      <c r="D12" s="2">
        <f>IF(Data!D12&gt;0,Data!D12-4,"")</f>
        <v>0</v>
      </c>
      <c r="E12" s="2">
        <f>IF(Data!E12&gt;0,Data!E12-4,"")</f>
        <v>-2</v>
      </c>
      <c r="F12" s="2">
        <f>IF(Data!F12&gt;0,Data!F12-4,"")</f>
        <v>-2</v>
      </c>
      <c r="G12" s="2">
        <f>IF(Data!G12&gt;0,Data!G12-4,"")</f>
        <v>-2</v>
      </c>
      <c r="H12" s="2">
        <f>IF(Data!H12&gt;0,Data!H12-4,"")</f>
        <v>-1</v>
      </c>
      <c r="K12" s="9">
        <f t="shared" si="0"/>
        <v>-0.25</v>
      </c>
      <c r="L12" s="9">
        <f t="shared" si="1"/>
        <v>-1.75</v>
      </c>
      <c r="M12" s="9">
        <f t="shared" si="2"/>
        <v>-1</v>
      </c>
    </row>
    <row r="13" spans="1:13" x14ac:dyDescent="0.35">
      <c r="A13" s="2">
        <f>IF(Data!A13&gt;0,Data!A13-4,"")</f>
        <v>3</v>
      </c>
      <c r="B13" s="2">
        <f>IF(Data!B13&gt;0,Data!B13-4,"")</f>
        <v>2</v>
      </c>
      <c r="C13" s="2">
        <f>IF(Data!C13&gt;0,Data!C13-4,"")</f>
        <v>2</v>
      </c>
      <c r="D13" s="2">
        <f>IF(Data!D13&gt;0,Data!D13-4,"")</f>
        <v>1</v>
      </c>
      <c r="E13" s="2">
        <f>IF(Data!E13&gt;0,Data!E13-4,"")</f>
        <v>-2</v>
      </c>
      <c r="F13" s="2">
        <f>IF(Data!F13&gt;0,Data!F13-4,"")</f>
        <v>-2</v>
      </c>
      <c r="G13" s="2">
        <f>IF(Data!G13&gt;0,Data!G13-4,"")</f>
        <v>-2</v>
      </c>
      <c r="H13" s="2">
        <f>IF(Data!H13&gt;0,Data!H13-4,"")</f>
        <v>-1</v>
      </c>
      <c r="K13" s="9">
        <f t="shared" si="0"/>
        <v>2</v>
      </c>
      <c r="L13" s="9">
        <f t="shared" si="1"/>
        <v>-1.75</v>
      </c>
      <c r="M13" s="9">
        <f t="shared" si="2"/>
        <v>0.125</v>
      </c>
    </row>
    <row r="14" spans="1:13" x14ac:dyDescent="0.35">
      <c r="A14" s="2">
        <f>IF(Data!A14&gt;0,Data!A14-4,"")</f>
        <v>1</v>
      </c>
      <c r="B14" s="2">
        <f>IF(Data!B14&gt;0,Data!B14-4,"")</f>
        <v>2</v>
      </c>
      <c r="C14" s="2">
        <f>IF(Data!C14&gt;0,Data!C14-4,"")</f>
        <v>2</v>
      </c>
      <c r="D14" s="2">
        <f>IF(Data!D14&gt;0,Data!D14-4,"")</f>
        <v>2</v>
      </c>
      <c r="E14" s="2">
        <f>IF(Data!E14&gt;0,Data!E14-4,"")</f>
        <v>2</v>
      </c>
      <c r="F14" s="2">
        <f>IF(Data!F14&gt;0,Data!F14-4,"")</f>
        <v>3</v>
      </c>
      <c r="G14" s="2">
        <f>IF(Data!G14&gt;0,Data!G14-4,"")</f>
        <v>1</v>
      </c>
      <c r="H14" s="2">
        <f>IF(Data!H14&gt;0,Data!H14-4,"")</f>
        <v>1</v>
      </c>
      <c r="K14" s="9">
        <f t="shared" si="0"/>
        <v>1.75</v>
      </c>
      <c r="L14" s="9">
        <f t="shared" si="1"/>
        <v>1.75</v>
      </c>
      <c r="M14" s="9">
        <f t="shared" si="2"/>
        <v>1.75</v>
      </c>
    </row>
    <row r="15" spans="1:13" x14ac:dyDescent="0.35">
      <c r="A15" s="2">
        <f>IF(Data!A15&gt;0,Data!A15-4,"")</f>
        <v>1</v>
      </c>
      <c r="B15" s="2">
        <f>IF(Data!B15&gt;0,Data!B15-4,"")</f>
        <v>3</v>
      </c>
      <c r="C15" s="2">
        <f>IF(Data!C15&gt;0,Data!C15-4,"")</f>
        <v>0</v>
      </c>
      <c r="D15" s="2">
        <f>IF(Data!D15&gt;0,Data!D15-4,"")</f>
        <v>3</v>
      </c>
      <c r="E15" s="2">
        <f>IF(Data!E15&gt;0,Data!E15-4,"")</f>
        <v>-1</v>
      </c>
      <c r="F15" s="2">
        <f>IF(Data!F15&gt;0,Data!F15-4,"")</f>
        <v>-2</v>
      </c>
      <c r="G15" s="2">
        <f>IF(Data!G15&gt;0,Data!G15-4,"")</f>
        <v>0</v>
      </c>
      <c r="H15" s="2">
        <f>IF(Data!H15&gt;0,Data!H15-4,"")</f>
        <v>0</v>
      </c>
      <c r="K15" s="9">
        <f t="shared" si="0"/>
        <v>1.75</v>
      </c>
      <c r="L15" s="9">
        <f t="shared" si="1"/>
        <v>-0.75</v>
      </c>
      <c r="M15" s="9">
        <f t="shared" si="2"/>
        <v>0.5</v>
      </c>
    </row>
    <row r="16" spans="1:13" x14ac:dyDescent="0.35">
      <c r="A16" s="2">
        <f>IF(Data!A16&gt;0,Data!A16-4,"")</f>
        <v>2</v>
      </c>
      <c r="B16" s="2">
        <f>IF(Data!B16&gt;0,Data!B16-4,"")</f>
        <v>-1</v>
      </c>
      <c r="C16" s="2">
        <f>IF(Data!C16&gt;0,Data!C16-4,"")</f>
        <v>0</v>
      </c>
      <c r="D16" s="2">
        <f>IF(Data!D16&gt;0,Data!D16-4,"")</f>
        <v>-1</v>
      </c>
      <c r="E16" s="2">
        <f>IF(Data!E16&gt;0,Data!E16-4,"")</f>
        <v>0</v>
      </c>
      <c r="F16" s="2">
        <f>IF(Data!F16&gt;0,Data!F16-4,"")</f>
        <v>2</v>
      </c>
      <c r="G16" s="2">
        <f>IF(Data!G16&gt;0,Data!G16-4,"")</f>
        <v>0</v>
      </c>
      <c r="H16" s="2">
        <f>IF(Data!H16&gt;0,Data!H16-4,"")</f>
        <v>-2</v>
      </c>
      <c r="K16" s="9">
        <f t="shared" si="0"/>
        <v>0</v>
      </c>
      <c r="L16" s="9">
        <f t="shared" si="1"/>
        <v>0</v>
      </c>
      <c r="M16" s="9">
        <f t="shared" si="2"/>
        <v>0</v>
      </c>
    </row>
    <row r="17" spans="1:13" x14ac:dyDescent="0.35">
      <c r="A17" s="2">
        <f>IF(Data!A17&gt;0,Data!A17-4,"")</f>
        <v>0</v>
      </c>
      <c r="B17" s="2">
        <f>IF(Data!B17&gt;0,Data!B17-4,"")</f>
        <v>-2</v>
      </c>
      <c r="C17" s="2">
        <f>IF(Data!C17&gt;0,Data!C17-4,"")</f>
        <v>1</v>
      </c>
      <c r="D17" s="2">
        <f>IF(Data!D17&gt;0,Data!D17-4,"")</f>
        <v>-1</v>
      </c>
      <c r="E17" s="2">
        <f>IF(Data!E17&gt;0,Data!E17-4,"")</f>
        <v>-1</v>
      </c>
      <c r="F17" s="2">
        <f>IF(Data!F17&gt;0,Data!F17-4,"")</f>
        <v>1</v>
      </c>
      <c r="G17" s="2">
        <f>IF(Data!G17&gt;0,Data!G17-4,"")</f>
        <v>2</v>
      </c>
      <c r="H17" s="2">
        <f>IF(Data!H17&gt;0,Data!H17-4,"")</f>
        <v>1</v>
      </c>
      <c r="K17" s="9">
        <f t="shared" si="0"/>
        <v>-0.5</v>
      </c>
      <c r="L17" s="9">
        <f t="shared" si="1"/>
        <v>0.75</v>
      </c>
      <c r="M17" s="9">
        <f t="shared" si="2"/>
        <v>0.125</v>
      </c>
    </row>
    <row r="18" spans="1:13" x14ac:dyDescent="0.35">
      <c r="A18" s="2">
        <f>IF(Data!A18&gt;0,Data!A18-4,"")</f>
        <v>0</v>
      </c>
      <c r="B18" s="2">
        <f>IF(Data!B18&gt;0,Data!B18-4,"")</f>
        <v>-2</v>
      </c>
      <c r="C18" s="2">
        <f>IF(Data!C18&gt;0,Data!C18-4,"")</f>
        <v>0</v>
      </c>
      <c r="D18" s="2">
        <f>IF(Data!D18&gt;0,Data!D18-4,"")</f>
        <v>-1</v>
      </c>
      <c r="E18" s="2">
        <f>IF(Data!E18&gt;0,Data!E18-4,"")</f>
        <v>-1</v>
      </c>
      <c r="F18" s="2">
        <f>IF(Data!F18&gt;0,Data!F18-4,"")</f>
        <v>-1</v>
      </c>
      <c r="G18" s="2">
        <f>IF(Data!G18&gt;0,Data!G18-4,"")</f>
        <v>0</v>
      </c>
      <c r="H18" s="2">
        <f>IF(Data!H18&gt;0,Data!H18-4,"")</f>
        <v>0</v>
      </c>
      <c r="K18" s="9">
        <f t="shared" si="0"/>
        <v>-0.75</v>
      </c>
      <c r="L18" s="9">
        <f t="shared" si="1"/>
        <v>-0.5</v>
      </c>
      <c r="M18" s="9">
        <f t="shared" si="2"/>
        <v>-0.625</v>
      </c>
    </row>
    <row r="19" spans="1:13" x14ac:dyDescent="0.35">
      <c r="A19" s="2">
        <f>IF(Data!A19&gt;0,Data!A19-4,"")</f>
        <v>2</v>
      </c>
      <c r="B19" s="2">
        <f>IF(Data!B19&gt;0,Data!B19-4,"")</f>
        <v>-1</v>
      </c>
      <c r="C19" s="2">
        <f>IF(Data!C19&gt;0,Data!C19-4,"")</f>
        <v>-2</v>
      </c>
      <c r="D19" s="2">
        <f>IF(Data!D19&gt;0,Data!D19-4,"")</f>
        <v>3</v>
      </c>
      <c r="E19" s="2">
        <f>IF(Data!E19&gt;0,Data!E19-4,"")</f>
        <v>-1</v>
      </c>
      <c r="F19" s="2">
        <f>IF(Data!F19&gt;0,Data!F19-4,"")</f>
        <v>-3</v>
      </c>
      <c r="G19" s="2">
        <f>IF(Data!G19&gt;0,Data!G19-4,"")</f>
        <v>1</v>
      </c>
      <c r="H19" s="2">
        <f>IF(Data!H19&gt;0,Data!H19-4,"")</f>
        <v>0</v>
      </c>
      <c r="K19" s="9">
        <f t="shared" si="0"/>
        <v>0.5</v>
      </c>
      <c r="L19" s="9">
        <f t="shared" si="1"/>
        <v>-0.75</v>
      </c>
      <c r="M19" s="9">
        <f t="shared" si="2"/>
        <v>-0.125</v>
      </c>
    </row>
    <row r="20" spans="1:13" x14ac:dyDescent="0.35">
      <c r="A20" s="2">
        <f>IF(Data!A20&gt;0,Data!A20-4,"")</f>
        <v>0</v>
      </c>
      <c r="B20" s="2">
        <f>IF(Data!B20&gt;0,Data!B20-4,"")</f>
        <v>-1</v>
      </c>
      <c r="C20" s="2">
        <f>IF(Data!C20&gt;0,Data!C20-4,"")</f>
        <v>0</v>
      </c>
      <c r="D20" s="2">
        <f>IF(Data!D20&gt;0,Data!D20-4,"")</f>
        <v>-2</v>
      </c>
      <c r="E20" s="2">
        <f>IF(Data!E20&gt;0,Data!E20-4,"")</f>
        <v>-1</v>
      </c>
      <c r="F20" s="2">
        <f>IF(Data!F20&gt;0,Data!F20-4,"")</f>
        <v>-1</v>
      </c>
      <c r="G20" s="2">
        <f>IF(Data!G20&gt;0,Data!G20-4,"")</f>
        <v>0</v>
      </c>
      <c r="H20" s="2">
        <f>IF(Data!H20&gt;0,Data!H20-4,"")</f>
        <v>0</v>
      </c>
      <c r="K20" s="9">
        <f t="shared" si="0"/>
        <v>-0.75</v>
      </c>
      <c r="L20" s="9">
        <f t="shared" si="1"/>
        <v>-0.5</v>
      </c>
      <c r="M20" s="9">
        <f t="shared" si="2"/>
        <v>-0.625</v>
      </c>
    </row>
    <row r="21" spans="1:13" x14ac:dyDescent="0.35">
      <c r="A21" s="2">
        <f>IF(Data!A21&gt;0,Data!A21-4,"")</f>
        <v>1</v>
      </c>
      <c r="B21" s="2">
        <f>IF(Data!B21&gt;0,Data!B21-4,"")</f>
        <v>2</v>
      </c>
      <c r="C21" s="2">
        <f>IF(Data!C21&gt;0,Data!C21-4,"")</f>
        <v>2</v>
      </c>
      <c r="D21" s="2">
        <f>IF(Data!D21&gt;0,Data!D21-4,"")</f>
        <v>-2</v>
      </c>
      <c r="E21" s="2">
        <f>IF(Data!E21&gt;0,Data!E21-4,"")</f>
        <v>0</v>
      </c>
      <c r="F21" s="2">
        <f>IF(Data!F21&gt;0,Data!F21-4,"")</f>
        <v>2</v>
      </c>
      <c r="G21" s="2">
        <f>IF(Data!G21&gt;0,Data!G21-4,"")</f>
        <v>0</v>
      </c>
      <c r="H21" s="2">
        <f>IF(Data!H21&gt;0,Data!H21-4,"")</f>
        <v>0</v>
      </c>
      <c r="K21" s="9">
        <f t="shared" si="0"/>
        <v>0.75</v>
      </c>
      <c r="L21" s="9">
        <f t="shared" si="1"/>
        <v>0.5</v>
      </c>
      <c r="M21" s="9">
        <f t="shared" si="2"/>
        <v>0.625</v>
      </c>
    </row>
    <row r="22" spans="1:13" x14ac:dyDescent="0.35">
      <c r="A22" s="2">
        <f>IF(Data!A22&gt;0,Data!A22-4,"")</f>
        <v>-1</v>
      </c>
      <c r="B22" s="2">
        <f>IF(Data!B22&gt;0,Data!B22-4,"")</f>
        <v>-3</v>
      </c>
      <c r="C22" s="2">
        <f>IF(Data!C22&gt;0,Data!C22-4,"")</f>
        <v>-2</v>
      </c>
      <c r="D22" s="2">
        <f>IF(Data!D22&gt;0,Data!D22-4,"")</f>
        <v>-3</v>
      </c>
      <c r="E22" s="2">
        <f>IF(Data!E22&gt;0,Data!E22-4,"")</f>
        <v>-3</v>
      </c>
      <c r="F22" s="2">
        <f>IF(Data!F22&gt;0,Data!F22-4,"")</f>
        <v>-3</v>
      </c>
      <c r="G22" s="2">
        <f>IF(Data!G22&gt;0,Data!G22-4,"")</f>
        <v>-3</v>
      </c>
      <c r="H22" s="2">
        <f>IF(Data!H22&gt;0,Data!H22-4,"")</f>
        <v>-3</v>
      </c>
      <c r="K22" s="9">
        <f t="shared" si="0"/>
        <v>-2.25</v>
      </c>
      <c r="L22" s="9">
        <f t="shared" si="1"/>
        <v>-3</v>
      </c>
      <c r="M22" s="9">
        <f t="shared" si="2"/>
        <v>-2.625</v>
      </c>
    </row>
    <row r="23" spans="1:13" x14ac:dyDescent="0.35">
      <c r="A23" s="2">
        <f>IF(Data!A23&gt;0,Data!A23-4,"")</f>
        <v>2</v>
      </c>
      <c r="B23" s="2">
        <f>IF(Data!B23&gt;0,Data!B23-4,"")</f>
        <v>2</v>
      </c>
      <c r="C23" s="2">
        <f>IF(Data!C23&gt;0,Data!C23-4,"")</f>
        <v>0</v>
      </c>
      <c r="D23" s="2">
        <f>IF(Data!D23&gt;0,Data!D23-4,"")</f>
        <v>1</v>
      </c>
      <c r="E23" s="2">
        <f>IF(Data!E23&gt;0,Data!E23-4,"")</f>
        <v>2</v>
      </c>
      <c r="F23" s="2">
        <f>IF(Data!F23&gt;0,Data!F23-4,"")</f>
        <v>2</v>
      </c>
      <c r="G23" s="2">
        <f>IF(Data!G23&gt;0,Data!G23-4,"")</f>
        <v>2</v>
      </c>
      <c r="H23" s="2">
        <f>IF(Data!H23&gt;0,Data!H23-4,"")</f>
        <v>1</v>
      </c>
      <c r="K23" s="9">
        <f t="shared" si="0"/>
        <v>1.25</v>
      </c>
      <c r="L23" s="9">
        <f t="shared" si="1"/>
        <v>1.75</v>
      </c>
      <c r="M23" s="9">
        <f t="shared" si="2"/>
        <v>1.5</v>
      </c>
    </row>
    <row r="24" spans="1:13" x14ac:dyDescent="0.35">
      <c r="A24" s="2">
        <f>IF(Data!A24&gt;0,Data!A24-4,"")</f>
        <v>-2</v>
      </c>
      <c r="B24" s="2">
        <f>IF(Data!B24&gt;0,Data!B24-4,"")</f>
        <v>1</v>
      </c>
      <c r="C24" s="2">
        <f>IF(Data!C24&gt;0,Data!C24-4,"")</f>
        <v>2</v>
      </c>
      <c r="D24" s="2">
        <f>IF(Data!D24&gt;0,Data!D24-4,"")</f>
        <v>3</v>
      </c>
      <c r="E24" s="2">
        <f>IF(Data!E24&gt;0,Data!E24-4,"")</f>
        <v>1</v>
      </c>
      <c r="F24" s="2">
        <f>IF(Data!F24&gt;0,Data!F24-4,"")</f>
        <v>1</v>
      </c>
      <c r="G24" s="2">
        <f>IF(Data!G24&gt;0,Data!G24-4,"")</f>
        <v>2</v>
      </c>
      <c r="H24" s="2">
        <f>IF(Data!H24&gt;0,Data!H24-4,"")</f>
        <v>0</v>
      </c>
      <c r="K24" s="9">
        <f t="shared" si="0"/>
        <v>1</v>
      </c>
      <c r="L24" s="9">
        <f t="shared" si="1"/>
        <v>1</v>
      </c>
      <c r="M24" s="9">
        <f t="shared" si="2"/>
        <v>1</v>
      </c>
    </row>
    <row r="25" spans="1:13" x14ac:dyDescent="0.35">
      <c r="A25" s="2">
        <f>IF(Data!A25&gt;0,Data!A25-4,"")</f>
        <v>-2</v>
      </c>
      <c r="B25" s="2">
        <f>IF(Data!B25&gt;0,Data!B25-4,"")</f>
        <v>-3</v>
      </c>
      <c r="C25" s="2">
        <f>IF(Data!C25&gt;0,Data!C25-4,"")</f>
        <v>-1</v>
      </c>
      <c r="D25" s="2">
        <f>IF(Data!D25&gt;0,Data!D25-4,"")</f>
        <v>-3</v>
      </c>
      <c r="E25" s="2">
        <f>IF(Data!E25&gt;0,Data!E25-4,"")</f>
        <v>-3</v>
      </c>
      <c r="F25" s="2">
        <f>IF(Data!F25&gt;0,Data!F25-4,"")</f>
        <v>0</v>
      </c>
      <c r="G25" s="2">
        <f>IF(Data!G25&gt;0,Data!G25-4,"")</f>
        <v>-2</v>
      </c>
      <c r="H25" s="2">
        <f>IF(Data!H25&gt;0,Data!H25-4,"")</f>
        <v>0</v>
      </c>
      <c r="K25" s="9">
        <f t="shared" si="0"/>
        <v>-2.25</v>
      </c>
      <c r="L25" s="9">
        <f t="shared" si="1"/>
        <v>-1.25</v>
      </c>
      <c r="M25" s="9">
        <f t="shared" si="2"/>
        <v>-1.75</v>
      </c>
    </row>
    <row r="26" spans="1:13" x14ac:dyDescent="0.35">
      <c r="A26" s="2">
        <f>IF(Data!A26&gt;0,Data!A26-4,"")</f>
        <v>-1</v>
      </c>
      <c r="B26" s="2">
        <f>IF(Data!B26&gt;0,Data!B26-4,"")</f>
        <v>-1</v>
      </c>
      <c r="C26" s="2">
        <f>IF(Data!C26&gt;0,Data!C26-4,"")</f>
        <v>-1</v>
      </c>
      <c r="D26" s="2">
        <f>IF(Data!D26&gt;0,Data!D26-4,"")</f>
        <v>1</v>
      </c>
      <c r="E26" s="2">
        <f>IF(Data!E26&gt;0,Data!E26-4,"")</f>
        <v>0</v>
      </c>
      <c r="F26" s="2">
        <f>IF(Data!F26&gt;0,Data!F26-4,"")</f>
        <v>0</v>
      </c>
      <c r="G26" s="2">
        <f>IF(Data!G26&gt;0,Data!G26-4,"")</f>
        <v>-2</v>
      </c>
      <c r="H26" s="2">
        <f>IF(Data!H26&gt;0,Data!H26-4,"")</f>
        <v>2</v>
      </c>
      <c r="K26" s="9">
        <f t="shared" si="0"/>
        <v>-0.5</v>
      </c>
      <c r="L26" s="9">
        <f t="shared" si="1"/>
        <v>0</v>
      </c>
      <c r="M26" s="9">
        <f t="shared" si="2"/>
        <v>-0.25</v>
      </c>
    </row>
    <row r="27" spans="1:13" x14ac:dyDescent="0.35">
      <c r="A27" s="2">
        <f>IF(Data!A27&gt;0,Data!A27-4,"")</f>
        <v>1</v>
      </c>
      <c r="B27" s="2">
        <f>IF(Data!B27&gt;0,Data!B27-4,"")</f>
        <v>0</v>
      </c>
      <c r="C27" s="2">
        <f>IF(Data!C27&gt;0,Data!C27-4,"")</f>
        <v>1</v>
      </c>
      <c r="D27" s="2">
        <f>IF(Data!D27&gt;0,Data!D27-4,"")</f>
        <v>0</v>
      </c>
      <c r="E27" s="2">
        <f>IF(Data!E27&gt;0,Data!E27-4,"")</f>
        <v>2</v>
      </c>
      <c r="F27" s="2">
        <f>IF(Data!F27&gt;0,Data!F27-4,"")</f>
        <v>2</v>
      </c>
      <c r="G27" s="2">
        <f>IF(Data!G27&gt;0,Data!G27-4,"")</f>
        <v>0</v>
      </c>
      <c r="H27" s="2">
        <f>IF(Data!H27&gt;0,Data!H27-4,"")</f>
        <v>0</v>
      </c>
      <c r="K27" s="9">
        <f t="shared" si="0"/>
        <v>0.5</v>
      </c>
      <c r="L27" s="9">
        <f t="shared" si="1"/>
        <v>1</v>
      </c>
      <c r="M27" s="9">
        <f t="shared" si="2"/>
        <v>0.75</v>
      </c>
    </row>
    <row r="28" spans="1:13" x14ac:dyDescent="0.35">
      <c r="A28" s="2">
        <f>IF(Data!A28&gt;0,Data!A28-4,"")</f>
        <v>0</v>
      </c>
      <c r="B28" s="2">
        <f>IF(Data!B28&gt;0,Data!B28-4,"")</f>
        <v>-1</v>
      </c>
      <c r="C28" s="2">
        <f>IF(Data!C28&gt;0,Data!C28-4,"")</f>
        <v>1</v>
      </c>
      <c r="D28" s="2">
        <f>IF(Data!D28&gt;0,Data!D28-4,"")</f>
        <v>-2</v>
      </c>
      <c r="E28" s="2">
        <f>IF(Data!E28&gt;0,Data!E28-4,"")</f>
        <v>-2</v>
      </c>
      <c r="F28" s="2">
        <f>IF(Data!F28&gt;0,Data!F28-4,"")</f>
        <v>-2</v>
      </c>
      <c r="G28" s="2">
        <f>IF(Data!G28&gt;0,Data!G28-4,"")</f>
        <v>0</v>
      </c>
      <c r="H28" s="2">
        <f>IF(Data!H28&gt;0,Data!H28-4,"")</f>
        <v>0</v>
      </c>
      <c r="K28" s="9">
        <f t="shared" si="0"/>
        <v>-0.5</v>
      </c>
      <c r="L28" s="9">
        <f t="shared" si="1"/>
        <v>-1</v>
      </c>
      <c r="M28" s="9">
        <f t="shared" si="2"/>
        <v>-0.75</v>
      </c>
    </row>
    <row r="29" spans="1:13"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5">
      <c r="A1005"/>
      <c r="B1005"/>
      <c r="C1005"/>
      <c r="D1005"/>
      <c r="E1005"/>
      <c r="F1005"/>
      <c r="G1005"/>
      <c r="H1005"/>
      <c r="K1005"/>
      <c r="L1005"/>
    </row>
    <row r="1006" spans="1:13" x14ac:dyDescent="0.35">
      <c r="A1006"/>
      <c r="B1006"/>
      <c r="C1006"/>
      <c r="D1006"/>
      <c r="E1006"/>
      <c r="F1006"/>
      <c r="G1006"/>
      <c r="H1006"/>
      <c r="K1006"/>
      <c r="L1006"/>
    </row>
    <row r="1007" spans="1:13" x14ac:dyDescent="0.35">
      <c r="A1007"/>
      <c r="B1007"/>
      <c r="C1007"/>
      <c r="D1007"/>
      <c r="E1007"/>
      <c r="F1007"/>
      <c r="G1007"/>
      <c r="H1007"/>
      <c r="K1007"/>
      <c r="L1007"/>
    </row>
    <row r="1008" spans="1:13" x14ac:dyDescent="0.35">
      <c r="A1008"/>
      <c r="B1008"/>
      <c r="C1008"/>
      <c r="D1008"/>
      <c r="E1008"/>
      <c r="F1008"/>
      <c r="G1008"/>
      <c r="H1008"/>
      <c r="K1008"/>
      <c r="L1008"/>
    </row>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Q22" sqref="Q22"/>
    </sheetView>
  </sheetViews>
  <sheetFormatPr defaultColWidth="9.08984375" defaultRowHeight="14.5" x14ac:dyDescent="0.3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10.4" customHeight="1" x14ac:dyDescent="0.35">
      <c r="A1" s="60" t="s">
        <v>415</v>
      </c>
      <c r="B1" s="61"/>
      <c r="C1" s="61"/>
      <c r="D1" s="61"/>
      <c r="E1" s="61"/>
      <c r="F1" s="61"/>
      <c r="G1" s="61"/>
      <c r="H1" s="61"/>
      <c r="I1" s="61"/>
      <c r="J1" s="61"/>
      <c r="K1" s="61"/>
      <c r="L1" s="61"/>
      <c r="M1" s="61"/>
      <c r="N1" s="61"/>
    </row>
    <row r="3" spans="1:18" x14ac:dyDescent="0.35">
      <c r="A3" s="3" t="s">
        <v>1</v>
      </c>
      <c r="B3" s="5" t="s">
        <v>21</v>
      </c>
      <c r="C3" s="5" t="s">
        <v>22</v>
      </c>
      <c r="D3" s="5" t="s">
        <v>23</v>
      </c>
      <c r="E3" s="5" t="s">
        <v>24</v>
      </c>
      <c r="F3" s="3" t="s">
        <v>413</v>
      </c>
      <c r="G3" s="3" t="s">
        <v>414</v>
      </c>
      <c r="H3" s="5" t="s">
        <v>25</v>
      </c>
      <c r="I3" s="2"/>
      <c r="K3" s="62" t="s">
        <v>412</v>
      </c>
      <c r="L3" s="62"/>
    </row>
    <row r="4" spans="1:18" x14ac:dyDescent="0.35">
      <c r="A4" s="4">
        <v>1</v>
      </c>
      <c r="B4" s="6">
        <f>AVERAGE(DT!A4:A1004)</f>
        <v>0.32</v>
      </c>
      <c r="C4" s="6">
        <f>VAR(DT!A4:A1004)</f>
        <v>2.4766666666666666</v>
      </c>
      <c r="D4" s="6">
        <f>SQRT(C4)</f>
        <v>1.5737428845483834</v>
      </c>
      <c r="E4" s="7">
        <f>COUNTA(Data!A4:A1000)</f>
        <v>25</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0.17</v>
      </c>
      <c r="R4" s="8"/>
    </row>
    <row r="5" spans="1:18" x14ac:dyDescent="0.35">
      <c r="A5" s="4">
        <v>2</v>
      </c>
      <c r="B5" s="6">
        <f>AVERAGE(DT!B4:B1004)</f>
        <v>-0.08</v>
      </c>
      <c r="C5" s="6">
        <f>VAR(DT!B4:B1004)</f>
        <v>3.41</v>
      </c>
      <c r="D5" s="6">
        <f t="shared" ref="D5:D11" si="0">SQRT(C5)</f>
        <v>1.8466185312619388</v>
      </c>
      <c r="E5" s="7">
        <f>COUNTA(Data!B4:B1000)</f>
        <v>25</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-0.35</v>
      </c>
    </row>
    <row r="6" spans="1:18" x14ac:dyDescent="0.35">
      <c r="A6" s="4">
        <v>3</v>
      </c>
      <c r="B6" s="6">
        <f>AVERAGE(DT!C4:C1004)</f>
        <v>0.32</v>
      </c>
      <c r="C6" s="6">
        <f>VAR(DT!C4:C1004)</f>
        <v>2.4766666666666666</v>
      </c>
      <c r="D6" s="6">
        <f t="shared" si="0"/>
        <v>1.5737428845483834</v>
      </c>
      <c r="E6" s="7">
        <f>COUNTA(Data!C4:C1000)</f>
        <v>25</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-0.09</v>
      </c>
    </row>
    <row r="7" spans="1:18" x14ac:dyDescent="0.35">
      <c r="A7" s="4">
        <v>4</v>
      </c>
      <c r="B7" s="6">
        <f>AVERAGE(DT!D4:D1004)</f>
        <v>0.12</v>
      </c>
      <c r="C7" s="6">
        <f>VAR(DT!D4:D1004)</f>
        <v>3.7766666666666668</v>
      </c>
      <c r="D7" s="6">
        <f t="shared" si="0"/>
        <v>1.9433647796197879</v>
      </c>
      <c r="E7" s="7">
        <f>COUNTA(Data!D4:D1000)</f>
        <v>25</v>
      </c>
      <c r="F7" s="19" t="str">
        <f>VLOOKUP(Read_First!B4,Items!A1:Q50,17,FALSE)</f>
        <v>confusing</v>
      </c>
      <c r="G7" s="19" t="str">
        <f>VLOOKUP(Read_First!B4,Items!A1:Q50,16,FALSE)</f>
        <v>clear</v>
      </c>
      <c r="H7" s="21" t="str">
        <f>VLOOKUP(Read_First!B4,Items!A1:S50,18,FALSE)</f>
        <v>Pragmatic Quality</v>
      </c>
      <c r="I7" s="41"/>
      <c r="K7" s="37"/>
      <c r="L7" s="38"/>
    </row>
    <row r="8" spans="1:18" x14ac:dyDescent="0.35">
      <c r="A8" s="4">
        <v>5</v>
      </c>
      <c r="B8" s="6">
        <f>AVERAGE(DT!E4:E1004)</f>
        <v>-0.56000000000000005</v>
      </c>
      <c r="C8" s="6">
        <f>VAR(DT!E4:E1004)</f>
        <v>3.4233333333333333</v>
      </c>
      <c r="D8" s="6">
        <f t="shared" si="0"/>
        <v>1.8502252115170557</v>
      </c>
      <c r="E8" s="7">
        <f>COUNTA(Data!E4:E1000)</f>
        <v>25</v>
      </c>
      <c r="F8" s="19" t="str">
        <f>VLOOKUP(Read_First!B4,Items!A1:Q50,2,FALSE)</f>
        <v>boring</v>
      </c>
      <c r="G8" s="19" t="str">
        <f>VLOOKUP(Read_First!B4,Items!A1:Q50,3,FALSE)</f>
        <v>exciting</v>
      </c>
      <c r="H8" s="22" t="str">
        <f>VLOOKUP(Read_First!B4,Items!A1:S50,19,FALSE)</f>
        <v>Hedonic Quality</v>
      </c>
      <c r="I8" s="42"/>
      <c r="K8" s="37"/>
      <c r="L8" s="38"/>
    </row>
    <row r="9" spans="1:18" x14ac:dyDescent="0.35">
      <c r="A9" s="4">
        <v>6</v>
      </c>
      <c r="B9" s="6">
        <f>AVERAGE(DT!F4:F1004)</f>
        <v>-0.12</v>
      </c>
      <c r="C9" s="6">
        <f>VAR(DT!F4:F1004)</f>
        <v>3.9433333333333334</v>
      </c>
      <c r="D9" s="6">
        <f t="shared" si="0"/>
        <v>1.9857828011475307</v>
      </c>
      <c r="E9" s="7">
        <f>COUNTA(Data!F4:F1000)</f>
        <v>25</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5">
      <c r="A10" s="4">
        <v>7</v>
      </c>
      <c r="B10" s="6">
        <f>AVERAGE(DT!G4:G1004)</f>
        <v>-0.4</v>
      </c>
      <c r="C10" s="6">
        <f>VAR(DT!G4:G1004)</f>
        <v>2.25</v>
      </c>
      <c r="D10" s="6">
        <f t="shared" si="0"/>
        <v>1.5</v>
      </c>
      <c r="E10" s="7">
        <f>COUNTA(Data!G4:G1000)</f>
        <v>25</v>
      </c>
      <c r="F10" s="19" t="str">
        <f>VLOOKUP(Read_First!B4,Items!A1:Q50,7,FALSE)</f>
        <v>conventional</v>
      </c>
      <c r="G10" s="19" t="str">
        <f>VLOOKUP(Read_First!B4,Items!A1:Q50,6,FALSE)</f>
        <v>inventive</v>
      </c>
      <c r="H10" s="22" t="str">
        <f>VLOOKUP(Read_First!B4,Items!A1:S50,19,FALSE)</f>
        <v>Hedonic Quality</v>
      </c>
      <c r="I10" s="42"/>
    </row>
    <row r="11" spans="1:18" x14ac:dyDescent="0.35">
      <c r="A11" s="4">
        <v>8</v>
      </c>
      <c r="B11" s="6">
        <f>AVERAGE(DT!H4:H1004)</f>
        <v>-0.32</v>
      </c>
      <c r="C11" s="6">
        <f>VAR(DT!H4:H1004)</f>
        <v>2.1433333333333331</v>
      </c>
      <c r="D11" s="6">
        <f t="shared" si="0"/>
        <v>1.4640127503998499</v>
      </c>
      <c r="E11" s="7">
        <f>COUNTA(Data!H4:H1000)</f>
        <v>25</v>
      </c>
      <c r="F11" s="19" t="str">
        <f>VLOOKUP(Read_First!B4,Items!A1:Q50,12,FALSE)</f>
        <v>usual</v>
      </c>
      <c r="G11" s="19" t="str">
        <f>VLOOKUP(Read_First!B4,Items!A1:Q50,13,FALSE)</f>
        <v>leading edge</v>
      </c>
      <c r="H11" s="21" t="str">
        <f>VLOOKUP(Read_First!B4,Items!A1:S50,19,FALSE)</f>
        <v>Hedonic Quality</v>
      </c>
      <c r="I11" s="42"/>
    </row>
    <row r="22" spans="11:15" x14ac:dyDescent="0.35">
      <c r="K22" s="10"/>
      <c r="L22" s="10"/>
    </row>
    <row r="23" spans="11:15" x14ac:dyDescent="0.35">
      <c r="K23" s="40"/>
      <c r="L23" s="40"/>
    </row>
    <row r="24" spans="11:15" x14ac:dyDescent="0.35">
      <c r="L24" s="39"/>
    </row>
    <row r="25" spans="11:15" x14ac:dyDescent="0.35">
      <c r="L25" s="39"/>
    </row>
    <row r="27" spans="11:15" ht="14.4" customHeight="1" x14ac:dyDescent="0.3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08984375" defaultRowHeight="14.5" x14ac:dyDescent="0.35"/>
  <cols>
    <col min="5" max="5" width="12.6328125" customWidth="1"/>
    <col min="9" max="9" width="18.6328125" customWidth="1"/>
    <col min="13" max="13" width="11.90625" customWidth="1"/>
  </cols>
  <sheetData>
    <row r="1" spans="1:15" ht="88.5" customHeight="1" x14ac:dyDescent="0.35">
      <c r="A1" s="63" t="s">
        <v>258</v>
      </c>
      <c r="B1" s="64"/>
      <c r="C1" s="64"/>
      <c r="D1" s="64"/>
      <c r="E1" s="64"/>
      <c r="F1" s="64"/>
      <c r="G1" s="64"/>
      <c r="H1" s="64"/>
      <c r="I1" s="64"/>
      <c r="J1" s="64"/>
      <c r="K1" s="64"/>
      <c r="L1" s="64"/>
      <c r="M1" s="64"/>
      <c r="N1" s="64"/>
      <c r="O1" s="64"/>
    </row>
    <row r="3" spans="1:15" x14ac:dyDescent="0.35">
      <c r="A3" s="62" t="s">
        <v>29</v>
      </c>
      <c r="B3" s="62"/>
      <c r="C3" s="62"/>
      <c r="D3" s="62"/>
      <c r="E3" s="62"/>
      <c r="F3" s="62"/>
      <c r="G3" s="62"/>
      <c r="I3" s="62" t="s">
        <v>26</v>
      </c>
      <c r="J3" s="62"/>
      <c r="K3" s="62"/>
      <c r="L3" s="62"/>
      <c r="M3" s="62"/>
      <c r="N3" s="62"/>
      <c r="O3" s="62"/>
    </row>
    <row r="4" spans="1:15" x14ac:dyDescent="0.3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5">
      <c r="A5" s="13">
        <v>1</v>
      </c>
      <c r="B5" s="12">
        <f>Results!B4</f>
        <v>0.32</v>
      </c>
      <c r="C5" s="12">
        <f>Results!D4</f>
        <v>1.5737428845483834</v>
      </c>
      <c r="D5" s="7">
        <f>Results!E4</f>
        <v>25</v>
      </c>
      <c r="E5" s="12">
        <f t="shared" ref="E5:E12" si="0">CONFIDENCE(0.05, C5, D5)</f>
        <v>0.61689587492820142</v>
      </c>
      <c r="F5" s="12">
        <f t="shared" ref="F5:F12" si="1">B5-E5</f>
        <v>-0.29689587492820141</v>
      </c>
      <c r="G5" s="12">
        <f t="shared" ref="G5:G12" si="2">B5+E5</f>
        <v>0.93689587492820148</v>
      </c>
      <c r="I5" s="11" t="str">
        <f>VLOOKUP(Read_First!B4,Items!A1:S50,18,FALSE)</f>
        <v>Pragmatic Quality</v>
      </c>
      <c r="J5" s="12">
        <f>AVERAGE(DT!K4:K1004)</f>
        <v>0.17</v>
      </c>
      <c r="K5" s="12">
        <f>STDEV(DT!K4:K1004)</f>
        <v>1.3988834833537782</v>
      </c>
      <c r="L5" s="7">
        <f>MAX(D5:D12)</f>
        <v>25</v>
      </c>
      <c r="M5" s="12">
        <f t="shared" ref="M5:M7" si="3">CONFIDENCE(0.05, K5, L5)</f>
        <v>0.54835224918826819</v>
      </c>
      <c r="N5" s="12">
        <f t="shared" ref="N5:N7" si="4">J5-M5</f>
        <v>-0.37835224918826815</v>
      </c>
      <c r="O5" s="12">
        <f t="shared" ref="O5:O7" si="5">J5+M5</f>
        <v>0.71835224918826823</v>
      </c>
    </row>
    <row r="6" spans="1:15" x14ac:dyDescent="0.35">
      <c r="A6" s="13">
        <v>2</v>
      </c>
      <c r="B6" s="12">
        <f>Results!B5</f>
        <v>-0.08</v>
      </c>
      <c r="C6" s="12">
        <f>Results!D5</f>
        <v>1.8466185312619388</v>
      </c>
      <c r="D6" s="7">
        <f>Results!E5</f>
        <v>25</v>
      </c>
      <c r="E6" s="12">
        <f t="shared" si="0"/>
        <v>0.72386116289153024</v>
      </c>
      <c r="F6" s="12">
        <f t="shared" si="1"/>
        <v>-0.8038611628915302</v>
      </c>
      <c r="G6" s="12">
        <f t="shared" si="2"/>
        <v>0.64386116289153028</v>
      </c>
      <c r="I6" s="11" t="str">
        <f>VLOOKUP(Read_First!B4,Items!A1:S50,19,FALSE)</f>
        <v>Hedonic Quality</v>
      </c>
      <c r="J6" s="12">
        <f>AVERAGE(DT!L4:L1004)</f>
        <v>-0.35</v>
      </c>
      <c r="K6" s="12">
        <f>STDEV(DT!L4:L1004)</f>
        <v>1.4415703243338496</v>
      </c>
      <c r="L6" s="7">
        <f>L5</f>
        <v>25</v>
      </c>
      <c r="M6" s="12">
        <f t="shared" si="3"/>
        <v>0.56508518337521385</v>
      </c>
      <c r="N6" s="12">
        <f t="shared" si="4"/>
        <v>-0.91508518337521383</v>
      </c>
      <c r="O6" s="12">
        <f t="shared" si="5"/>
        <v>0.21508518337521387</v>
      </c>
    </row>
    <row r="7" spans="1:15" x14ac:dyDescent="0.35">
      <c r="A7" s="13">
        <v>3</v>
      </c>
      <c r="B7" s="12">
        <f>Results!B6</f>
        <v>0.32</v>
      </c>
      <c r="C7" s="12">
        <f>Results!D6</f>
        <v>1.5737428845483834</v>
      </c>
      <c r="D7" s="7">
        <f>Results!E6</f>
        <v>25</v>
      </c>
      <c r="E7" s="12">
        <f t="shared" si="0"/>
        <v>0.61689587492820142</v>
      </c>
      <c r="F7" s="12">
        <f t="shared" si="1"/>
        <v>-0.29689587492820141</v>
      </c>
      <c r="G7" s="12">
        <f t="shared" si="2"/>
        <v>0.93689587492820148</v>
      </c>
      <c r="I7" s="11" t="s">
        <v>411</v>
      </c>
      <c r="J7" s="12">
        <f>AVERAGE(DT!M4:M1004)</f>
        <v>-0.09</v>
      </c>
      <c r="K7" s="12">
        <f>STDEV(DT!M4:M1004)</f>
        <v>1.2932718520610171</v>
      </c>
      <c r="L7" s="7">
        <f>L6</f>
        <v>25</v>
      </c>
      <c r="M7" s="12">
        <f t="shared" si="3"/>
        <v>0.50695325045180117</v>
      </c>
      <c r="N7" s="12">
        <f t="shared" si="4"/>
        <v>-0.59695325045180114</v>
      </c>
      <c r="O7" s="12">
        <f t="shared" si="5"/>
        <v>0.41695325045180121</v>
      </c>
    </row>
    <row r="8" spans="1:15" x14ac:dyDescent="0.35">
      <c r="A8" s="13">
        <v>4</v>
      </c>
      <c r="B8" s="12">
        <f>Results!B7</f>
        <v>0.12</v>
      </c>
      <c r="C8" s="12">
        <f>Results!D7</f>
        <v>1.9433647796197879</v>
      </c>
      <c r="D8" s="7">
        <f>Results!E7</f>
        <v>25</v>
      </c>
      <c r="E8" s="12">
        <f t="shared" si="0"/>
        <v>0.76178499537568045</v>
      </c>
      <c r="F8" s="12">
        <f t="shared" si="1"/>
        <v>-0.64178499537568046</v>
      </c>
      <c r="G8" s="12">
        <f t="shared" si="2"/>
        <v>0.88178499537568045</v>
      </c>
      <c r="I8" s="37"/>
      <c r="J8" s="38"/>
      <c r="K8" s="38"/>
      <c r="L8" s="43"/>
      <c r="M8" s="38"/>
      <c r="N8" s="38"/>
      <c r="O8" s="38"/>
    </row>
    <row r="9" spans="1:15" x14ac:dyDescent="0.35">
      <c r="A9" s="13">
        <v>5</v>
      </c>
      <c r="B9" s="12">
        <f>Results!B8</f>
        <v>-0.56000000000000005</v>
      </c>
      <c r="C9" s="12">
        <f>Results!D8</f>
        <v>1.8502252115170557</v>
      </c>
      <c r="D9" s="7">
        <f>Results!E8</f>
        <v>25</v>
      </c>
      <c r="E9" s="12">
        <f t="shared" si="0"/>
        <v>0.72527495557228638</v>
      </c>
      <c r="F9" s="12">
        <f t="shared" si="1"/>
        <v>-1.2852749555722864</v>
      </c>
      <c r="G9" s="12">
        <f t="shared" si="2"/>
        <v>0.16527495557228633</v>
      </c>
      <c r="I9" s="37"/>
      <c r="J9" s="38"/>
      <c r="K9" s="38"/>
      <c r="L9" s="43"/>
      <c r="M9" s="38"/>
      <c r="N9" s="38"/>
      <c r="O9" s="38"/>
    </row>
    <row r="10" spans="1:15" x14ac:dyDescent="0.35">
      <c r="A10" s="13">
        <v>6</v>
      </c>
      <c r="B10" s="12">
        <f>Results!B9</f>
        <v>-0.12</v>
      </c>
      <c r="C10" s="12">
        <f>Results!D9</f>
        <v>1.9857828011475307</v>
      </c>
      <c r="D10" s="7">
        <f>Results!E9</f>
        <v>25</v>
      </c>
      <c r="E10" s="12">
        <f t="shared" si="0"/>
        <v>0.77841255427364464</v>
      </c>
      <c r="F10" s="12">
        <f t="shared" si="1"/>
        <v>-0.89841255427364464</v>
      </c>
      <c r="G10" s="12">
        <f t="shared" si="2"/>
        <v>0.65841255427364465</v>
      </c>
      <c r="I10" s="20"/>
      <c r="J10" s="38"/>
      <c r="K10" s="38"/>
      <c r="L10" s="43"/>
      <c r="M10" s="38"/>
      <c r="N10" s="38"/>
      <c r="O10" s="38"/>
    </row>
    <row r="11" spans="1:15" x14ac:dyDescent="0.35">
      <c r="A11" s="13">
        <v>7</v>
      </c>
      <c r="B11" s="12">
        <f>Results!B10</f>
        <v>-0.4</v>
      </c>
      <c r="C11" s="12">
        <f>Results!D10</f>
        <v>1.5</v>
      </c>
      <c r="D11" s="7">
        <f>Results!E10</f>
        <v>25</v>
      </c>
      <c r="E11" s="12">
        <f t="shared" si="0"/>
        <v>0.5879891953620161</v>
      </c>
      <c r="F11" s="12">
        <f t="shared" si="1"/>
        <v>-0.98798919536201613</v>
      </c>
      <c r="G11" s="12">
        <f t="shared" si="2"/>
        <v>0.18798919536201608</v>
      </c>
    </row>
    <row r="12" spans="1:15" x14ac:dyDescent="0.35">
      <c r="A12" s="13">
        <v>8</v>
      </c>
      <c r="B12" s="12">
        <f>Results!B11</f>
        <v>-0.32</v>
      </c>
      <c r="C12" s="12">
        <f>Results!D11</f>
        <v>1.4640127503998499</v>
      </c>
      <c r="D12" s="7">
        <f>Results!E11</f>
        <v>25</v>
      </c>
      <c r="E12" s="12">
        <f t="shared" si="0"/>
        <v>0.57388245273822658</v>
      </c>
      <c r="F12" s="12">
        <f t="shared" si="1"/>
        <v>-0.89388245273822653</v>
      </c>
      <c r="G12" s="12">
        <f t="shared" si="2"/>
        <v>0.25388245273822657</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08984375" defaultRowHeight="14.5" x14ac:dyDescent="0.3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137.25" customHeight="1" x14ac:dyDescent="0.35">
      <c r="A1" s="53" t="s">
        <v>259</v>
      </c>
      <c r="B1" s="65"/>
      <c r="C1" s="65"/>
      <c r="D1" s="65"/>
      <c r="E1" s="65"/>
      <c r="F1" s="65"/>
      <c r="G1" s="65"/>
      <c r="H1" s="65"/>
      <c r="I1" s="65"/>
      <c r="J1" s="65"/>
      <c r="K1" s="65"/>
      <c r="L1" s="65"/>
      <c r="M1" s="65"/>
      <c r="N1" s="65"/>
      <c r="O1" s="65"/>
      <c r="P1" s="65"/>
      <c r="Q1" s="65"/>
      <c r="R1" s="65"/>
    </row>
    <row r="3" spans="1:18" x14ac:dyDescent="0.35">
      <c r="D3" s="56" t="str">
        <f>VLOOKUP(Read_First!B4,Items!A1:S50,18,FALSE)</f>
        <v>Pragmatic Quality</v>
      </c>
      <c r="E3" s="56"/>
      <c r="G3" s="56" t="str">
        <f>VLOOKUP(Read_First!B4,Items!A1:S50,19,FALSE)</f>
        <v>Hedonic Quality</v>
      </c>
      <c r="H3" s="56"/>
    </row>
    <row r="4" spans="1:18" x14ac:dyDescent="0.35">
      <c r="D4" s="29" t="s">
        <v>0</v>
      </c>
      <c r="E4" s="29" t="s">
        <v>30</v>
      </c>
      <c r="G4" s="29" t="s">
        <v>0</v>
      </c>
      <c r="H4" s="29" t="s">
        <v>30</v>
      </c>
    </row>
    <row r="5" spans="1:18" x14ac:dyDescent="0.35">
      <c r="D5" s="30">
        <v>1.2</v>
      </c>
      <c r="E5" s="31">
        <f>CORREL(DT!A4:A1004,DT!B4:B1004)</f>
        <v>0.6256947791285804</v>
      </c>
      <c r="G5" s="30">
        <v>5.6</v>
      </c>
      <c r="H5" s="31">
        <f>CORREL(DT!E4:E1004,DT!F4:F1004)</f>
        <v>0.83148587349663039</v>
      </c>
    </row>
    <row r="6" spans="1:18" x14ac:dyDescent="0.35">
      <c r="D6" s="30">
        <v>1.3</v>
      </c>
      <c r="E6" s="31">
        <f>CORREL(DT!A4:A1004,DT!C4:C1004)</f>
        <v>0.42799461641991882</v>
      </c>
      <c r="G6" s="30">
        <v>5.7</v>
      </c>
      <c r="H6" s="31">
        <f>CORREL(DT!E4:E1004,DT!G4:G1004)</f>
        <v>0.60653276976054082</v>
      </c>
    </row>
    <row r="7" spans="1:18" x14ac:dyDescent="0.35">
      <c r="D7" s="30">
        <v>1.4</v>
      </c>
      <c r="E7" s="31">
        <f>CORREL(DT!A4:A1004,DT!D4:D1004)</f>
        <v>0.491004456023515</v>
      </c>
      <c r="G7" s="30">
        <v>5.8</v>
      </c>
      <c r="H7" s="31">
        <f>CORREL(DT!E4:E1004,DT!H4:H1004)</f>
        <v>0.6540524255795418</v>
      </c>
    </row>
    <row r="8" spans="1:18" x14ac:dyDescent="0.35">
      <c r="D8" s="30">
        <v>2.2999999999999998</v>
      </c>
      <c r="E8" s="31">
        <f>CORREL(DT!B4:B1004,DT!C4:C1004)</f>
        <v>0.5826818474744615</v>
      </c>
      <c r="G8" s="30">
        <v>6.7</v>
      </c>
      <c r="H8" s="31">
        <f>CORREL(DT!F4:F1004,DT!G4:G1004)</f>
        <v>0.50078208143900826</v>
      </c>
    </row>
    <row r="9" spans="1:18" x14ac:dyDescent="0.35">
      <c r="D9" s="30">
        <v>2.4</v>
      </c>
      <c r="E9" s="31">
        <f>CORREL(DT!B4:B1004,DT!D4:D1004)</f>
        <v>0.64137335107800875</v>
      </c>
      <c r="G9" s="30">
        <v>6.8</v>
      </c>
      <c r="H9" s="31">
        <f>CORREL(DT!F4:F1004,DT!H4:H1004)</f>
        <v>0.51653164866150358</v>
      </c>
    </row>
    <row r="10" spans="1:18" x14ac:dyDescent="0.35">
      <c r="D10" s="30">
        <v>3.4</v>
      </c>
      <c r="E10" s="31">
        <f>CORREL(DT!C4:C1004,DT!D4:D1004)</f>
        <v>0.39563733082471891</v>
      </c>
      <c r="G10" s="30">
        <v>7.8</v>
      </c>
      <c r="H10" s="31">
        <f>CORREL(DT!G4:G1004,DT!H4:H1004)</f>
        <v>0.56541705497557682</v>
      </c>
    </row>
    <row r="11" spans="1:18" x14ac:dyDescent="0.35">
      <c r="D11" s="32" t="s">
        <v>263</v>
      </c>
      <c r="E11" s="31">
        <f>AVERAGE(E5:E10)</f>
        <v>0.52739773015820057</v>
      </c>
      <c r="G11" s="32" t="s">
        <v>263</v>
      </c>
      <c r="H11" s="31">
        <f>AVERAGE(H5:H10)</f>
        <v>0.6124669756521337</v>
      </c>
    </row>
    <row r="12" spans="1:18" x14ac:dyDescent="0.35">
      <c r="C12" s="10"/>
      <c r="D12" s="33" t="s">
        <v>3</v>
      </c>
      <c r="E12" s="34">
        <f>(4*E11)/(1+(3*E11))</f>
        <v>0.81697640920703685</v>
      </c>
      <c r="F12" s="10"/>
      <c r="G12" s="33" t="s">
        <v>3</v>
      </c>
      <c r="H12" s="34">
        <f>(4*H11)/(1+(3*H11))</f>
        <v>0.86341971602738499</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activeCell="J3" sqref="J3"/>
    </sheetView>
  </sheetViews>
  <sheetFormatPr defaultColWidth="9.08984375" defaultRowHeight="14.5" x14ac:dyDescent="0.3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84" customHeight="1" x14ac:dyDescent="0.35">
      <c r="A1" s="66" t="s">
        <v>704</v>
      </c>
      <c r="B1" s="67"/>
      <c r="C1" s="67"/>
      <c r="D1" s="67"/>
      <c r="E1" s="67"/>
      <c r="F1" s="67"/>
      <c r="G1" s="67"/>
      <c r="H1" s="67"/>
    </row>
    <row r="3" spans="1:8" x14ac:dyDescent="0.35">
      <c r="A3" s="28" t="s">
        <v>25</v>
      </c>
      <c r="B3" s="28" t="s">
        <v>21</v>
      </c>
      <c r="C3" s="28" t="s">
        <v>32</v>
      </c>
      <c r="D3" s="28" t="s">
        <v>33</v>
      </c>
    </row>
    <row r="4" spans="1:8" x14ac:dyDescent="0.35">
      <c r="A4" s="16" t="str">
        <f>VLOOKUP(Read_First!B4,Items!A1:S50,18,FALSE)</f>
        <v>Pragmatic Quality</v>
      </c>
      <c r="B4" s="15">
        <f>Results!L4</f>
        <v>0.17</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5">
      <c r="A5" s="16" t="str">
        <f>VLOOKUP(Read_First!B4,Items!A1:S50,19,FALSE)</f>
        <v>Hedonic Quality</v>
      </c>
      <c r="B5" s="15">
        <f>Results!L5</f>
        <v>-0.35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5">
      <c r="A6" s="16" t="s">
        <v>411</v>
      </c>
      <c r="B6" s="39">
        <f>Results!L6</f>
        <v>-0.09</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5">
      <c r="A24" s="68" t="s">
        <v>260</v>
      </c>
      <c r="B24" s="68"/>
      <c r="C24" s="68"/>
      <c r="D24" s="68"/>
      <c r="E24" s="68"/>
      <c r="F24" s="68"/>
      <c r="G24" s="68"/>
      <c r="H24" s="68"/>
    </row>
    <row r="25" spans="1:8" s="18" customFormat="1" x14ac:dyDescent="0.35">
      <c r="A25" s="17" t="s">
        <v>25</v>
      </c>
      <c r="B25" s="17" t="s">
        <v>38</v>
      </c>
      <c r="C25" s="17" t="s">
        <v>37</v>
      </c>
      <c r="D25" s="17" t="s">
        <v>36</v>
      </c>
      <c r="E25" s="17" t="s">
        <v>35</v>
      </c>
      <c r="F25" s="17" t="s">
        <v>34</v>
      </c>
      <c r="G25" s="17" t="s">
        <v>31</v>
      </c>
      <c r="H25" s="17" t="s">
        <v>21</v>
      </c>
    </row>
    <row r="26" spans="1:8" x14ac:dyDescent="0.3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0.17</v>
      </c>
    </row>
    <row r="27" spans="1:8" x14ac:dyDescent="0.3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-0.35</v>
      </c>
    </row>
    <row r="28" spans="1:8" x14ac:dyDescent="0.35">
      <c r="A28" s="16" t="s">
        <v>411</v>
      </c>
      <c r="B28" s="26">
        <v>-1</v>
      </c>
      <c r="C28" s="27">
        <f>B34</f>
        <v>0.59</v>
      </c>
      <c r="D28" s="27">
        <f t="shared" si="0"/>
        <v>0.39</v>
      </c>
      <c r="E28" s="27">
        <f t="shared" si="0"/>
        <v>0.33000000000000007</v>
      </c>
      <c r="F28" s="27">
        <f t="shared" si="0"/>
        <v>0.27</v>
      </c>
      <c r="G28" s="27">
        <f>2.5-E34</f>
        <v>0.91999999999999993</v>
      </c>
      <c r="H28" s="44">
        <f>Results!L6</f>
        <v>-0.09</v>
      </c>
    </row>
    <row r="30" spans="1:8" x14ac:dyDescent="0.35">
      <c r="A30" s="68" t="s">
        <v>677</v>
      </c>
      <c r="B30" s="68"/>
      <c r="C30" s="68"/>
      <c r="D30" s="68"/>
      <c r="E30" s="68"/>
    </row>
    <row r="31" spans="1:8" x14ac:dyDescent="0.35">
      <c r="A31" s="14" t="s">
        <v>25</v>
      </c>
      <c r="B31" s="45">
        <v>0.25</v>
      </c>
      <c r="C31" s="45">
        <v>0.5</v>
      </c>
      <c r="D31" s="45">
        <v>0.75</v>
      </c>
      <c r="E31" s="45">
        <v>0.9</v>
      </c>
    </row>
    <row r="32" spans="1:8" x14ac:dyDescent="0.35">
      <c r="A32" s="14" t="s">
        <v>675</v>
      </c>
      <c r="B32">
        <v>0.72</v>
      </c>
      <c r="C32">
        <v>1.17</v>
      </c>
      <c r="D32">
        <v>1.55</v>
      </c>
      <c r="E32">
        <v>1.74</v>
      </c>
    </row>
    <row r="33" spans="1:5" x14ac:dyDescent="0.35">
      <c r="A33" s="14" t="s">
        <v>676</v>
      </c>
      <c r="B33">
        <v>0.35</v>
      </c>
      <c r="C33">
        <v>0.85</v>
      </c>
      <c r="D33">
        <v>1.2</v>
      </c>
      <c r="E33">
        <v>1.59</v>
      </c>
    </row>
    <row r="34" spans="1:5" x14ac:dyDescent="0.3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08984375" defaultRowHeight="14.5" x14ac:dyDescent="0.35"/>
  <cols>
    <col min="1" max="8" width="8.81640625" style="2" customWidth="1"/>
    <col min="11" max="12" width="18.6328125" style="2" customWidth="1"/>
    <col min="13" max="13" width="9.08984375" style="2"/>
    <col min="15" max="15" width="18.1796875" style="4" customWidth="1"/>
    <col min="16" max="16" width="16" style="4" customWidth="1"/>
  </cols>
  <sheetData>
    <row r="1" spans="1:16" ht="185" customHeight="1" x14ac:dyDescent="0.35">
      <c r="A1" s="69" t="s">
        <v>709</v>
      </c>
      <c r="B1" s="70"/>
      <c r="C1" s="70"/>
      <c r="D1" s="70"/>
      <c r="E1" s="70"/>
      <c r="F1" s="70"/>
      <c r="G1" s="70"/>
      <c r="H1" s="70"/>
      <c r="I1" s="70"/>
      <c r="J1" s="70"/>
      <c r="K1" s="70"/>
      <c r="L1" s="70"/>
      <c r="M1" s="71"/>
      <c r="O1" s="15"/>
      <c r="P1" s="15"/>
    </row>
    <row r="2" spans="1:16" x14ac:dyDescent="0.35">
      <c r="A2" s="56" t="s">
        <v>0</v>
      </c>
      <c r="B2" s="56"/>
      <c r="C2" s="56"/>
      <c r="D2" s="56"/>
      <c r="E2" s="56"/>
      <c r="F2" s="56"/>
      <c r="G2" s="56"/>
      <c r="H2" s="56"/>
      <c r="K2" s="56" t="s">
        <v>261</v>
      </c>
      <c r="L2" s="56"/>
      <c r="M2" s="56"/>
      <c r="O2" s="72" t="s">
        <v>705</v>
      </c>
      <c r="P2" s="72"/>
    </row>
    <row r="3" spans="1:16" x14ac:dyDescent="0.3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5">
      <c r="A4" s="2">
        <f>IF(Data!A4&gt;0,Data!A4-4,"")</f>
        <v>0</v>
      </c>
      <c r="B4" s="2">
        <f>IF(Data!B4&gt;0,Data!B4-4,"")</f>
        <v>0</v>
      </c>
      <c r="C4" s="2">
        <f>IF(Data!C4&gt;0,Data!C4-4,"")</f>
        <v>0</v>
      </c>
      <c r="D4" s="2">
        <f>IF(Data!D4&gt;0,Data!D4-4,"")</f>
        <v>0</v>
      </c>
      <c r="E4" s="2">
        <f>IF(Data!E4&gt;0,Data!E4-4,"")</f>
        <v>-1</v>
      </c>
      <c r="F4" s="2">
        <f>IF(Data!F4&gt;0,Data!F4-4,"")</f>
        <v>0</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35">
      <c r="A5" s="2">
        <f>IF(Data!A5&gt;0,Data!A5-4,"")</f>
        <v>0</v>
      </c>
      <c r="B5" s="2">
        <f>IF(Data!B5&gt;0,Data!B5-4,"")</f>
        <v>0</v>
      </c>
      <c r="C5" s="2">
        <f>IF(Data!C5&gt;0,Data!C5-4,"")</f>
        <v>3</v>
      </c>
      <c r="D5" s="2">
        <f>IF(Data!D5&gt;0,Data!D5-4,"")</f>
        <v>1</v>
      </c>
      <c r="E5" s="2">
        <f>IF(Data!E5&gt;0,Data!E5-4,"")</f>
        <v>-2</v>
      </c>
      <c r="F5" s="2">
        <f>IF(Data!F5&gt;0,Data!F5-4,"")</f>
        <v>-2</v>
      </c>
      <c r="G5" s="2">
        <f>IF(Data!G5&gt;0,Data!G5-4,"")</f>
        <v>0</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35">
      <c r="A6" s="2">
        <f>IF(Data!A6&gt;0,Data!A6-4,"")</f>
        <v>-3</v>
      </c>
      <c r="B6" s="2">
        <f>IF(Data!B6&gt;0,Data!B6-4,"")</f>
        <v>-1</v>
      </c>
      <c r="C6" s="2">
        <f>IF(Data!C6&gt;0,Data!C6-4,"")</f>
        <v>-3</v>
      </c>
      <c r="D6" s="2">
        <f>IF(Data!D6&gt;0,Data!D6-4,"")</f>
        <v>-3</v>
      </c>
      <c r="E6" s="2">
        <f>IF(Data!E6&gt;0,Data!E6-4,"")</f>
        <v>-3</v>
      </c>
      <c r="F6" s="2">
        <f>IF(Data!F6&gt;0,Data!F6-4,"")</f>
        <v>-3</v>
      </c>
      <c r="G6" s="2">
        <f>IF(Data!G6&gt;0,Data!G6-4,"")</f>
        <v>-3</v>
      </c>
      <c r="H6" s="2">
        <f>IF(Data!H6&gt;0,Data!H6-4,"")</f>
        <v>-3</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7</v>
      </c>
      <c r="P6" s="4" t="str">
        <f>IF(COUNTIF(Data!A6:H6,4)=8,"Remove","")</f>
        <v/>
      </c>
    </row>
    <row r="7" spans="1:16" x14ac:dyDescent="0.35">
      <c r="A7" s="2">
        <f>IF(Data!A7&gt;0,Data!A7-4,"")</f>
        <v>0</v>
      </c>
      <c r="B7" s="2">
        <f>IF(Data!B7&gt;0,Data!B7-4,"")</f>
        <v>-1</v>
      </c>
      <c r="C7" s="2">
        <f>IF(Data!C7&gt;0,Data!C7-4,"")</f>
        <v>-1</v>
      </c>
      <c r="D7" s="2">
        <f>IF(Data!D7&gt;0,Data!D7-4,"")</f>
        <v>0</v>
      </c>
      <c r="E7" s="2">
        <f>IF(Data!E7&gt;0,Data!E7-4,"")</f>
        <v>-3</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35">
      <c r="A8" s="2">
        <f>IF(Data!A8&gt;0,Data!A8-4,"")</f>
        <v>2</v>
      </c>
      <c r="B8" s="2">
        <f>IF(Data!B8&gt;0,Data!B8-4,"")</f>
        <v>1</v>
      </c>
      <c r="C8" s="2">
        <f>IF(Data!C8&gt;0,Data!C8-4,"")</f>
        <v>0</v>
      </c>
      <c r="D8" s="2">
        <f>IF(Data!D8&gt;0,Data!D8-4,"")</f>
        <v>2</v>
      </c>
      <c r="E8" s="2">
        <f>IF(Data!E8&gt;0,Data!E8-4,"")</f>
        <v>0</v>
      </c>
      <c r="F8" s="2">
        <f>IF(Data!F8&gt;0,Data!F8-4,"")</f>
        <v>1</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5">
      <c r="A9" s="2">
        <f>IF(Data!A9&gt;0,Data!A9-4,"")</f>
        <v>3</v>
      </c>
      <c r="B9" s="2">
        <f>IF(Data!B9&gt;0,Data!B9-4,"")</f>
        <v>3</v>
      </c>
      <c r="C9" s="2">
        <f>IF(Data!C9&gt;0,Data!C9-4,"")</f>
        <v>3</v>
      </c>
      <c r="D9" s="2">
        <f>IF(Data!D9&gt;0,Data!D9-4,"")</f>
        <v>3</v>
      </c>
      <c r="E9" s="2">
        <f>IF(Data!E9&gt;0,Data!E9-4,"")</f>
        <v>3</v>
      </c>
      <c r="F9" s="2">
        <f>IF(Data!F9&gt;0,Data!F9-4,"")</f>
        <v>2</v>
      </c>
      <c r="G9" s="2">
        <f>IF(Data!G9&gt;0,Data!G9-4,"")</f>
        <v>0</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6</v>
      </c>
      <c r="P9" s="4" t="str">
        <f>IF(COUNTIF(Data!A9:H9,4)=8,"Remove","")</f>
        <v/>
      </c>
    </row>
    <row r="10" spans="1:16" x14ac:dyDescent="0.35">
      <c r="A10" s="2">
        <f>IF(Data!A10&gt;0,Data!A10-4,"")</f>
        <v>1</v>
      </c>
      <c r="B10" s="2">
        <f>IF(Data!B10&gt;0,Data!B10-4,"")</f>
        <v>2</v>
      </c>
      <c r="C10" s="2">
        <f>IF(Data!C10&gt;0,Data!C10-4,"")</f>
        <v>2</v>
      </c>
      <c r="D10" s="2">
        <f>IF(Data!D10&gt;0,Data!D10-4,"")</f>
        <v>1</v>
      </c>
      <c r="E10" s="2">
        <f>IF(Data!E10&gt;0,Data!E10-4,"")</f>
        <v>3</v>
      </c>
      <c r="F10" s="2">
        <f>IF(Data!F10&gt;0,Data!F10-4,"")</f>
        <v>3</v>
      </c>
      <c r="G10" s="2">
        <f>IF(Data!G10&gt;0,Data!G10-4,"")</f>
        <v>0</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35">
      <c r="A11" s="2">
        <f>IF(Data!A11&gt;0,Data!A11-4,"")</f>
        <v>-2</v>
      </c>
      <c r="B11" s="2">
        <f>IF(Data!B11&gt;0,Data!B11-4,"")</f>
        <v>-3</v>
      </c>
      <c r="C11" s="2">
        <f>IF(Data!C11&gt;0,Data!C11-4,"")</f>
        <v>0</v>
      </c>
      <c r="D11" s="2">
        <f>IF(Data!D11&gt;0,Data!D11-4,"")</f>
        <v>0</v>
      </c>
      <c r="E11" s="2">
        <f>IF(Data!E11&gt;0,Data!E11-4,"")</f>
        <v>-1</v>
      </c>
      <c r="F11" s="2">
        <f>IF(Data!F11&gt;0,Data!F11-4,"")</f>
        <v>1</v>
      </c>
      <c r="G11" s="2">
        <f>IF(Data!G11&gt;0,Data!G11-4,"")</f>
        <v>-2</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5">
      <c r="A12" s="2">
        <f>IF(Data!A12&gt;0,Data!A12-4,"")</f>
        <v>0</v>
      </c>
      <c r="B12" s="2">
        <f>IF(Data!B12&gt;0,Data!B12-4,"")</f>
        <v>0</v>
      </c>
      <c r="C12" s="2">
        <f>IF(Data!C12&gt;0,Data!C12-4,"")</f>
        <v>-1</v>
      </c>
      <c r="D12" s="2">
        <f>IF(Data!D12&gt;0,Data!D12-4,"")</f>
        <v>0</v>
      </c>
      <c r="E12" s="2">
        <f>IF(Data!E12&gt;0,Data!E12-4,"")</f>
        <v>-2</v>
      </c>
      <c r="F12" s="2">
        <f>IF(Data!F12&gt;0,Data!F12-4,"")</f>
        <v>-2</v>
      </c>
      <c r="G12" s="2">
        <f>IF(Data!G12&gt;0,Data!G12-4,"")</f>
        <v>-2</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5">
      <c r="A13" s="2">
        <f>IF(Data!A13&gt;0,Data!A13-4,"")</f>
        <v>3</v>
      </c>
      <c r="B13" s="2">
        <f>IF(Data!B13&gt;0,Data!B13-4,"")</f>
        <v>2</v>
      </c>
      <c r="C13" s="2">
        <f>IF(Data!C13&gt;0,Data!C13-4,"")</f>
        <v>2</v>
      </c>
      <c r="D13" s="2">
        <f>IF(Data!D13&gt;0,Data!D13-4,"")</f>
        <v>1</v>
      </c>
      <c r="E13" s="2">
        <f>IF(Data!E13&gt;0,Data!E13-4,"")</f>
        <v>-2</v>
      </c>
      <c r="F13" s="2">
        <f>IF(Data!F13&gt;0,Data!F13-4,"")</f>
        <v>-2</v>
      </c>
      <c r="G13" s="2">
        <f>IF(Data!G13&gt;0,Data!G13-4,"")</f>
        <v>-2</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35">
      <c r="A14" s="2">
        <f>IF(Data!A14&gt;0,Data!A14-4,"")</f>
        <v>1</v>
      </c>
      <c r="B14" s="2">
        <f>IF(Data!B14&gt;0,Data!B14-4,"")</f>
        <v>2</v>
      </c>
      <c r="C14" s="2">
        <f>IF(Data!C14&gt;0,Data!C14-4,"")</f>
        <v>2</v>
      </c>
      <c r="D14" s="2">
        <f>IF(Data!D14&gt;0,Data!D14-4,"")</f>
        <v>2</v>
      </c>
      <c r="E14" s="2">
        <f>IF(Data!E14&gt;0,Data!E14-4,"")</f>
        <v>2</v>
      </c>
      <c r="F14" s="2">
        <f>IF(Data!F14&gt;0,Data!F14-4,"")</f>
        <v>3</v>
      </c>
      <c r="G14" s="2">
        <f>IF(Data!G14&gt;0,Data!G14-4,"")</f>
        <v>1</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5">
      <c r="A15" s="2">
        <f>IF(Data!A15&gt;0,Data!A15-4,"")</f>
        <v>1</v>
      </c>
      <c r="B15" s="2">
        <f>IF(Data!B15&gt;0,Data!B15-4,"")</f>
        <v>3</v>
      </c>
      <c r="C15" s="2">
        <f>IF(Data!C15&gt;0,Data!C15-4,"")</f>
        <v>0</v>
      </c>
      <c r="D15" s="2">
        <f>IF(Data!D15&gt;0,Data!D15-4,"")</f>
        <v>3</v>
      </c>
      <c r="E15" s="2">
        <f>IF(Data!E15&gt;0,Data!E15-4,"")</f>
        <v>-1</v>
      </c>
      <c r="F15" s="2">
        <f>IF(Data!F15&gt;0,Data!F15-4,"")</f>
        <v>-2</v>
      </c>
      <c r="G15" s="2">
        <f>IF(Data!G15&gt;0,Data!G15-4,"")</f>
        <v>0</v>
      </c>
      <c r="H15" s="2">
        <f>IF(Data!H15&gt;0,Data!H15-4,"")</f>
        <v>0</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35">
      <c r="A16" s="2">
        <f>IF(Data!A16&gt;0,Data!A16-4,"")</f>
        <v>2</v>
      </c>
      <c r="B16" s="2">
        <f>IF(Data!B16&gt;0,Data!B16-4,"")</f>
        <v>-1</v>
      </c>
      <c r="C16" s="2">
        <f>IF(Data!C16&gt;0,Data!C16-4,"")</f>
        <v>0</v>
      </c>
      <c r="D16" s="2">
        <f>IF(Data!D16&gt;0,Data!D16-4,"")</f>
        <v>-1</v>
      </c>
      <c r="E16" s="2">
        <f>IF(Data!E16&gt;0,Data!E16-4,"")</f>
        <v>0</v>
      </c>
      <c r="F16" s="2">
        <f>IF(Data!F16&gt;0,Data!F16-4,"")</f>
        <v>2</v>
      </c>
      <c r="G16" s="2">
        <f>IF(Data!G16&gt;0,Data!G16-4,"")</f>
        <v>0</v>
      </c>
      <c r="H16" s="2">
        <f>IF(Data!H16&gt;0,Data!H16-4,"")</f>
        <v>-2</v>
      </c>
      <c r="K16" s="7" t="str">
        <f t="shared" si="0"/>
        <v/>
      </c>
      <c r="L16" s="7">
        <f t="shared" si="1"/>
        <v>1</v>
      </c>
      <c r="M16" s="4">
        <f t="shared" si="2"/>
        <v>1</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5">
      <c r="A17" s="2">
        <f>IF(Data!A17&gt;0,Data!A17-4,"")</f>
        <v>0</v>
      </c>
      <c r="B17" s="2">
        <f>IF(Data!B17&gt;0,Data!B17-4,"")</f>
        <v>-2</v>
      </c>
      <c r="C17" s="2">
        <f>IF(Data!C17&gt;0,Data!C17-4,"")</f>
        <v>1</v>
      </c>
      <c r="D17" s="2">
        <f>IF(Data!D17&gt;0,Data!D17-4,"")</f>
        <v>-1</v>
      </c>
      <c r="E17" s="2">
        <f>IF(Data!E17&gt;0,Data!E17-4,"")</f>
        <v>-1</v>
      </c>
      <c r="F17" s="2">
        <f>IF(Data!F17&gt;0,Data!F17-4,"")</f>
        <v>1</v>
      </c>
      <c r="G17" s="2">
        <f>IF(Data!G17&gt;0,Data!G17-4,"")</f>
        <v>2</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3</v>
      </c>
      <c r="P17" s="4" t="str">
        <f>IF(COUNTIF(Data!A17:H17,4)=8,"Remove","")</f>
        <v/>
      </c>
    </row>
    <row r="18" spans="1:16" x14ac:dyDescent="0.35">
      <c r="A18" s="2">
        <f>IF(Data!A18&gt;0,Data!A18-4,"")</f>
        <v>0</v>
      </c>
      <c r="B18" s="2">
        <f>IF(Data!B18&gt;0,Data!B18-4,"")</f>
        <v>-2</v>
      </c>
      <c r="C18" s="2">
        <f>IF(Data!C18&gt;0,Data!C18-4,"")</f>
        <v>0</v>
      </c>
      <c r="D18" s="2">
        <f>IF(Data!D18&gt;0,Data!D18-4,"")</f>
        <v>-1</v>
      </c>
      <c r="E18" s="2">
        <f>IF(Data!E18&gt;0,Data!E18-4,"")</f>
        <v>-1</v>
      </c>
      <c r="F18" s="2">
        <f>IF(Data!F18&gt;0,Data!F18-4,"")</f>
        <v>-1</v>
      </c>
      <c r="G18" s="2">
        <f>IF(Data!G18&gt;0,Data!G18-4,"")</f>
        <v>0</v>
      </c>
      <c r="H18" s="2">
        <f>IF(Data!H18&gt;0,Data!H18-4,"")</f>
        <v>0</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35">
      <c r="A19" s="2">
        <f>IF(Data!A19&gt;0,Data!A19-4,"")</f>
        <v>2</v>
      </c>
      <c r="B19" s="2">
        <f>IF(Data!B19&gt;0,Data!B19-4,"")</f>
        <v>-1</v>
      </c>
      <c r="C19" s="2">
        <f>IF(Data!C19&gt;0,Data!C19-4,"")</f>
        <v>-2</v>
      </c>
      <c r="D19" s="2">
        <f>IF(Data!D19&gt;0,Data!D19-4,"")</f>
        <v>3</v>
      </c>
      <c r="E19" s="2">
        <f>IF(Data!E19&gt;0,Data!E19-4,"")</f>
        <v>-1</v>
      </c>
      <c r="F19" s="2">
        <f>IF(Data!F19&gt;0,Data!F19-4,"")</f>
        <v>-3</v>
      </c>
      <c r="G19" s="2">
        <f>IF(Data!G19&gt;0,Data!G19-4,"")</f>
        <v>1</v>
      </c>
      <c r="H19" s="2">
        <f>IF(Data!H19&gt;0,Data!H19-4,"")</f>
        <v>0</v>
      </c>
      <c r="K19" s="7">
        <f t="shared" si="0"/>
        <v>1</v>
      </c>
      <c r="L19" s="7">
        <f t="shared" si="1"/>
        <v>1</v>
      </c>
      <c r="M19" s="4">
        <f t="shared" si="2"/>
        <v>2</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2</v>
      </c>
      <c r="P19" s="4" t="str">
        <f>IF(COUNTIF(Data!A19:H19,4)=8,"Remove","")</f>
        <v/>
      </c>
    </row>
    <row r="20" spans="1:16" x14ac:dyDescent="0.35">
      <c r="A20" s="2">
        <f>IF(Data!A20&gt;0,Data!A20-4,"")</f>
        <v>0</v>
      </c>
      <c r="B20" s="2">
        <f>IF(Data!B20&gt;0,Data!B20-4,"")</f>
        <v>-1</v>
      </c>
      <c r="C20" s="2">
        <f>IF(Data!C20&gt;0,Data!C20-4,"")</f>
        <v>0</v>
      </c>
      <c r="D20" s="2">
        <f>IF(Data!D20&gt;0,Data!D20-4,"")</f>
        <v>-2</v>
      </c>
      <c r="E20" s="2">
        <f>IF(Data!E20&gt;0,Data!E20-4,"")</f>
        <v>-1</v>
      </c>
      <c r="F20" s="2">
        <f>IF(Data!F20&gt;0,Data!F20-4,"")</f>
        <v>-1</v>
      </c>
      <c r="G20" s="2">
        <f>IF(Data!G20&gt;0,Data!G20-4,"")</f>
        <v>0</v>
      </c>
      <c r="H20" s="2">
        <f>IF(Data!H20&gt;0,Data!H20-4,"")</f>
        <v>0</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35">
      <c r="A21" s="2">
        <f>IF(Data!A21&gt;0,Data!A21-4,"")</f>
        <v>1</v>
      </c>
      <c r="B21" s="2">
        <f>IF(Data!B21&gt;0,Data!B21-4,"")</f>
        <v>2</v>
      </c>
      <c r="C21" s="2">
        <f>IF(Data!C21&gt;0,Data!C21-4,"")</f>
        <v>2</v>
      </c>
      <c r="D21" s="2">
        <f>IF(Data!D21&gt;0,Data!D21-4,"")</f>
        <v>-2</v>
      </c>
      <c r="E21" s="2">
        <f>IF(Data!E21&gt;0,Data!E21-4,"")</f>
        <v>0</v>
      </c>
      <c r="F21" s="2">
        <f>IF(Data!F21&gt;0,Data!F21-4,"")</f>
        <v>2</v>
      </c>
      <c r="G21" s="2">
        <f>IF(Data!G21&gt;0,Data!G21-4,"")</f>
        <v>0</v>
      </c>
      <c r="H21" s="2">
        <f>IF(Data!H21&gt;0,Data!H21-4,"")</f>
        <v>0</v>
      </c>
      <c r="K21" s="7">
        <f t="shared" si="0"/>
        <v>1</v>
      </c>
      <c r="L21" s="7" t="str">
        <f t="shared" si="1"/>
        <v/>
      </c>
      <c r="M21" s="4">
        <f t="shared" si="2"/>
        <v>1</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3</v>
      </c>
      <c r="P21" s="4" t="str">
        <f>IF(COUNTIF(Data!A21:H21,4)=8,"Remove","")</f>
        <v/>
      </c>
    </row>
    <row r="22" spans="1:16" x14ac:dyDescent="0.35">
      <c r="A22" s="2">
        <f>IF(Data!A22&gt;0,Data!A22-4,"")</f>
        <v>-1</v>
      </c>
      <c r="B22" s="2">
        <f>IF(Data!B22&gt;0,Data!B22-4,"")</f>
        <v>-3</v>
      </c>
      <c r="C22" s="2">
        <f>IF(Data!C22&gt;0,Data!C22-4,"")</f>
        <v>-2</v>
      </c>
      <c r="D22" s="2">
        <f>IF(Data!D22&gt;0,Data!D22-4,"")</f>
        <v>-3</v>
      </c>
      <c r="E22" s="2">
        <f>IF(Data!E22&gt;0,Data!E22-4,"")</f>
        <v>-3</v>
      </c>
      <c r="F22" s="2">
        <f>IF(Data!F22&gt;0,Data!F22-4,"")</f>
        <v>-3</v>
      </c>
      <c r="G22" s="2">
        <f>IF(Data!G22&gt;0,Data!G22-4,"")</f>
        <v>-3</v>
      </c>
      <c r="H22" s="2">
        <f>IF(Data!H22&gt;0,Data!H22-4,"")</f>
        <v>-3</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6</v>
      </c>
      <c r="P22" s="4" t="str">
        <f>IF(COUNTIF(Data!A22:H22,4)=8,"Remove","")</f>
        <v/>
      </c>
    </row>
    <row r="23" spans="1:16" x14ac:dyDescent="0.35">
      <c r="A23" s="2">
        <f>IF(Data!A23&gt;0,Data!A23-4,"")</f>
        <v>2</v>
      </c>
      <c r="B23" s="2">
        <f>IF(Data!B23&gt;0,Data!B23-4,"")</f>
        <v>2</v>
      </c>
      <c r="C23" s="2">
        <f>IF(Data!C23&gt;0,Data!C23-4,"")</f>
        <v>0</v>
      </c>
      <c r="D23" s="2">
        <f>IF(Data!D23&gt;0,Data!D23-4,"")</f>
        <v>1</v>
      </c>
      <c r="E23" s="2">
        <f>IF(Data!E23&gt;0,Data!E23-4,"")</f>
        <v>2</v>
      </c>
      <c r="F23" s="2">
        <f>IF(Data!F23&gt;0,Data!F23-4,"")</f>
        <v>2</v>
      </c>
      <c r="G23" s="2">
        <f>IF(Data!G23&gt;0,Data!G23-4,"")</f>
        <v>2</v>
      </c>
      <c r="H23" s="2">
        <f>IF(Data!H23&gt;0,Data!H23-4,"")</f>
        <v>1</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5</v>
      </c>
      <c r="P23" s="4" t="str">
        <f>IF(COUNTIF(Data!A23:H23,4)=8,"Remove","")</f>
        <v/>
      </c>
    </row>
    <row r="24" spans="1:16" x14ac:dyDescent="0.35">
      <c r="A24" s="2">
        <f>IF(Data!A24&gt;0,Data!A24-4,"")</f>
        <v>-2</v>
      </c>
      <c r="B24" s="2">
        <f>IF(Data!B24&gt;0,Data!B24-4,"")</f>
        <v>1</v>
      </c>
      <c r="C24" s="2">
        <f>IF(Data!C24&gt;0,Data!C24-4,"")</f>
        <v>2</v>
      </c>
      <c r="D24" s="2">
        <f>IF(Data!D24&gt;0,Data!D24-4,"")</f>
        <v>3</v>
      </c>
      <c r="E24" s="2">
        <f>IF(Data!E24&gt;0,Data!E24-4,"")</f>
        <v>1</v>
      </c>
      <c r="F24" s="2">
        <f>IF(Data!F24&gt;0,Data!F24-4,"")</f>
        <v>1</v>
      </c>
      <c r="G24" s="2">
        <f>IF(Data!G24&gt;0,Data!G24-4,"")</f>
        <v>2</v>
      </c>
      <c r="H24" s="2">
        <f>IF(Data!H24&gt;0,Data!H24-4,"")</f>
        <v>0</v>
      </c>
      <c r="K24" s="7">
        <f t="shared" si="0"/>
        <v>1</v>
      </c>
      <c r="L24" s="7" t="str">
        <f t="shared" si="1"/>
        <v/>
      </c>
      <c r="M24" s="4">
        <f t="shared" si="2"/>
        <v>1</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3</v>
      </c>
      <c r="P24" s="4" t="str">
        <f>IF(COUNTIF(Data!A24:H24,4)=8,"Remove","")</f>
        <v/>
      </c>
    </row>
    <row r="25" spans="1:16" x14ac:dyDescent="0.35">
      <c r="A25" s="2">
        <f>IF(Data!A25&gt;0,Data!A25-4,"")</f>
        <v>-2</v>
      </c>
      <c r="B25" s="2">
        <f>IF(Data!B25&gt;0,Data!B25-4,"")</f>
        <v>-3</v>
      </c>
      <c r="C25" s="2">
        <f>IF(Data!C25&gt;0,Data!C25-4,"")</f>
        <v>-1</v>
      </c>
      <c r="D25" s="2">
        <f>IF(Data!D25&gt;0,Data!D25-4,"")</f>
        <v>-3</v>
      </c>
      <c r="E25" s="2">
        <f>IF(Data!E25&gt;0,Data!E25-4,"")</f>
        <v>-3</v>
      </c>
      <c r="F25" s="2">
        <f>IF(Data!F25&gt;0,Data!F25-4,"")</f>
        <v>0</v>
      </c>
      <c r="G25" s="2">
        <f>IF(Data!G25&gt;0,Data!G25-4,"")</f>
        <v>-2</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35">
      <c r="A26" s="2">
        <f>IF(Data!A26&gt;0,Data!A26-4,"")</f>
        <v>-1</v>
      </c>
      <c r="B26" s="2">
        <f>IF(Data!B26&gt;0,Data!B26-4,"")</f>
        <v>-1</v>
      </c>
      <c r="C26" s="2">
        <f>IF(Data!C26&gt;0,Data!C26-4,"")</f>
        <v>-1</v>
      </c>
      <c r="D26" s="2">
        <f>IF(Data!D26&gt;0,Data!D26-4,"")</f>
        <v>1</v>
      </c>
      <c r="E26" s="2">
        <f>IF(Data!E26&gt;0,Data!E26-4,"")</f>
        <v>0</v>
      </c>
      <c r="F26" s="2">
        <f>IF(Data!F26&gt;0,Data!F26-4,"")</f>
        <v>0</v>
      </c>
      <c r="G26" s="2">
        <f>IF(Data!G26&gt;0,Data!G26-4,"")</f>
        <v>-2</v>
      </c>
      <c r="H26" s="2">
        <f>IF(Data!H26&gt;0,Data!H26-4,"")</f>
        <v>2</v>
      </c>
      <c r="K26" s="7" t="str">
        <f t="shared" si="0"/>
        <v/>
      </c>
      <c r="L26" s="7">
        <f t="shared" si="1"/>
        <v>1</v>
      </c>
      <c r="M26" s="4">
        <f t="shared" si="2"/>
        <v>1</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3</v>
      </c>
      <c r="P26" s="4" t="str">
        <f>IF(COUNTIF(Data!A26:H26,4)=8,"Remove","")</f>
        <v/>
      </c>
    </row>
    <row r="27" spans="1:16" x14ac:dyDescent="0.35">
      <c r="A27" s="2">
        <f>IF(Data!A27&gt;0,Data!A27-4,"")</f>
        <v>1</v>
      </c>
      <c r="B27" s="2">
        <f>IF(Data!B27&gt;0,Data!B27-4,"")</f>
        <v>0</v>
      </c>
      <c r="C27" s="2">
        <f>IF(Data!C27&gt;0,Data!C27-4,"")</f>
        <v>1</v>
      </c>
      <c r="D27" s="2">
        <f>IF(Data!D27&gt;0,Data!D27-4,"")</f>
        <v>0</v>
      </c>
      <c r="E27" s="2">
        <f>IF(Data!E27&gt;0,Data!E27-4,"")</f>
        <v>2</v>
      </c>
      <c r="F27" s="2">
        <f>IF(Data!F27&gt;0,Data!F27-4,"")</f>
        <v>2</v>
      </c>
      <c r="G27" s="2">
        <f>IF(Data!G27&gt;0,Data!G27-4,"")</f>
        <v>0</v>
      </c>
      <c r="H27" s="2">
        <f>IF(Data!H27&gt;0,Data!H27-4,"")</f>
        <v>0</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35">
      <c r="A28" s="2">
        <f>IF(Data!A28&gt;0,Data!A28-4,"")</f>
        <v>0</v>
      </c>
      <c r="B28" s="2">
        <f>IF(Data!B28&gt;0,Data!B28-4,"")</f>
        <v>-1</v>
      </c>
      <c r="C28" s="2">
        <f>IF(Data!C28&gt;0,Data!C28-4,"")</f>
        <v>1</v>
      </c>
      <c r="D28" s="2">
        <f>IF(Data!D28&gt;0,Data!D28-4,"")</f>
        <v>-2</v>
      </c>
      <c r="E28" s="2">
        <f>IF(Data!E28&gt;0,Data!E28-4,"")</f>
        <v>-2</v>
      </c>
      <c r="F28" s="2">
        <f>IF(Data!F28&gt;0,Data!F28-4,"")</f>
        <v>-2</v>
      </c>
      <c r="G28" s="2">
        <f>IF(Data!G28&gt;0,Data!G28-4,"")</f>
        <v>0</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2" workbookViewId="0">
      <selection activeCell="A38" sqref="A38:S38"/>
    </sheetView>
  </sheetViews>
  <sheetFormatPr defaultColWidth="9.08984375" defaultRowHeight="14.5" x14ac:dyDescent="0.35"/>
  <cols>
    <col min="1" max="1" width="18.36328125" customWidth="1"/>
    <col min="2" max="17" width="15.6328125" customWidth="1"/>
    <col min="18" max="19" width="18.36328125" customWidth="1"/>
  </cols>
  <sheetData>
    <row r="1" spans="1:19" x14ac:dyDescent="0.3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59" x14ac:dyDescent="0.3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59" x14ac:dyDescent="0.3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59" x14ac:dyDescent="0.3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59" x14ac:dyDescent="0.3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59" x14ac:dyDescent="0.3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row r="38" spans="1:59" x14ac:dyDescent="0.35">
      <c r="A38" t="s">
        <v>710</v>
      </c>
      <c r="B38" t="s">
        <v>711</v>
      </c>
      <c r="C38" t="s">
        <v>712</v>
      </c>
      <c r="D38" t="s">
        <v>713</v>
      </c>
      <c r="E38" t="s">
        <v>714</v>
      </c>
      <c r="F38" t="s">
        <v>715</v>
      </c>
      <c r="G38" t="s">
        <v>716</v>
      </c>
      <c r="H38" t="s">
        <v>717</v>
      </c>
      <c r="I38" t="s">
        <v>718</v>
      </c>
      <c r="J38" t="s">
        <v>719</v>
      </c>
      <c r="K38" t="s">
        <v>720</v>
      </c>
      <c r="L38" t="s">
        <v>721</v>
      </c>
      <c r="M38" t="s">
        <v>722</v>
      </c>
      <c r="N38" t="s">
        <v>723</v>
      </c>
      <c r="O38" t="s">
        <v>724</v>
      </c>
      <c r="P38" t="s">
        <v>725</v>
      </c>
      <c r="Q38" t="s">
        <v>726</v>
      </c>
      <c r="R38" t="s">
        <v>74</v>
      </c>
      <c r="S38" t="s">
        <v>77</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Φύλλα εργασίας</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Eva Paraschou</cp:lastModifiedBy>
  <dcterms:created xsi:type="dcterms:W3CDTF">2012-03-20T13:56:56Z</dcterms:created>
  <dcterms:modified xsi:type="dcterms:W3CDTF">2024-09-11T13:20:20Z</dcterms:modified>
</cp:coreProperties>
</file>