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3"/>
    <sheet name="Hoja2" sheetId="2" state="visible" r:id="rId4"/>
    <sheet name="Hoja3" sheetId="3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<sst xmlns="http://schemas.openxmlformats.org/spreadsheetml/2006/main" count="44" uniqueCount="35">
  <si>
    <t xml:space="preserve">Frecuencia PIC</t>
  </si>
  <si>
    <t xml:space="preserve">Hz</t>
  </si>
  <si>
    <t xml:space="preserve">Frec Real</t>
  </si>
  <si>
    <t xml:space="preserve">TMR1</t>
  </si>
  <si>
    <t xml:space="preserve">Tosc</t>
  </si>
  <si>
    <t xml:space="preserve">usec</t>
  </si>
  <si>
    <t xml:space="preserve">TOSC</t>
  </si>
  <si>
    <t xml:space="preserve">seg</t>
  </si>
  <si>
    <t xml:space="preserve">T1 deseado</t>
  </si>
  <si>
    <t xml:space="preserve">ms</t>
  </si>
  <si>
    <t xml:space="preserve">Instrucciones</t>
  </si>
  <si>
    <t xml:space="preserve">Valor TMR1</t>
  </si>
  <si>
    <t xml:space="preserve">Configuración del PWM</t>
  </si>
  <si>
    <t xml:space="preserve">FOSc</t>
  </si>
  <si>
    <t xml:space="preserve">Frec PWM</t>
  </si>
  <si>
    <t xml:space="preserve">PWM_PREESCALER</t>
  </si>
  <si>
    <t xml:space="preserve">TPWM</t>
  </si>
  <si>
    <t xml:space="preserve">PWM_FREQ</t>
  </si>
  <si>
    <t xml:space="preserve">#Instrucciones</t>
  </si>
  <si>
    <t xml:space="preserve">Preescaler</t>
  </si>
  <si>
    <t xml:space="preserve">T2 after preescaler</t>
  </si>
  <si>
    <t xml:space="preserve">PR2</t>
  </si>
  <si>
    <t xml:space="preserve">PWM_CLICK_TIMER</t>
  </si>
  <si>
    <t xml:space="preserve">Resolution</t>
  </si>
  <si>
    <t xml:space="preserve">Configuración del RTC (TIMER0)</t>
  </si>
  <si>
    <t xml:space="preserve">Base de tiempo</t>
  </si>
  <si>
    <t xml:space="preserve">us (18ms)</t>
  </si>
  <si>
    <t xml:space="preserve">Ciclos necesarios</t>
  </si>
  <si>
    <t xml:space="preserve">instrucciones</t>
  </si>
  <si>
    <t xml:space="preserve">Preescaler TMR0</t>
  </si>
  <si>
    <t xml:space="preserve">Tmr0 Value</t>
  </si>
  <si>
    <t xml:space="preserve">Configuración TMR1 (1ms)</t>
  </si>
  <si>
    <t xml:space="preserve">Preescaler TMR1</t>
  </si>
  <si>
    <t xml:space="preserve">Tmr1 Value for Interrupt</t>
  </si>
  <si>
    <t xml:space="preserve">En hexadecimal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</si>
</sst>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_(* #,##0.00_);_(* \(#,##0.00\);_(* \-??_);_(@_)"/>
    <numFmt numFmtId="166" formatCode="_(* #,##0_);_(* \(#,##0\);_(* \-??_);_(@_)"/>
    <numFmt numFmtId="167" formatCode="#,##0.000000000000000"/>
    <numFmt numFmtId="168" formatCode="0.0000000000000"/>
    <numFmt numFmtId="169" formatCode="_(* #,##0.0000_);_(* \(#,##0.0000\);_(* \-??_);_(@_)"/>
    <numFmt numFmtId="170" formatCode="_ * #,##0_ ;_ * \-#,##0_ ;_ * \-?_ ;_ @_ "/>
    <numFmt numFmtId="171" formatCode="General"/>
    <numFmt numFmtId="172" formatCode="_ * #,##0.0_ ;_ * \-#,##0.0_ ;_ * \-?_ ;_ @_ "/>
  </numFmts>
  <fonts count="5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theme="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1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72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Tema de Offic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3:K1048576"/>
  <sheetViews>
    <sheetView showFormulas="false" showGridLines="true" showRowColHeaders="true" showZeros="true" rightToLeft="false" tabSelected="true" showOutlineSymbols="true" defaultGridColor="true" view="normal" topLeftCell="A4" colorId="64" zoomScale="100" zoomScaleNormal="100" zoomScalePageLayoutView="100" workbookViewId="0">
      <selection pane="topLeft" activeCell="G18" activeCellId="0" sqref="G18"/>
    </sheetView>
  </sheetViews>
  <sheetFormatPr defaultColWidth="10.54296875" defaultRowHeight="15" zeroHeight="false" outlineLevelRow="0" outlineLevelCol="0"/>
  <cols>
    <col collapsed="false" customWidth="true" hidden="false" outlineLevel="0" max="1" min="1" style="1" width="18"/>
    <col collapsed="false" customWidth="true" hidden="false" outlineLevel="0" max="2" min="2" style="1" width="16.71"/>
    <col collapsed="false" customWidth="true" hidden="false" outlineLevel="0" max="4" min="4" style="1" width="11.85"/>
    <col collapsed="false" customWidth="true" hidden="false" outlineLevel="0" max="6" min="6" style="1" width="12"/>
    <col collapsed="false" customWidth="true" hidden="false" outlineLevel="0" max="7" min="7" style="1" width="38.15"/>
    <col collapsed="false" customWidth="true" hidden="false" outlineLevel="0" max="11" min="11" style="0" width="15.06"/>
  </cols>
  <sheetData>
    <row r="3" customFormat="false" ht="15" hidden="false" customHeight="false" outlineLevel="0" collapsed="false">
      <c r="G3" s="1" t="n">
        <f aca="false">2^10</f>
        <v>1024</v>
      </c>
    </row>
    <row r="5" customFormat="false" ht="13.8" hidden="false" customHeight="false" outlineLevel="0" collapsed="false"/>
    <row r="6" customFormat="false" ht="13.8" hidden="false" customHeight="false" outlineLevel="0" collapsed="false">
      <c r="A6" s="1" t="s">
        <v>0</v>
      </c>
      <c r="B6" s="2" t="n">
        <v>8000000</v>
      </c>
      <c r="C6" s="1" t="s">
        <v>1</v>
      </c>
      <c r="H6" s="1"/>
    </row>
    <row r="7" customFormat="false" ht="13.8" hidden="false" customHeight="false" outlineLevel="0" collapsed="false">
      <c r="A7" s="1" t="s">
        <v>2</v>
      </c>
      <c r="B7" s="2" t="n">
        <f aca="false">B6/4</f>
        <v>2000000</v>
      </c>
      <c r="C7" s="1" t="s">
        <v>1</v>
      </c>
      <c r="G7" s="3" t="s">
        <v>3</v>
      </c>
      <c r="H7" s="1"/>
    </row>
    <row r="8" customFormat="false" ht="13.8" hidden="false" customHeight="false" outlineLevel="0" collapsed="false">
      <c r="A8" s="1" t="s">
        <v>4</v>
      </c>
      <c r="B8" s="4" t="n">
        <f aca="false">1/B7*1000000</f>
        <v>0.5</v>
      </c>
      <c r="C8" s="1" t="s">
        <v>5</v>
      </c>
      <c r="F8" s="1" t="s">
        <v>6</v>
      </c>
      <c r="G8" s="1" t="n">
        <f aca="false">1/B7</f>
        <v>5E-007</v>
      </c>
      <c r="H8" s="1" t="s">
        <v>7</v>
      </c>
    </row>
    <row r="9" customFormat="false" ht="13.8" hidden="false" customHeight="false" outlineLevel="0" collapsed="false">
      <c r="F9" s="1" t="s">
        <v>8</v>
      </c>
      <c r="G9" s="1" t="n">
        <v>0.014</v>
      </c>
      <c r="H9" s="1" t="s">
        <v>7</v>
      </c>
      <c r="K9" s="0" t="n">
        <v>0.002</v>
      </c>
    </row>
    <row r="10" customFormat="false" ht="15" hidden="false" customHeight="false" outlineLevel="0" collapsed="false">
      <c r="B10" s="1" t="n">
        <v>1.5</v>
      </c>
      <c r="C10" s="1" t="s">
        <v>9</v>
      </c>
      <c r="F10" s="1" t="s">
        <v>10</v>
      </c>
      <c r="G10" s="1" t="n">
        <f aca="false">G9/G8</f>
        <v>28000</v>
      </c>
      <c r="K10" s="5" t="n">
        <f aca="false">K9/8</f>
        <v>0.00025</v>
      </c>
    </row>
    <row r="11" customFormat="false" ht="15" hidden="false" customHeight="false" outlineLevel="0" collapsed="false">
      <c r="B11" s="1" t="n">
        <f aca="false">B10*1000/B8</f>
        <v>3000</v>
      </c>
      <c r="F11" s="1" t="s">
        <v>11</v>
      </c>
      <c r="G11" s="1" t="n">
        <f aca="false">65535-G10</f>
        <v>37535</v>
      </c>
      <c r="K11" s="0" t="n">
        <f aca="false">K10*1000000</f>
        <v>250</v>
      </c>
    </row>
    <row r="12" customFormat="false" ht="15" hidden="false" customHeight="false" outlineLevel="0" collapsed="false">
      <c r="D12" s="1" t="n">
        <f aca="false">0.001/0.000005</f>
        <v>200</v>
      </c>
    </row>
    <row r="13" customFormat="false" ht="15" hidden="false" customHeight="false" outlineLevel="0" collapsed="false">
      <c r="A13" s="1" t="s">
        <v>12</v>
      </c>
      <c r="G13" s="1" t="s">
        <v>13</v>
      </c>
      <c r="H13" s="2" t="n">
        <f aca="false">B6</f>
        <v>8000000</v>
      </c>
    </row>
    <row r="14" customFormat="false" ht="13.8" hidden="false" customHeight="false" outlineLevel="0" collapsed="false">
      <c r="A14" s="1" t="s">
        <v>14</v>
      </c>
      <c r="B14" s="1" t="n">
        <v>500</v>
      </c>
      <c r="C14" s="1" t="s">
        <v>1</v>
      </c>
      <c r="D14" s="6" t="n">
        <f aca="false">1/B14</f>
        <v>0.002</v>
      </c>
      <c r="G14" s="1" t="s">
        <v>15</v>
      </c>
      <c r="H14" s="1" t="n">
        <v>16</v>
      </c>
    </row>
    <row r="15" customFormat="false" ht="13.8" hidden="false" customHeight="false" outlineLevel="0" collapsed="false">
      <c r="A15" s="1" t="s">
        <v>16</v>
      </c>
      <c r="B15" s="1" t="n">
        <f aca="false">1/B14*1000</f>
        <v>2</v>
      </c>
      <c r="C15" s="1" t="s">
        <v>9</v>
      </c>
      <c r="D15" s="1" t="n">
        <f aca="false">0.001/0.0000005</f>
        <v>2000</v>
      </c>
      <c r="G15" s="1" t="s">
        <v>17</v>
      </c>
      <c r="H15" s="2" t="n">
        <v>500</v>
      </c>
    </row>
    <row r="16" customFormat="false" ht="15" hidden="false" customHeight="false" outlineLevel="0" collapsed="false">
      <c r="A16" s="1" t="s">
        <v>18</v>
      </c>
      <c r="B16" s="7" t="n">
        <f aca="false">B7/B14</f>
        <v>4000</v>
      </c>
      <c r="H16" s="8"/>
    </row>
    <row r="17" customFormat="false" ht="13.8" hidden="false" customHeight="false" outlineLevel="0" collapsed="false">
      <c r="A17" s="1" t="s">
        <v>19</v>
      </c>
      <c r="B17" s="1" t="n">
        <v>16</v>
      </c>
    </row>
    <row r="18" customFormat="false" ht="13.8" hidden="false" customHeight="false" outlineLevel="0" collapsed="false">
      <c r="A18" s="1" t="s">
        <v>20</v>
      </c>
      <c r="B18" s="1" t="n">
        <f aca="false">B7/B17</f>
        <v>125000</v>
      </c>
      <c r="C18" s="1" t="s">
        <v>1</v>
      </c>
    </row>
    <row r="19" customFormat="false" ht="15" hidden="false" customHeight="false" outlineLevel="0" collapsed="false">
      <c r="A19" s="1" t="s">
        <v>21</v>
      </c>
      <c r="B19" s="1" t="n">
        <f aca="false">B18/(B14)-1</f>
        <v>249</v>
      </c>
      <c r="D19" s="1" t="n">
        <v>125</v>
      </c>
    </row>
    <row r="20" customFormat="false" ht="15" hidden="false" customHeight="false" outlineLevel="0" collapsed="false">
      <c r="A20" s="8"/>
      <c r="D20" s="1" t="n">
        <v>126</v>
      </c>
      <c r="G20" s="1" t="s">
        <v>22</v>
      </c>
      <c r="H20" s="1" t="n">
        <f aca="false">(H13/H15)/(4*H14)</f>
        <v>250</v>
      </c>
    </row>
    <row r="21" customFormat="false" ht="15" hidden="false" customHeight="false" outlineLevel="0" collapsed="false">
      <c r="A21" s="1" t="s">
        <v>21</v>
      </c>
      <c r="B21" s="9" t="str">
        <f aca="false">CONCATENATE("0x",DEC2HEX(B16/B17))</f>
        <v>0xFA</v>
      </c>
      <c r="D21" s="1" t="n">
        <f aca="false">D20*4</f>
        <v>504</v>
      </c>
    </row>
    <row r="22" customFormat="false" ht="15" hidden="false" customHeight="false" outlineLevel="0" collapsed="false">
      <c r="D22" s="1" t="n">
        <f aca="false">D21/8000000</f>
        <v>6.3E-005</v>
      </c>
      <c r="G22" s="1" t="s">
        <v>23</v>
      </c>
      <c r="H22" s="1" t="n">
        <f aca="false">LOG10(4*(H20+1))/LOG10(2)</f>
        <v>9.97154355395077</v>
      </c>
    </row>
    <row r="23" customFormat="false" ht="15" hidden="false" customHeight="false" outlineLevel="0" collapsed="false">
      <c r="D23" s="1" t="n">
        <f aca="false">D22*16</f>
        <v>0.001008</v>
      </c>
    </row>
    <row r="24" customFormat="false" ht="15" hidden="false" customHeight="false" outlineLevel="0" collapsed="false">
      <c r="A24" s="1" t="s">
        <v>24</v>
      </c>
    </row>
    <row r="25" customFormat="false" ht="13.8" hidden="false" customHeight="false" outlineLevel="0" collapsed="false">
      <c r="A25" s="1" t="s">
        <v>25</v>
      </c>
      <c r="B25" s="2" t="n">
        <v>100000</v>
      </c>
      <c r="C25" s="1" t="s">
        <v>26</v>
      </c>
      <c r="E25" s="1" t="n">
        <f aca="false">1/0.01</f>
        <v>100</v>
      </c>
    </row>
    <row r="26" customFormat="false" ht="13.8" hidden="false" customHeight="false" outlineLevel="0" collapsed="false">
      <c r="A26" s="1" t="s">
        <v>27</v>
      </c>
      <c r="B26" s="10" t="n">
        <f aca="false">+B25/$B$8</f>
        <v>200000</v>
      </c>
      <c r="C26" s="1" t="s">
        <v>28</v>
      </c>
    </row>
    <row r="27" customFormat="false" ht="13.8" hidden="false" customHeight="false" outlineLevel="0" collapsed="false">
      <c r="A27" s="1" t="s">
        <v>29</v>
      </c>
      <c r="B27" s="10" t="n">
        <v>256</v>
      </c>
    </row>
    <row r="28" customFormat="false" ht="15" hidden="false" customHeight="false" outlineLevel="0" collapsed="false">
      <c r="B28" s="10" t="n">
        <f aca="false">+B26/B27</f>
        <v>781.25</v>
      </c>
      <c r="C28" s="10"/>
      <c r="G28" s="1" t="n">
        <f aca="false">35400</f>
        <v>35400</v>
      </c>
    </row>
    <row r="29" customFormat="false" ht="15" hidden="false" customHeight="false" outlineLevel="0" collapsed="false">
      <c r="A29" s="1" t="s">
        <v>30</v>
      </c>
      <c r="B29" s="11" t="str">
        <f aca="false">CONCATENATE("0x",DEC2HEX(255-B28))</f>
        <v>0xFFFFFFFDF1</v>
      </c>
      <c r="C29" s="12"/>
      <c r="G29" s="1" t="n">
        <v>555115</v>
      </c>
    </row>
    <row r="30" customFormat="false" ht="15" hidden="false" customHeight="false" outlineLevel="0" collapsed="false">
      <c r="B30" s="1" t="n">
        <f aca="false">255-B28</f>
        <v>-526.25</v>
      </c>
    </row>
    <row r="32" customFormat="false" ht="15" hidden="false" customHeight="false" outlineLevel="0" collapsed="false">
      <c r="A32" s="1" t="s">
        <v>31</v>
      </c>
    </row>
    <row r="33" customFormat="false" ht="15" hidden="false" customHeight="false" outlineLevel="0" collapsed="false">
      <c r="A33" s="1" t="s">
        <v>25</v>
      </c>
      <c r="B33" s="1" t="n">
        <v>140</v>
      </c>
      <c r="C33" s="1" t="s">
        <v>1</v>
      </c>
    </row>
    <row r="34" customFormat="false" ht="15" hidden="false" customHeight="false" outlineLevel="0" collapsed="false">
      <c r="A34" s="1" t="s">
        <v>27</v>
      </c>
      <c r="B34" s="7" t="n">
        <f aca="false">B7/B33</f>
        <v>14285.7142857143</v>
      </c>
    </row>
    <row r="35" customFormat="false" ht="15" hidden="false" customHeight="false" outlineLevel="0" collapsed="false">
      <c r="A35" s="1" t="s">
        <v>32</v>
      </c>
      <c r="B35" s="1" t="n">
        <v>1</v>
      </c>
    </row>
    <row r="37" customFormat="false" ht="15" hidden="false" customHeight="false" outlineLevel="0" collapsed="false">
      <c r="A37" s="1" t="s">
        <v>33</v>
      </c>
      <c r="B37" s="7" t="n">
        <f aca="false">65536-(B34/B35)</f>
        <v>51250.2857142857</v>
      </c>
    </row>
    <row r="38" customFormat="false" ht="15" hidden="false" customHeight="false" outlineLevel="0" collapsed="false">
      <c r="A38" s="1" t="s">
        <v>34</v>
      </c>
      <c r="B38" s="9" t="str">
        <f aca="false">CONCATENATE("0x",DEC2HEX(B37))</f>
        <v>0xC832</v>
      </c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5429687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5429687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1523</TotalTime>
  <Application>LibreOffice/7.6.4.1$Windows_X86_64 LibreOffice_project/e19e193f88cd6c0525a17fb7a176ed8e6a3e2aa1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2012-09-12T04:00:42Z</dcterms:created>
  <dc:creator>epareja</dc:creator>
  <dc:description/>
  <dc:language>es-CO</dc:language>
  <cp:lastModifiedBy/>
  <dcterms:modified xsi:type="dcterms:W3CDTF">2024-02-04T22:22:14Z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