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17955" windowHeight="10530" activeTab="1"/>
  </bookViews>
  <sheets>
    <sheet name="CSV_5_fetuin_dualM-highZslopes" sheetId="1" r:id="rId1"/>
    <sheet name="plotting EIC and nonfragments" sheetId="2" r:id="rId2"/>
  </sheets>
  <definedNames>
    <definedName name="_xlnm._FilterDatabase" localSheetId="0" hidden="1">'CSV_5_fetuin_dualM-highZslopes'!$N$83:$N$88</definedName>
  </definedNames>
  <calcPr calcId="145621"/>
</workbook>
</file>

<file path=xl/calcChain.xml><?xml version="1.0" encoding="utf-8"?>
<calcChain xmlns="http://schemas.openxmlformats.org/spreadsheetml/2006/main">
  <c r="J124" i="1" l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83" i="1"/>
  <c r="L60" i="2"/>
  <c r="L61" i="2" s="1"/>
  <c r="E53" i="2"/>
  <c r="J53" i="2" s="1"/>
  <c r="D53" i="2"/>
  <c r="D52" i="2"/>
  <c r="E52" i="2" s="1"/>
  <c r="D51" i="2"/>
  <c r="E51" i="2" s="1"/>
  <c r="J51" i="2" s="1"/>
  <c r="K51" i="2" s="1"/>
  <c r="D50" i="2"/>
  <c r="E50" i="2" s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2" i="2" s="1"/>
  <c r="G50" i="2" l="1"/>
  <c r="J50" i="2"/>
  <c r="G52" i="2"/>
  <c r="J52" i="2"/>
  <c r="L53" i="2"/>
  <c r="M53" i="2"/>
  <c r="K53" i="2"/>
  <c r="G51" i="2"/>
  <c r="G53" i="2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18" i="1"/>
  <c r="I50" i="2" l="1"/>
  <c r="H50" i="2"/>
  <c r="H53" i="2"/>
  <c r="I53" i="2"/>
  <c r="I52" i="2"/>
  <c r="H52" i="2"/>
  <c r="H51" i="2"/>
  <c r="I51" i="2"/>
  <c r="M52" i="2"/>
  <c r="K52" i="2"/>
  <c r="L52" i="2"/>
  <c r="M50" i="2"/>
  <c r="K50" i="2"/>
  <c r="L50" i="2"/>
</calcChain>
</file>

<file path=xl/sharedStrings.xml><?xml version="1.0" encoding="utf-8"?>
<sst xmlns="http://schemas.openxmlformats.org/spreadsheetml/2006/main" count="456" uniqueCount="113">
  <si>
    <t>Sequence source:</t>
  </si>
  <si>
    <t>P12763fet</t>
  </si>
  <si>
    <t>Protein name(s):</t>
  </si>
  <si>
    <t>Alpha-2-HS-glycoprotein</t>
  </si>
  <si>
    <t>Glycan source:</t>
  </si>
  <si>
    <t>genericlibrary</t>
  </si>
  <si>
    <t>Digestion types:</t>
  </si>
  <si>
    <t>trypsin</t>
  </si>
  <si>
    <t>Max miss cleavages:</t>
  </si>
  <si>
    <t>Matching tolerance:</t>
  </si>
  <si>
    <t>Fragment tolerance:</t>
  </si>
  <si>
    <t>Total Matches:</t>
  </si>
  <si>
    <t>Decoy Matches:</t>
  </si>
  <si>
    <t>pre Rescore passes</t>
  </si>
  <si>
    <t>post Rescore passes</t>
  </si>
  <si>
    <t>first threshold</t>
  </si>
  <si>
    <t>score threshold</t>
  </si>
  <si>
    <t>(3rd ordering)</t>
  </si>
  <si>
    <t>(1st ordering)</t>
  </si>
  <si>
    <t>(2nd ordering)</t>
  </si>
  <si>
    <t>Feature No.</t>
  </si>
  <si>
    <t>Mass Match No.</t>
  </si>
  <si>
    <t>Protein</t>
  </si>
  <si>
    <t>Peptide Theoretical Mass</t>
  </si>
  <si>
    <t>Glycan Theoretical Mass</t>
  </si>
  <si>
    <t>GP Theoretical Mass</t>
  </si>
  <si>
    <t>isotopeError</t>
  </si>
  <si>
    <t>GP Actual Mass</t>
  </si>
  <si>
    <t>ppm Error</t>
  </si>
  <si>
    <t>GP Compound MZ</t>
  </si>
  <si>
    <t>Glycosylation Site Position</t>
  </si>
  <si>
    <t>Mass Match Score</t>
  </si>
  <si>
    <t>Highest Score - 2nd Highest Score in Feature</t>
  </si>
  <si>
    <t>Number of Score Occurrences</t>
  </si>
  <si>
    <t>RT</t>
  </si>
  <si>
    <t>Nonstandard Glycan Components</t>
  </si>
  <si>
    <t>Peptide Matches (Score 5)</t>
  </si>
  <si>
    <t xml:space="preserve"> Backbone Matches</t>
  </si>
  <si>
    <t>Peptide Sequence</t>
  </si>
  <si>
    <t>Hex</t>
  </si>
  <si>
    <t>HexNAc</t>
  </si>
  <si>
    <t>DeoxyHex</t>
  </si>
  <si>
    <t>Sialic Acid (Neu5Ac and Neu5Gc)</t>
  </si>
  <si>
    <t>is Decoy?</t>
  </si>
  <si>
    <t>Mass Match Intensity</t>
  </si>
  <si>
    <t>-0.29 ppm</t>
  </si>
  <si>
    <t>Only 1 match</t>
  </si>
  <si>
    <t>not any</t>
  </si>
  <si>
    <t>K-L-C^carb'ed-P-D-C^carb'ed-P-L-L-A-P-L-N-D-S-R</t>
  </si>
  <si>
    <t>None</t>
  </si>
  <si>
    <t>-0.67 ppm</t>
  </si>
  <si>
    <t>L-C^carb'ed-P-D-C^carb'ed-P-L-L-A-P-L-N-D-S-R</t>
  </si>
  <si>
    <t>2.92 ppm</t>
  </si>
  <si>
    <t>-1.02 ppm</t>
  </si>
  <si>
    <t>-6.36 ppm</t>
  </si>
  <si>
    <t>0.68 ppm</t>
  </si>
  <si>
    <t>10.64 ppm</t>
  </si>
  <si>
    <t>4.29 ppm</t>
  </si>
  <si>
    <t>-1.82 ppm</t>
  </si>
  <si>
    <t>4.23 ppm</t>
  </si>
  <si>
    <t>-5.87 ppm</t>
  </si>
  <si>
    <t>-1.78 ppm</t>
  </si>
  <si>
    <t>0.74 ppm</t>
  </si>
  <si>
    <t>-7.27 ppm</t>
  </si>
  <si>
    <t>-6.13 ppm</t>
  </si>
  <si>
    <t>-18.83 ppm</t>
  </si>
  <si>
    <t>-4.89 ppm</t>
  </si>
  <si>
    <t>-11.47 ppm</t>
  </si>
  <si>
    <t>-4.62 ppm</t>
  </si>
  <si>
    <t>0.01 ppm</t>
  </si>
  <si>
    <t>1.2 ppm</t>
  </si>
  <si>
    <t>1.24 ppm</t>
  </si>
  <si>
    <t>-3.01 ppm</t>
  </si>
  <si>
    <t>-4.37 ppm</t>
  </si>
  <si>
    <t>-12.82 ppm</t>
  </si>
  <si>
    <t>-4.39 ppm</t>
  </si>
  <si>
    <t>10.41 ppm</t>
  </si>
  <si>
    <t>9.8 ppm</t>
  </si>
  <si>
    <t>-3.79 ppm</t>
  </si>
  <si>
    <t>-9.74 ppm</t>
  </si>
  <si>
    <t>-3.68 ppm</t>
  </si>
  <si>
    <t>-10.17 ppm</t>
  </si>
  <si>
    <t>2.51 ppm</t>
  </si>
  <si>
    <t>-8.04 ppm</t>
  </si>
  <si>
    <t>-4.9 ppm</t>
  </si>
  <si>
    <t>V-V-H-A-V-E-V-A-L-A-T-F-N-A-E-S-N-G-S-Y-L-Q-L-V-E-I-S-R</t>
  </si>
  <si>
    <t>-8.71 ppm</t>
  </si>
  <si>
    <t>-16.13 ppm</t>
  </si>
  <si>
    <t>9.94 ppm</t>
  </si>
  <si>
    <t>-3.45 ppm</t>
  </si>
  <si>
    <t>-7.91 ppm</t>
  </si>
  <si>
    <t>-16.17 ppm</t>
  </si>
  <si>
    <t>z</t>
  </si>
  <si>
    <t>mzList</t>
  </si>
  <si>
    <t>KLCPDCPLLAPLNDSR</t>
  </si>
  <si>
    <t>number of C</t>
  </si>
  <si>
    <t>RPTGEVYDIEIDTLETTCHVLDPTPLANCSVR</t>
  </si>
  <si>
    <t>PTGEVYDIEIDTLETTCHVLDPTPLANCSVR</t>
  </si>
  <si>
    <t>realmass</t>
  </si>
  <si>
    <t>5402_mass</t>
  </si>
  <si>
    <t>6503_mass</t>
  </si>
  <si>
    <t>z=4</t>
  </si>
  <si>
    <t>z=5</t>
  </si>
  <si>
    <t>1633.942, 1307.35, 1619.68, 1295.949</t>
  </si>
  <si>
    <t>z=6</t>
  </si>
  <si>
    <t>composition</t>
  </si>
  <si>
    <t>5_4_0_2</t>
  </si>
  <si>
    <t>6_5_0_3</t>
  </si>
  <si>
    <t>5_4_0_1</t>
  </si>
  <si>
    <t>6_5_1_2</t>
  </si>
  <si>
    <t>6_5_0_2</t>
  </si>
  <si>
    <t>5_4_1_1</t>
  </si>
  <si>
    <t>site 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</si>
</sst>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opLeftCell="A79" zoomScale="85" zoomScaleNormal="85" workbookViewId="0">
      <selection activeCell="N83" sqref="N83:N88"/>
    </sheetView>
  </sheetViews>
  <sheetFormatPr defaultRowHeight="15" x14ac:dyDescent="0.25"/>
  <cols>
    <col min="4" max="4" width="11" customWidth="1"/>
    <col min="5" max="5" width="23.140625" customWidth="1"/>
    <col min="8" max="8" width="13.7109375" customWidth="1"/>
    <col min="11" max="11" width="21.140625" customWidth="1"/>
    <col min="15" max="15" width="12.7109375" bestFit="1" customWidth="1"/>
    <col min="20" max="20" width="10.42578125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t="s">
        <v>3</v>
      </c>
    </row>
    <row r="3" spans="1:12" x14ac:dyDescent="0.25">
      <c r="A3" t="s">
        <v>4</v>
      </c>
      <c r="B3" t="s">
        <v>5</v>
      </c>
    </row>
    <row r="4" spans="1:12" x14ac:dyDescent="0.25">
      <c r="A4" t="s">
        <v>6</v>
      </c>
      <c r="B4" t="s">
        <v>7</v>
      </c>
    </row>
    <row r="5" spans="1:12" x14ac:dyDescent="0.25">
      <c r="A5" t="s">
        <v>8</v>
      </c>
      <c r="B5">
        <v>1</v>
      </c>
    </row>
    <row r="6" spans="1:12" x14ac:dyDescent="0.25">
      <c r="A6" t="s">
        <v>9</v>
      </c>
      <c r="B6">
        <v>20</v>
      </c>
    </row>
    <row r="7" spans="1:12" x14ac:dyDescent="0.25">
      <c r="A7" t="s">
        <v>10</v>
      </c>
      <c r="B7">
        <v>55</v>
      </c>
    </row>
    <row r="8" spans="1:12" x14ac:dyDescent="0.25">
      <c r="A8" t="s">
        <v>11</v>
      </c>
      <c r="B8">
        <v>380</v>
      </c>
    </row>
    <row r="9" spans="1:12" x14ac:dyDescent="0.25">
      <c r="A9" t="s">
        <v>12</v>
      </c>
      <c r="B9">
        <v>162</v>
      </c>
    </row>
    <row r="11" spans="1:12" x14ac:dyDescent="0.25">
      <c r="A11" t="s">
        <v>13</v>
      </c>
      <c r="B11">
        <v>62</v>
      </c>
    </row>
    <row r="12" spans="1:12" x14ac:dyDescent="0.25">
      <c r="A12" t="s">
        <v>14</v>
      </c>
      <c r="B12">
        <v>62</v>
      </c>
    </row>
    <row r="13" spans="1:12" x14ac:dyDescent="0.25">
      <c r="A13" t="s">
        <v>15</v>
      </c>
      <c r="B13">
        <v>46</v>
      </c>
    </row>
    <row r="14" spans="1:12" x14ac:dyDescent="0.25">
      <c r="A14" t="s">
        <v>16</v>
      </c>
      <c r="B14">
        <v>46</v>
      </c>
    </row>
    <row r="16" spans="1:12" x14ac:dyDescent="0.25">
      <c r="A16" t="s">
        <v>17</v>
      </c>
      <c r="K16" t="s">
        <v>18</v>
      </c>
      <c r="L16" t="s">
        <v>19</v>
      </c>
    </row>
    <row r="17" spans="1:26" x14ac:dyDescent="0.25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 t="s">
        <v>26</v>
      </c>
      <c r="H17" t="s">
        <v>27</v>
      </c>
      <c r="I17" t="s">
        <v>28</v>
      </c>
      <c r="J17" t="s">
        <v>92</v>
      </c>
      <c r="K17" t="s">
        <v>29</v>
      </c>
      <c r="L17" t="s">
        <v>30</v>
      </c>
      <c r="M17" t="s">
        <v>31</v>
      </c>
      <c r="N17" t="s">
        <v>32</v>
      </c>
      <c r="O17" t="s">
        <v>33</v>
      </c>
      <c r="P17" t="s">
        <v>34</v>
      </c>
      <c r="Q17" t="s">
        <v>35</v>
      </c>
      <c r="R17" t="s">
        <v>36</v>
      </c>
      <c r="S17" t="s">
        <v>37</v>
      </c>
      <c r="T17" t="s">
        <v>38</v>
      </c>
      <c r="U17" t="s">
        <v>39</v>
      </c>
      <c r="V17" t="s">
        <v>40</v>
      </c>
      <c r="W17" t="s">
        <v>41</v>
      </c>
      <c r="X17" t="s">
        <v>42</v>
      </c>
      <c r="Y17" t="s">
        <v>43</v>
      </c>
      <c r="Z17" t="s">
        <v>44</v>
      </c>
    </row>
    <row r="18" spans="1:26" x14ac:dyDescent="0.25">
      <c r="A18">
        <v>296</v>
      </c>
      <c r="B18">
        <v>49</v>
      </c>
      <c r="C18" t="s">
        <v>3</v>
      </c>
      <c r="D18">
        <v>1867.9284419999999</v>
      </c>
      <c r="E18">
        <v>2222.7830049999998</v>
      </c>
      <c r="F18">
        <v>4072.7008820000001</v>
      </c>
      <c r="G18">
        <v>0</v>
      </c>
      <c r="H18">
        <v>4072.6996939999999</v>
      </c>
      <c r="I18" t="s">
        <v>45</v>
      </c>
      <c r="J18">
        <f>ROUND(H18/K18,1)</f>
        <v>4</v>
      </c>
      <c r="K18">
        <v>1019.1822</v>
      </c>
      <c r="L18">
        <v>156</v>
      </c>
      <c r="M18">
        <v>120.3565497</v>
      </c>
      <c r="N18" t="s">
        <v>46</v>
      </c>
      <c r="O18">
        <v>1</v>
      </c>
      <c r="P18">
        <v>24.411000000000001</v>
      </c>
      <c r="Q18" t="s">
        <v>47</v>
      </c>
      <c r="R18">
        <v>12</v>
      </c>
      <c r="S18">
        <v>12</v>
      </c>
      <c r="T18" t="s">
        <v>48</v>
      </c>
      <c r="U18">
        <v>5</v>
      </c>
      <c r="V18">
        <v>4</v>
      </c>
      <c r="W18">
        <v>0</v>
      </c>
      <c r="X18">
        <v>2</v>
      </c>
      <c r="Y18">
        <v>0</v>
      </c>
      <c r="Z18" t="s">
        <v>49</v>
      </c>
    </row>
    <row r="19" spans="1:26" x14ac:dyDescent="0.25">
      <c r="A19">
        <v>349</v>
      </c>
      <c r="B19">
        <v>100</v>
      </c>
      <c r="C19" t="s">
        <v>3</v>
      </c>
      <c r="D19">
        <v>1739.8334789999999</v>
      </c>
      <c r="E19">
        <v>2222.7830049999998</v>
      </c>
      <c r="F19">
        <v>3944.6059190000001</v>
      </c>
      <c r="G19">
        <v>0</v>
      </c>
      <c r="H19">
        <v>3944.603294</v>
      </c>
      <c r="I19" t="s">
        <v>50</v>
      </c>
      <c r="J19">
        <f t="shared" ref="J19:J78" si="0">ROUND(H19/K19,1)</f>
        <v>4</v>
      </c>
      <c r="K19">
        <v>987.15809999999999</v>
      </c>
      <c r="L19">
        <v>156</v>
      </c>
      <c r="M19">
        <v>103.7387719</v>
      </c>
      <c r="N19">
        <v>75</v>
      </c>
      <c r="O19">
        <v>1</v>
      </c>
      <c r="P19">
        <v>25.760999999999999</v>
      </c>
      <c r="Q19" t="s">
        <v>47</v>
      </c>
      <c r="R19">
        <v>10</v>
      </c>
      <c r="S19">
        <v>11</v>
      </c>
      <c r="T19" t="s">
        <v>51</v>
      </c>
      <c r="U19">
        <v>5</v>
      </c>
      <c r="V19">
        <v>4</v>
      </c>
      <c r="W19">
        <v>0</v>
      </c>
      <c r="X19">
        <v>2</v>
      </c>
      <c r="Y19">
        <v>0</v>
      </c>
      <c r="Z19" t="s">
        <v>49</v>
      </c>
    </row>
    <row r="20" spans="1:26" x14ac:dyDescent="0.25">
      <c r="A20">
        <v>350</v>
      </c>
      <c r="B20">
        <v>102</v>
      </c>
      <c r="C20" t="s">
        <v>3</v>
      </c>
      <c r="D20">
        <v>1739.8334789999999</v>
      </c>
      <c r="E20">
        <v>2222.7830049999998</v>
      </c>
      <c r="F20">
        <v>3944.6059190000001</v>
      </c>
      <c r="G20">
        <v>0</v>
      </c>
      <c r="H20">
        <v>3944.603294</v>
      </c>
      <c r="I20" t="s">
        <v>50</v>
      </c>
      <c r="J20">
        <f t="shared" si="0"/>
        <v>4</v>
      </c>
      <c r="K20">
        <v>987.15809999999999</v>
      </c>
      <c r="L20">
        <v>156</v>
      </c>
      <c r="M20">
        <v>98.653538010000005</v>
      </c>
      <c r="N20">
        <v>81</v>
      </c>
      <c r="O20">
        <v>1</v>
      </c>
      <c r="P20">
        <v>25.797000000000001</v>
      </c>
      <c r="Q20" t="s">
        <v>47</v>
      </c>
      <c r="R20">
        <v>9</v>
      </c>
      <c r="S20">
        <v>10</v>
      </c>
      <c r="T20" t="s">
        <v>51</v>
      </c>
      <c r="U20">
        <v>5</v>
      </c>
      <c r="V20">
        <v>4</v>
      </c>
      <c r="W20">
        <v>0</v>
      </c>
      <c r="X20">
        <v>2</v>
      </c>
      <c r="Y20">
        <v>0</v>
      </c>
      <c r="Z20" t="s">
        <v>49</v>
      </c>
    </row>
    <row r="21" spans="1:26" x14ac:dyDescent="0.25">
      <c r="A21">
        <v>274</v>
      </c>
      <c r="B21">
        <v>34</v>
      </c>
      <c r="C21" t="s">
        <v>3</v>
      </c>
      <c r="D21">
        <v>1867.9284419999999</v>
      </c>
      <c r="E21">
        <v>2222.7830049999998</v>
      </c>
      <c r="F21">
        <v>4072.7008820000001</v>
      </c>
      <c r="G21">
        <v>0</v>
      </c>
      <c r="H21">
        <v>4072.6996939999999</v>
      </c>
      <c r="I21" t="s">
        <v>45</v>
      </c>
      <c r="J21">
        <f t="shared" si="0"/>
        <v>4</v>
      </c>
      <c r="K21">
        <v>1019.1822</v>
      </c>
      <c r="L21">
        <v>156</v>
      </c>
      <c r="M21">
        <v>88.737456140000006</v>
      </c>
      <c r="N21" t="s">
        <v>46</v>
      </c>
      <c r="O21">
        <v>1</v>
      </c>
      <c r="P21">
        <v>23.818999999999999</v>
      </c>
      <c r="Q21" t="s">
        <v>47</v>
      </c>
      <c r="R21">
        <v>11</v>
      </c>
      <c r="S21">
        <v>5</v>
      </c>
      <c r="T21" t="s">
        <v>48</v>
      </c>
      <c r="U21">
        <v>5</v>
      </c>
      <c r="V21">
        <v>4</v>
      </c>
      <c r="W21">
        <v>0</v>
      </c>
      <c r="X21">
        <v>2</v>
      </c>
      <c r="Y21">
        <v>0</v>
      </c>
      <c r="Z21" t="s">
        <v>49</v>
      </c>
    </row>
    <row r="22" spans="1:26" x14ac:dyDescent="0.25">
      <c r="A22">
        <v>268</v>
      </c>
      <c r="B22">
        <v>28</v>
      </c>
      <c r="C22" t="s">
        <v>3</v>
      </c>
      <c r="D22">
        <v>1867.9284419999999</v>
      </c>
      <c r="E22">
        <v>1931.6875889999999</v>
      </c>
      <c r="F22">
        <v>3781.605466</v>
      </c>
      <c r="G22">
        <v>0</v>
      </c>
      <c r="H22">
        <v>3781.6164939999999</v>
      </c>
      <c r="I22" t="s">
        <v>52</v>
      </c>
      <c r="J22">
        <f t="shared" si="0"/>
        <v>4</v>
      </c>
      <c r="K22">
        <v>946.41139999999996</v>
      </c>
      <c r="L22">
        <v>156</v>
      </c>
      <c r="M22">
        <v>85.67754386</v>
      </c>
      <c r="N22" t="s">
        <v>46</v>
      </c>
      <c r="O22">
        <v>1</v>
      </c>
      <c r="P22">
        <v>23.634</v>
      </c>
      <c r="Q22" t="s">
        <v>47</v>
      </c>
      <c r="R22">
        <v>7</v>
      </c>
      <c r="S22">
        <v>10</v>
      </c>
      <c r="T22" t="s">
        <v>48</v>
      </c>
      <c r="U22">
        <v>5</v>
      </c>
      <c r="V22">
        <v>4</v>
      </c>
      <c r="W22">
        <v>0</v>
      </c>
      <c r="X22">
        <v>1</v>
      </c>
      <c r="Y22">
        <v>0</v>
      </c>
      <c r="Z22" t="s">
        <v>49</v>
      </c>
    </row>
    <row r="23" spans="1:26" x14ac:dyDescent="0.25">
      <c r="A23">
        <v>317</v>
      </c>
      <c r="B23">
        <v>70</v>
      </c>
      <c r="C23" t="s">
        <v>3</v>
      </c>
      <c r="D23">
        <v>1867.9284419999999</v>
      </c>
      <c r="E23">
        <v>2879.0106179999998</v>
      </c>
      <c r="F23">
        <v>4728.9284950000001</v>
      </c>
      <c r="G23">
        <v>0</v>
      </c>
      <c r="H23">
        <v>4728.9236940000001</v>
      </c>
      <c r="I23" t="s">
        <v>53</v>
      </c>
      <c r="J23">
        <f t="shared" si="0"/>
        <v>4</v>
      </c>
      <c r="K23">
        <v>1183.2382</v>
      </c>
      <c r="L23">
        <v>156</v>
      </c>
      <c r="M23">
        <v>85.67754386</v>
      </c>
      <c r="N23">
        <v>67</v>
      </c>
      <c r="O23">
        <v>1</v>
      </c>
      <c r="P23">
        <v>25.004000000000001</v>
      </c>
      <c r="Q23" t="s">
        <v>47</v>
      </c>
      <c r="R23">
        <v>8</v>
      </c>
      <c r="S23">
        <v>9</v>
      </c>
      <c r="T23" t="s">
        <v>48</v>
      </c>
      <c r="U23">
        <v>6</v>
      </c>
      <c r="V23">
        <v>5</v>
      </c>
      <c r="W23">
        <v>0</v>
      </c>
      <c r="X23">
        <v>3</v>
      </c>
      <c r="Y23">
        <v>0</v>
      </c>
      <c r="Z23" t="s">
        <v>49</v>
      </c>
    </row>
    <row r="24" spans="1:26" x14ac:dyDescent="0.25">
      <c r="A24">
        <v>332</v>
      </c>
      <c r="B24">
        <v>87</v>
      </c>
      <c r="C24" t="s">
        <v>3</v>
      </c>
      <c r="D24">
        <v>1739.8334789999999</v>
      </c>
      <c r="E24">
        <v>2733.9731099999999</v>
      </c>
      <c r="F24">
        <v>4455.7960240000002</v>
      </c>
      <c r="G24">
        <v>0</v>
      </c>
      <c r="H24">
        <v>4455.7676940000001</v>
      </c>
      <c r="I24" t="s">
        <v>54</v>
      </c>
      <c r="J24">
        <f t="shared" si="0"/>
        <v>4</v>
      </c>
      <c r="K24">
        <v>1114.9492</v>
      </c>
      <c r="L24">
        <v>156</v>
      </c>
      <c r="M24">
        <v>85.431929819999993</v>
      </c>
      <c r="N24" t="s">
        <v>46</v>
      </c>
      <c r="O24">
        <v>1</v>
      </c>
      <c r="P24">
        <v>25.271000000000001</v>
      </c>
      <c r="Q24" t="s">
        <v>47</v>
      </c>
      <c r="R24">
        <v>7</v>
      </c>
      <c r="S24">
        <v>6</v>
      </c>
      <c r="T24" t="s">
        <v>51</v>
      </c>
      <c r="U24">
        <v>6</v>
      </c>
      <c r="V24">
        <v>5</v>
      </c>
      <c r="W24">
        <v>1</v>
      </c>
      <c r="X24">
        <v>2</v>
      </c>
      <c r="Y24">
        <v>0</v>
      </c>
      <c r="Z24" t="s">
        <v>49</v>
      </c>
    </row>
    <row r="25" spans="1:26" x14ac:dyDescent="0.25">
      <c r="A25">
        <v>330</v>
      </c>
      <c r="B25">
        <v>84</v>
      </c>
      <c r="C25" t="s">
        <v>3</v>
      </c>
      <c r="D25">
        <v>1867.9284419999999</v>
      </c>
      <c r="E25">
        <v>2587.9152009999998</v>
      </c>
      <c r="F25">
        <v>4437.8330779999997</v>
      </c>
      <c r="G25">
        <v>0</v>
      </c>
      <c r="H25">
        <v>4437.8360940000002</v>
      </c>
      <c r="I25" t="s">
        <v>55</v>
      </c>
      <c r="J25">
        <f t="shared" si="0"/>
        <v>4</v>
      </c>
      <c r="K25">
        <v>1110.4663</v>
      </c>
      <c r="L25">
        <v>156</v>
      </c>
      <c r="M25">
        <v>84.657573099999993</v>
      </c>
      <c r="N25" t="s">
        <v>46</v>
      </c>
      <c r="O25">
        <v>1</v>
      </c>
      <c r="P25">
        <v>25.248000000000001</v>
      </c>
      <c r="Q25" t="s">
        <v>47</v>
      </c>
      <c r="R25">
        <v>9</v>
      </c>
      <c r="S25">
        <v>7</v>
      </c>
      <c r="T25" t="s">
        <v>48</v>
      </c>
      <c r="U25">
        <v>6</v>
      </c>
      <c r="V25">
        <v>5</v>
      </c>
      <c r="W25">
        <v>0</v>
      </c>
      <c r="X25">
        <v>2</v>
      </c>
      <c r="Y25">
        <v>0</v>
      </c>
      <c r="Z25" t="s">
        <v>49</v>
      </c>
    </row>
    <row r="26" spans="1:26" x14ac:dyDescent="0.25">
      <c r="A26">
        <v>384</v>
      </c>
      <c r="B26">
        <v>125</v>
      </c>
      <c r="C26" t="s">
        <v>3</v>
      </c>
      <c r="D26">
        <v>1739.8334789999999</v>
      </c>
      <c r="E26">
        <v>2879.0106179999998</v>
      </c>
      <c r="F26">
        <v>4600.8335319999996</v>
      </c>
      <c r="G26">
        <v>0</v>
      </c>
      <c r="H26">
        <v>4600.8824940000004</v>
      </c>
      <c r="I26" t="s">
        <v>56</v>
      </c>
      <c r="J26">
        <f t="shared" si="0"/>
        <v>4</v>
      </c>
      <c r="K26">
        <v>1151.2279000000001</v>
      </c>
      <c r="L26">
        <v>156</v>
      </c>
      <c r="M26">
        <v>83.397836260000005</v>
      </c>
      <c r="N26">
        <v>47</v>
      </c>
      <c r="O26">
        <v>1</v>
      </c>
      <c r="P26">
        <v>26.757000000000001</v>
      </c>
      <c r="Q26" t="s">
        <v>47</v>
      </c>
      <c r="R26">
        <v>7</v>
      </c>
      <c r="S26">
        <v>10</v>
      </c>
      <c r="T26" t="s">
        <v>51</v>
      </c>
      <c r="U26">
        <v>6</v>
      </c>
      <c r="V26">
        <v>5</v>
      </c>
      <c r="W26">
        <v>0</v>
      </c>
      <c r="X26">
        <v>3</v>
      </c>
      <c r="Y26">
        <v>0</v>
      </c>
      <c r="Z26" t="s">
        <v>49</v>
      </c>
    </row>
    <row r="27" spans="1:26" x14ac:dyDescent="0.25">
      <c r="A27">
        <v>275</v>
      </c>
      <c r="B27">
        <v>35</v>
      </c>
      <c r="C27" t="s">
        <v>3</v>
      </c>
      <c r="D27">
        <v>1867.9284419999999</v>
      </c>
      <c r="E27">
        <v>2587.9152009999998</v>
      </c>
      <c r="F27">
        <v>4437.8330779999997</v>
      </c>
      <c r="G27">
        <v>0</v>
      </c>
      <c r="H27">
        <v>4437.8360940000002</v>
      </c>
      <c r="I27" t="s">
        <v>55</v>
      </c>
      <c r="J27">
        <f t="shared" si="0"/>
        <v>4</v>
      </c>
      <c r="K27">
        <v>1110.4663</v>
      </c>
      <c r="L27">
        <v>156</v>
      </c>
      <c r="M27">
        <v>81.597660820000002</v>
      </c>
      <c r="N27" t="s">
        <v>46</v>
      </c>
      <c r="O27">
        <v>1</v>
      </c>
      <c r="P27">
        <v>23.832999999999998</v>
      </c>
      <c r="Q27" t="s">
        <v>47</v>
      </c>
      <c r="R27">
        <v>10</v>
      </c>
      <c r="S27">
        <v>4</v>
      </c>
      <c r="T27" t="s">
        <v>48</v>
      </c>
      <c r="U27">
        <v>6</v>
      </c>
      <c r="V27">
        <v>5</v>
      </c>
      <c r="W27">
        <v>0</v>
      </c>
      <c r="X27">
        <v>2</v>
      </c>
      <c r="Y27">
        <v>0</v>
      </c>
      <c r="Z27" t="s">
        <v>49</v>
      </c>
    </row>
    <row r="28" spans="1:26" x14ac:dyDescent="0.25">
      <c r="A28">
        <v>331</v>
      </c>
      <c r="B28">
        <v>85</v>
      </c>
      <c r="C28" t="s">
        <v>3</v>
      </c>
      <c r="D28">
        <v>1739.8334789999999</v>
      </c>
      <c r="E28">
        <v>2222.7830049999998</v>
      </c>
      <c r="F28">
        <v>3944.6059190000001</v>
      </c>
      <c r="G28">
        <v>0</v>
      </c>
      <c r="H28">
        <v>3944.603294</v>
      </c>
      <c r="I28" t="s">
        <v>50</v>
      </c>
      <c r="J28">
        <f t="shared" si="0"/>
        <v>4</v>
      </c>
      <c r="K28">
        <v>987.15809999999999</v>
      </c>
      <c r="L28">
        <v>156</v>
      </c>
      <c r="M28">
        <v>81.363742689999995</v>
      </c>
      <c r="N28">
        <v>60</v>
      </c>
      <c r="O28">
        <v>1</v>
      </c>
      <c r="P28">
        <v>25.259</v>
      </c>
      <c r="Q28" t="s">
        <v>47</v>
      </c>
      <c r="R28">
        <v>8</v>
      </c>
      <c r="S28">
        <v>7</v>
      </c>
      <c r="T28" t="s">
        <v>51</v>
      </c>
      <c r="U28">
        <v>5</v>
      </c>
      <c r="V28">
        <v>4</v>
      </c>
      <c r="W28">
        <v>0</v>
      </c>
      <c r="X28">
        <v>2</v>
      </c>
      <c r="Y28">
        <v>0</v>
      </c>
      <c r="Z28" t="s">
        <v>49</v>
      </c>
    </row>
    <row r="29" spans="1:26" x14ac:dyDescent="0.25">
      <c r="A29">
        <v>264</v>
      </c>
      <c r="B29">
        <v>26</v>
      </c>
      <c r="C29" t="s">
        <v>3</v>
      </c>
      <c r="D29">
        <v>1867.9284419999999</v>
      </c>
      <c r="E29">
        <v>2222.7830049999998</v>
      </c>
      <c r="F29">
        <v>4072.7008820000001</v>
      </c>
      <c r="G29">
        <v>-1</v>
      </c>
      <c r="H29">
        <v>4072.7183439999999</v>
      </c>
      <c r="I29" t="s">
        <v>57</v>
      </c>
      <c r="J29">
        <f t="shared" si="0"/>
        <v>4</v>
      </c>
      <c r="K29">
        <v>1019.186863</v>
      </c>
      <c r="L29">
        <v>156</v>
      </c>
      <c r="M29">
        <v>80.577690059999995</v>
      </c>
      <c r="N29" t="s">
        <v>46</v>
      </c>
      <c r="O29">
        <v>1</v>
      </c>
      <c r="P29">
        <v>23.503</v>
      </c>
      <c r="Q29" t="s">
        <v>47</v>
      </c>
      <c r="R29">
        <v>10</v>
      </c>
      <c r="S29">
        <v>4</v>
      </c>
      <c r="T29" t="s">
        <v>48</v>
      </c>
      <c r="U29">
        <v>5</v>
      </c>
      <c r="V29">
        <v>4</v>
      </c>
      <c r="W29">
        <v>0</v>
      </c>
      <c r="X29">
        <v>2</v>
      </c>
      <c r="Y29">
        <v>0</v>
      </c>
      <c r="Z29" t="s">
        <v>49</v>
      </c>
    </row>
    <row r="30" spans="1:26" x14ac:dyDescent="0.25">
      <c r="A30">
        <v>360</v>
      </c>
      <c r="B30">
        <v>109</v>
      </c>
      <c r="C30" t="s">
        <v>3</v>
      </c>
      <c r="D30">
        <v>1739.8334789999999</v>
      </c>
      <c r="E30">
        <v>2879.0106179999998</v>
      </c>
      <c r="F30">
        <v>4600.8335319999996</v>
      </c>
      <c r="G30">
        <v>0</v>
      </c>
      <c r="H30">
        <v>4600.8824940000004</v>
      </c>
      <c r="I30" t="s">
        <v>56</v>
      </c>
      <c r="J30">
        <f t="shared" si="0"/>
        <v>4</v>
      </c>
      <c r="K30">
        <v>1151.2279000000001</v>
      </c>
      <c r="L30">
        <v>156</v>
      </c>
      <c r="M30">
        <v>80.346695909999994</v>
      </c>
      <c r="N30">
        <v>41</v>
      </c>
      <c r="O30">
        <v>1</v>
      </c>
      <c r="P30">
        <v>26.196999999999999</v>
      </c>
      <c r="Q30" t="s">
        <v>47</v>
      </c>
      <c r="R30">
        <v>8</v>
      </c>
      <c r="S30">
        <v>7</v>
      </c>
      <c r="T30" t="s">
        <v>51</v>
      </c>
      <c r="U30">
        <v>6</v>
      </c>
      <c r="V30">
        <v>5</v>
      </c>
      <c r="W30">
        <v>0</v>
      </c>
      <c r="X30">
        <v>3</v>
      </c>
      <c r="Y30">
        <v>0</v>
      </c>
      <c r="Z30" t="s">
        <v>49</v>
      </c>
    </row>
    <row r="31" spans="1:26" x14ac:dyDescent="0.25">
      <c r="A31">
        <v>265</v>
      </c>
      <c r="B31">
        <v>27</v>
      </c>
      <c r="C31" t="s">
        <v>3</v>
      </c>
      <c r="D31">
        <v>1867.9284419999999</v>
      </c>
      <c r="E31">
        <v>1931.6875889999999</v>
      </c>
      <c r="F31">
        <v>3781.605466</v>
      </c>
      <c r="G31">
        <v>-2</v>
      </c>
      <c r="H31">
        <v>3781.598594</v>
      </c>
      <c r="I31" t="s">
        <v>58</v>
      </c>
      <c r="J31">
        <f t="shared" si="0"/>
        <v>4</v>
      </c>
      <c r="K31">
        <v>946.406925</v>
      </c>
      <c r="L31">
        <v>156</v>
      </c>
      <c r="M31">
        <v>79.557719300000002</v>
      </c>
      <c r="N31" t="s">
        <v>46</v>
      </c>
      <c r="O31">
        <v>1</v>
      </c>
      <c r="P31">
        <v>23.539000000000001</v>
      </c>
      <c r="Q31" t="s">
        <v>47</v>
      </c>
      <c r="R31">
        <v>8</v>
      </c>
      <c r="S31">
        <v>7</v>
      </c>
      <c r="T31" t="s">
        <v>48</v>
      </c>
      <c r="U31">
        <v>5</v>
      </c>
      <c r="V31">
        <v>4</v>
      </c>
      <c r="W31">
        <v>0</v>
      </c>
      <c r="X31">
        <v>1</v>
      </c>
      <c r="Y31">
        <v>0</v>
      </c>
      <c r="Z31" t="s">
        <v>49</v>
      </c>
    </row>
    <row r="32" spans="1:26" x14ac:dyDescent="0.25">
      <c r="A32">
        <v>297</v>
      </c>
      <c r="B32">
        <v>51</v>
      </c>
      <c r="C32" t="s">
        <v>3</v>
      </c>
      <c r="D32">
        <v>1867.9284419999999</v>
      </c>
      <c r="E32">
        <v>2879.0106179999998</v>
      </c>
      <c r="F32">
        <v>4728.9284950000001</v>
      </c>
      <c r="G32">
        <v>0</v>
      </c>
      <c r="H32">
        <v>4728.9236940000001</v>
      </c>
      <c r="I32" t="s">
        <v>53</v>
      </c>
      <c r="J32">
        <f t="shared" si="0"/>
        <v>4</v>
      </c>
      <c r="K32">
        <v>1183.2382</v>
      </c>
      <c r="L32">
        <v>156</v>
      </c>
      <c r="M32">
        <v>79.557719300000002</v>
      </c>
      <c r="N32">
        <v>59</v>
      </c>
      <c r="O32">
        <v>1</v>
      </c>
      <c r="P32">
        <v>24.44</v>
      </c>
      <c r="Q32" t="s">
        <v>47</v>
      </c>
      <c r="R32">
        <v>8</v>
      </c>
      <c r="S32">
        <v>7</v>
      </c>
      <c r="T32" t="s">
        <v>48</v>
      </c>
      <c r="U32">
        <v>6</v>
      </c>
      <c r="V32">
        <v>5</v>
      </c>
      <c r="W32">
        <v>0</v>
      </c>
      <c r="X32">
        <v>3</v>
      </c>
      <c r="Y32">
        <v>0</v>
      </c>
      <c r="Z32" t="s">
        <v>49</v>
      </c>
    </row>
    <row r="33" spans="1:26" x14ac:dyDescent="0.25">
      <c r="A33">
        <v>303</v>
      </c>
      <c r="B33">
        <v>57</v>
      </c>
      <c r="C33" t="s">
        <v>3</v>
      </c>
      <c r="D33">
        <v>1739.8334789999999</v>
      </c>
      <c r="E33">
        <v>2077.7454969999999</v>
      </c>
      <c r="F33">
        <v>3799.5684110000002</v>
      </c>
      <c r="G33">
        <v>0</v>
      </c>
      <c r="H33">
        <v>3799.5844940000002</v>
      </c>
      <c r="I33" t="s">
        <v>59</v>
      </c>
      <c r="J33">
        <f t="shared" si="0"/>
        <v>4</v>
      </c>
      <c r="K33">
        <v>950.90340000000003</v>
      </c>
      <c r="L33">
        <v>156</v>
      </c>
      <c r="M33">
        <v>77.295555559999997</v>
      </c>
      <c r="N33" t="s">
        <v>46</v>
      </c>
      <c r="O33">
        <v>1</v>
      </c>
      <c r="P33">
        <v>24.545999999999999</v>
      </c>
      <c r="Q33" t="s">
        <v>47</v>
      </c>
      <c r="R33">
        <v>7</v>
      </c>
      <c r="S33">
        <v>6</v>
      </c>
      <c r="T33" t="s">
        <v>51</v>
      </c>
      <c r="U33">
        <v>5</v>
      </c>
      <c r="V33">
        <v>4</v>
      </c>
      <c r="W33">
        <v>1</v>
      </c>
      <c r="X33">
        <v>1</v>
      </c>
      <c r="Y33">
        <v>0</v>
      </c>
      <c r="Z33" t="s">
        <v>49</v>
      </c>
    </row>
    <row r="34" spans="1:26" x14ac:dyDescent="0.25">
      <c r="A34">
        <v>277</v>
      </c>
      <c r="B34">
        <v>36</v>
      </c>
      <c r="C34" t="s">
        <v>3</v>
      </c>
      <c r="D34">
        <v>1867.9284419999999</v>
      </c>
      <c r="E34">
        <v>2733.9731099999999</v>
      </c>
      <c r="F34">
        <v>4583.8909869999998</v>
      </c>
      <c r="G34">
        <v>0</v>
      </c>
      <c r="H34">
        <v>4583.8640939999996</v>
      </c>
      <c r="I34" t="s">
        <v>60</v>
      </c>
      <c r="J34">
        <f t="shared" si="0"/>
        <v>4</v>
      </c>
      <c r="K34">
        <v>1146.9733000000001</v>
      </c>
      <c r="L34">
        <v>156</v>
      </c>
      <c r="M34">
        <v>76.497807019999996</v>
      </c>
      <c r="N34" t="s">
        <v>46</v>
      </c>
      <c r="O34">
        <v>1</v>
      </c>
      <c r="P34">
        <v>23.882999999999999</v>
      </c>
      <c r="Q34" t="s">
        <v>47</v>
      </c>
      <c r="R34">
        <v>7</v>
      </c>
      <c r="S34">
        <v>5</v>
      </c>
      <c r="T34" t="s">
        <v>48</v>
      </c>
      <c r="U34">
        <v>6</v>
      </c>
      <c r="V34">
        <v>5</v>
      </c>
      <c r="W34">
        <v>1</v>
      </c>
      <c r="X34">
        <v>2</v>
      </c>
      <c r="Y34">
        <v>0</v>
      </c>
      <c r="Z34" t="s">
        <v>49</v>
      </c>
    </row>
    <row r="35" spans="1:26" x14ac:dyDescent="0.25">
      <c r="A35">
        <v>298</v>
      </c>
      <c r="B35">
        <v>52</v>
      </c>
      <c r="C35" t="s">
        <v>3</v>
      </c>
      <c r="D35">
        <v>1867.9284419999999</v>
      </c>
      <c r="E35">
        <v>2222.7830049999998</v>
      </c>
      <c r="F35">
        <v>4072.7008820000001</v>
      </c>
      <c r="G35">
        <v>0</v>
      </c>
      <c r="H35">
        <v>4072.6936179999998</v>
      </c>
      <c r="I35" t="s">
        <v>61</v>
      </c>
      <c r="J35">
        <f t="shared" si="0"/>
        <v>5</v>
      </c>
      <c r="K35">
        <v>815.54600000000005</v>
      </c>
      <c r="L35">
        <v>156</v>
      </c>
      <c r="M35">
        <v>76.497807019999996</v>
      </c>
      <c r="N35" t="s">
        <v>46</v>
      </c>
      <c r="O35">
        <v>1</v>
      </c>
      <c r="P35">
        <v>24.477</v>
      </c>
      <c r="Q35" t="s">
        <v>47</v>
      </c>
      <c r="R35">
        <v>7</v>
      </c>
      <c r="S35">
        <v>8</v>
      </c>
      <c r="T35" t="s">
        <v>48</v>
      </c>
      <c r="U35">
        <v>5</v>
      </c>
      <c r="V35">
        <v>4</v>
      </c>
      <c r="W35">
        <v>0</v>
      </c>
      <c r="X35">
        <v>2</v>
      </c>
      <c r="Y35">
        <v>0</v>
      </c>
      <c r="Z35" t="s">
        <v>49</v>
      </c>
    </row>
    <row r="36" spans="1:26" x14ac:dyDescent="0.25">
      <c r="A36">
        <v>328</v>
      </c>
      <c r="B36">
        <v>81</v>
      </c>
      <c r="C36" t="s">
        <v>3</v>
      </c>
      <c r="D36">
        <v>1739.8334789999999</v>
      </c>
      <c r="E36">
        <v>2587.9152009999998</v>
      </c>
      <c r="F36">
        <v>4309.7381150000001</v>
      </c>
      <c r="G36">
        <v>0</v>
      </c>
      <c r="H36">
        <v>4309.7412940000004</v>
      </c>
      <c r="I36" t="s">
        <v>62</v>
      </c>
      <c r="J36">
        <f t="shared" si="0"/>
        <v>4</v>
      </c>
      <c r="K36">
        <v>1078.4426000000001</v>
      </c>
      <c r="L36">
        <v>156</v>
      </c>
      <c r="M36">
        <v>75.261461990000001</v>
      </c>
      <c r="N36">
        <v>68</v>
      </c>
      <c r="O36">
        <v>1</v>
      </c>
      <c r="P36">
        <v>25.199000000000002</v>
      </c>
      <c r="Q36" t="s">
        <v>47</v>
      </c>
      <c r="R36">
        <v>8</v>
      </c>
      <c r="S36">
        <v>5</v>
      </c>
      <c r="T36" t="s">
        <v>51</v>
      </c>
      <c r="U36">
        <v>6</v>
      </c>
      <c r="V36">
        <v>5</v>
      </c>
      <c r="W36">
        <v>0</v>
      </c>
      <c r="X36">
        <v>2</v>
      </c>
      <c r="Y36">
        <v>0</v>
      </c>
      <c r="Z36" t="s">
        <v>49</v>
      </c>
    </row>
    <row r="37" spans="1:26" x14ac:dyDescent="0.25">
      <c r="A37">
        <v>335</v>
      </c>
      <c r="B37">
        <v>89</v>
      </c>
      <c r="C37" t="s">
        <v>3</v>
      </c>
      <c r="D37">
        <v>1867.9284419999999</v>
      </c>
      <c r="E37">
        <v>2879.0106179999998</v>
      </c>
      <c r="F37">
        <v>4728.9284950000001</v>
      </c>
      <c r="G37">
        <v>0</v>
      </c>
      <c r="H37">
        <v>4728.8941180000002</v>
      </c>
      <c r="I37" t="s">
        <v>63</v>
      </c>
      <c r="J37">
        <f t="shared" si="0"/>
        <v>5</v>
      </c>
      <c r="K37">
        <v>946.78610000000003</v>
      </c>
      <c r="L37">
        <v>156</v>
      </c>
      <c r="M37">
        <v>75.477836260000004</v>
      </c>
      <c r="N37">
        <v>47</v>
      </c>
      <c r="O37">
        <v>1</v>
      </c>
      <c r="P37">
        <v>25.370999999999999</v>
      </c>
      <c r="Q37" t="s">
        <v>47</v>
      </c>
      <c r="R37">
        <v>6</v>
      </c>
      <c r="S37">
        <v>9</v>
      </c>
      <c r="T37" t="s">
        <v>48</v>
      </c>
      <c r="U37">
        <v>6</v>
      </c>
      <c r="V37">
        <v>5</v>
      </c>
      <c r="W37">
        <v>0</v>
      </c>
      <c r="X37">
        <v>3</v>
      </c>
      <c r="Y37">
        <v>0</v>
      </c>
      <c r="Z37" t="s">
        <v>49</v>
      </c>
    </row>
    <row r="38" spans="1:26" x14ac:dyDescent="0.25">
      <c r="A38">
        <v>283</v>
      </c>
      <c r="B38">
        <v>39</v>
      </c>
      <c r="C38" t="s">
        <v>3</v>
      </c>
      <c r="D38">
        <v>1867.9284419999999</v>
      </c>
      <c r="E38">
        <v>2222.7830049999998</v>
      </c>
      <c r="F38">
        <v>4072.7008820000001</v>
      </c>
      <c r="G38">
        <v>-2</v>
      </c>
      <c r="H38">
        <v>4072.6759179999999</v>
      </c>
      <c r="I38" t="s">
        <v>64</v>
      </c>
      <c r="J38">
        <f t="shared" si="0"/>
        <v>5</v>
      </c>
      <c r="K38">
        <v>815.54246000000001</v>
      </c>
      <c r="L38">
        <v>156</v>
      </c>
      <c r="M38">
        <v>72.417923979999998</v>
      </c>
      <c r="N38" t="s">
        <v>46</v>
      </c>
      <c r="O38">
        <v>1</v>
      </c>
      <c r="P38">
        <v>24.09</v>
      </c>
      <c r="Q38" t="s">
        <v>47</v>
      </c>
      <c r="R38">
        <v>9</v>
      </c>
      <c r="S38">
        <v>4</v>
      </c>
      <c r="T38" t="s">
        <v>48</v>
      </c>
      <c r="U38">
        <v>5</v>
      </c>
      <c r="V38">
        <v>4</v>
      </c>
      <c r="W38">
        <v>0</v>
      </c>
      <c r="X38">
        <v>2</v>
      </c>
      <c r="Y38">
        <v>0</v>
      </c>
      <c r="Z38" t="s">
        <v>49</v>
      </c>
    </row>
    <row r="39" spans="1:26" x14ac:dyDescent="0.25">
      <c r="A39">
        <v>396</v>
      </c>
      <c r="B39">
        <v>134</v>
      </c>
      <c r="C39" t="s">
        <v>3</v>
      </c>
      <c r="D39">
        <v>1739.8334789999999</v>
      </c>
      <c r="E39">
        <v>2879.0106179999998</v>
      </c>
      <c r="F39">
        <v>4600.8335319999996</v>
      </c>
      <c r="G39">
        <v>0</v>
      </c>
      <c r="H39">
        <v>4600.7468939999999</v>
      </c>
      <c r="I39" t="s">
        <v>65</v>
      </c>
      <c r="J39">
        <f t="shared" si="0"/>
        <v>4</v>
      </c>
      <c r="K39">
        <v>1151.194</v>
      </c>
      <c r="L39">
        <v>156</v>
      </c>
      <c r="M39">
        <v>71.193274849999995</v>
      </c>
      <c r="N39" t="s">
        <v>46</v>
      </c>
      <c r="O39">
        <v>1</v>
      </c>
      <c r="P39">
        <v>27.274999999999999</v>
      </c>
      <c r="Q39" t="s">
        <v>47</v>
      </c>
      <c r="R39">
        <v>8</v>
      </c>
      <c r="S39">
        <v>4</v>
      </c>
      <c r="T39" t="s">
        <v>51</v>
      </c>
      <c r="U39">
        <v>6</v>
      </c>
      <c r="V39">
        <v>5</v>
      </c>
      <c r="W39">
        <v>0</v>
      </c>
      <c r="X39">
        <v>3</v>
      </c>
      <c r="Y39">
        <v>0</v>
      </c>
      <c r="Z39" t="s">
        <v>49</v>
      </c>
    </row>
    <row r="40" spans="1:26" x14ac:dyDescent="0.25">
      <c r="A40">
        <v>273</v>
      </c>
      <c r="B40">
        <v>33</v>
      </c>
      <c r="C40" t="s">
        <v>3</v>
      </c>
      <c r="D40">
        <v>1867.9284419999999</v>
      </c>
      <c r="E40">
        <v>2733.9731099999999</v>
      </c>
      <c r="F40">
        <v>4583.8909869999998</v>
      </c>
      <c r="G40">
        <v>-2</v>
      </c>
      <c r="H40">
        <v>4583.8685939999996</v>
      </c>
      <c r="I40" t="s">
        <v>66</v>
      </c>
      <c r="J40">
        <f t="shared" si="0"/>
        <v>4</v>
      </c>
      <c r="K40">
        <v>1146.9744250000001</v>
      </c>
      <c r="L40">
        <v>156</v>
      </c>
      <c r="M40">
        <v>69.358011700000006</v>
      </c>
      <c r="N40" t="s">
        <v>46</v>
      </c>
      <c r="O40">
        <v>1</v>
      </c>
      <c r="P40">
        <v>23.808</v>
      </c>
      <c r="Q40" t="s">
        <v>47</v>
      </c>
      <c r="R40">
        <v>6</v>
      </c>
      <c r="S40">
        <v>4</v>
      </c>
      <c r="T40" t="s">
        <v>48</v>
      </c>
      <c r="U40">
        <v>6</v>
      </c>
      <c r="V40">
        <v>5</v>
      </c>
      <c r="W40">
        <v>1</v>
      </c>
      <c r="X40">
        <v>2</v>
      </c>
      <c r="Y40">
        <v>0</v>
      </c>
      <c r="Z40" t="s">
        <v>49</v>
      </c>
    </row>
    <row r="41" spans="1:26" x14ac:dyDescent="0.25">
      <c r="A41">
        <v>289</v>
      </c>
      <c r="B41">
        <v>45</v>
      </c>
      <c r="C41" t="s">
        <v>3</v>
      </c>
      <c r="D41">
        <v>1867.9284419999999</v>
      </c>
      <c r="E41">
        <v>2733.9731099999999</v>
      </c>
      <c r="F41">
        <v>4583.8909869999998</v>
      </c>
      <c r="G41">
        <v>-2</v>
      </c>
      <c r="H41">
        <v>4583.8384180000003</v>
      </c>
      <c r="I41" t="s">
        <v>67</v>
      </c>
      <c r="J41">
        <f t="shared" si="0"/>
        <v>5</v>
      </c>
      <c r="K41">
        <v>917.77495999999996</v>
      </c>
      <c r="L41">
        <v>156</v>
      </c>
      <c r="M41">
        <v>69.358011700000006</v>
      </c>
      <c r="N41" t="s">
        <v>46</v>
      </c>
      <c r="O41">
        <v>1</v>
      </c>
      <c r="P41">
        <v>24.245999999999999</v>
      </c>
      <c r="Q41" t="s">
        <v>47</v>
      </c>
      <c r="R41">
        <v>6</v>
      </c>
      <c r="S41">
        <v>5</v>
      </c>
      <c r="T41" t="s">
        <v>48</v>
      </c>
      <c r="U41">
        <v>6</v>
      </c>
      <c r="V41">
        <v>5</v>
      </c>
      <c r="W41">
        <v>1</v>
      </c>
      <c r="X41">
        <v>2</v>
      </c>
      <c r="Y41">
        <v>0</v>
      </c>
      <c r="Z41" t="s">
        <v>49</v>
      </c>
    </row>
    <row r="42" spans="1:26" x14ac:dyDescent="0.25">
      <c r="A42">
        <v>293</v>
      </c>
      <c r="B42">
        <v>47</v>
      </c>
      <c r="C42" t="s">
        <v>3</v>
      </c>
      <c r="D42">
        <v>1867.9284419999999</v>
      </c>
      <c r="E42">
        <v>1931.6875889999999</v>
      </c>
      <c r="F42">
        <v>3781.605466</v>
      </c>
      <c r="G42">
        <v>0</v>
      </c>
      <c r="H42">
        <v>3781.6164939999999</v>
      </c>
      <c r="I42" t="s">
        <v>52</v>
      </c>
      <c r="J42">
        <f t="shared" si="0"/>
        <v>4</v>
      </c>
      <c r="K42">
        <v>946.41139999999996</v>
      </c>
      <c r="L42">
        <v>156</v>
      </c>
      <c r="M42">
        <v>69.358011700000006</v>
      </c>
      <c r="N42" t="s">
        <v>46</v>
      </c>
      <c r="O42">
        <v>1</v>
      </c>
      <c r="P42">
        <v>24.34</v>
      </c>
      <c r="Q42" t="s">
        <v>47</v>
      </c>
      <c r="R42">
        <v>6</v>
      </c>
      <c r="S42">
        <v>8</v>
      </c>
      <c r="T42" t="s">
        <v>48</v>
      </c>
      <c r="U42">
        <v>5</v>
      </c>
      <c r="V42">
        <v>4</v>
      </c>
      <c r="W42">
        <v>0</v>
      </c>
      <c r="X42">
        <v>1</v>
      </c>
      <c r="Y42">
        <v>0</v>
      </c>
      <c r="Z42" t="s">
        <v>49</v>
      </c>
    </row>
    <row r="43" spans="1:26" x14ac:dyDescent="0.25">
      <c r="A43">
        <v>401</v>
      </c>
      <c r="B43">
        <v>139</v>
      </c>
      <c r="C43" t="s">
        <v>3</v>
      </c>
      <c r="D43">
        <v>1739.8334789999999</v>
      </c>
      <c r="E43">
        <v>2879.0106179999998</v>
      </c>
      <c r="F43">
        <v>4600.8335319999996</v>
      </c>
      <c r="G43">
        <v>0</v>
      </c>
      <c r="H43">
        <v>4600.8824940000004</v>
      </c>
      <c r="I43" t="s">
        <v>56</v>
      </c>
      <c r="J43">
        <f t="shared" si="0"/>
        <v>4</v>
      </c>
      <c r="K43">
        <v>1151.2279000000001</v>
      </c>
      <c r="L43">
        <v>156</v>
      </c>
      <c r="M43">
        <v>69.159181290000006</v>
      </c>
      <c r="N43">
        <v>42</v>
      </c>
      <c r="O43">
        <v>1</v>
      </c>
      <c r="P43">
        <v>27.390999999999998</v>
      </c>
      <c r="Q43" t="s">
        <v>47</v>
      </c>
      <c r="R43">
        <v>6</v>
      </c>
      <c r="S43">
        <v>7</v>
      </c>
      <c r="T43" t="s">
        <v>51</v>
      </c>
      <c r="U43">
        <v>6</v>
      </c>
      <c r="V43">
        <v>5</v>
      </c>
      <c r="W43">
        <v>0</v>
      </c>
      <c r="X43">
        <v>3</v>
      </c>
      <c r="Y43">
        <v>0</v>
      </c>
      <c r="Z43" t="s">
        <v>49</v>
      </c>
    </row>
    <row r="44" spans="1:26" x14ac:dyDescent="0.25">
      <c r="A44">
        <v>286</v>
      </c>
      <c r="B44">
        <v>43</v>
      </c>
      <c r="C44" t="s">
        <v>3</v>
      </c>
      <c r="D44">
        <v>1867.9284419999999</v>
      </c>
      <c r="E44">
        <v>2587.9152009999998</v>
      </c>
      <c r="F44">
        <v>4437.8330779999997</v>
      </c>
      <c r="G44">
        <v>-2</v>
      </c>
      <c r="H44">
        <v>4437.812594</v>
      </c>
      <c r="I44" t="s">
        <v>68</v>
      </c>
      <c r="J44">
        <f t="shared" si="0"/>
        <v>4</v>
      </c>
      <c r="K44">
        <v>1110.460425</v>
      </c>
      <c r="L44">
        <v>156</v>
      </c>
      <c r="M44">
        <v>68.338040939999999</v>
      </c>
      <c r="N44" t="s">
        <v>46</v>
      </c>
      <c r="O44">
        <v>1</v>
      </c>
      <c r="P44">
        <v>24.146000000000001</v>
      </c>
      <c r="Q44" t="s">
        <v>47</v>
      </c>
      <c r="R44">
        <v>7</v>
      </c>
      <c r="S44">
        <v>6</v>
      </c>
      <c r="T44" t="s">
        <v>48</v>
      </c>
      <c r="U44">
        <v>6</v>
      </c>
      <c r="V44">
        <v>5</v>
      </c>
      <c r="W44">
        <v>0</v>
      </c>
      <c r="X44">
        <v>2</v>
      </c>
      <c r="Y44">
        <v>0</v>
      </c>
      <c r="Z44" t="s">
        <v>49</v>
      </c>
    </row>
    <row r="45" spans="1:26" x14ac:dyDescent="0.25">
      <c r="A45">
        <v>287</v>
      </c>
      <c r="B45">
        <v>44</v>
      </c>
      <c r="C45" t="s">
        <v>3</v>
      </c>
      <c r="D45">
        <v>1867.9284419999999</v>
      </c>
      <c r="E45">
        <v>2587.9152009999998</v>
      </c>
      <c r="F45">
        <v>4437.8330779999997</v>
      </c>
      <c r="G45">
        <v>0</v>
      </c>
      <c r="H45">
        <v>4437.8331179999996</v>
      </c>
      <c r="I45" t="s">
        <v>69</v>
      </c>
      <c r="J45">
        <f t="shared" si="0"/>
        <v>5</v>
      </c>
      <c r="K45">
        <v>888.57389999999998</v>
      </c>
      <c r="L45">
        <v>156</v>
      </c>
      <c r="M45">
        <v>68.338040939999999</v>
      </c>
      <c r="N45" t="s">
        <v>46</v>
      </c>
      <c r="O45">
        <v>1</v>
      </c>
      <c r="P45">
        <v>24.22</v>
      </c>
      <c r="Q45" t="s">
        <v>47</v>
      </c>
      <c r="R45">
        <v>5</v>
      </c>
      <c r="S45">
        <v>8</v>
      </c>
      <c r="T45" t="s">
        <v>48</v>
      </c>
      <c r="U45">
        <v>6</v>
      </c>
      <c r="V45">
        <v>5</v>
      </c>
      <c r="W45">
        <v>0</v>
      </c>
      <c r="X45">
        <v>2</v>
      </c>
      <c r="Y45">
        <v>0</v>
      </c>
      <c r="Z45" t="s">
        <v>49</v>
      </c>
    </row>
    <row r="46" spans="1:26" x14ac:dyDescent="0.25">
      <c r="A46">
        <v>329</v>
      </c>
      <c r="B46">
        <v>83</v>
      </c>
      <c r="C46" t="s">
        <v>3</v>
      </c>
      <c r="D46">
        <v>1867.9284419999999</v>
      </c>
      <c r="E46">
        <v>2222.7830049999998</v>
      </c>
      <c r="F46">
        <v>4072.7008820000001</v>
      </c>
      <c r="G46">
        <v>0</v>
      </c>
      <c r="H46">
        <v>4072.6996939999999</v>
      </c>
      <c r="I46" t="s">
        <v>45</v>
      </c>
      <c r="J46">
        <f t="shared" si="0"/>
        <v>4</v>
      </c>
      <c r="K46">
        <v>1019.1822</v>
      </c>
      <c r="L46">
        <v>156</v>
      </c>
      <c r="M46">
        <v>68.338040939999999</v>
      </c>
      <c r="N46" t="s">
        <v>46</v>
      </c>
      <c r="O46">
        <v>1</v>
      </c>
      <c r="P46">
        <v>25.213000000000001</v>
      </c>
      <c r="Q46" t="s">
        <v>47</v>
      </c>
      <c r="R46">
        <v>7</v>
      </c>
      <c r="S46">
        <v>6</v>
      </c>
      <c r="T46" t="s">
        <v>48</v>
      </c>
      <c r="U46">
        <v>5</v>
      </c>
      <c r="V46">
        <v>4</v>
      </c>
      <c r="W46">
        <v>0</v>
      </c>
      <c r="X46">
        <v>2</v>
      </c>
      <c r="Y46">
        <v>0</v>
      </c>
      <c r="Z46" t="s">
        <v>49</v>
      </c>
    </row>
    <row r="47" spans="1:26" x14ac:dyDescent="0.25">
      <c r="A47">
        <v>342</v>
      </c>
      <c r="B47">
        <v>94</v>
      </c>
      <c r="C47" t="s">
        <v>3</v>
      </c>
      <c r="D47">
        <v>1739.8334789999999</v>
      </c>
      <c r="E47">
        <v>1931.6875889999999</v>
      </c>
      <c r="F47">
        <v>3653.510503</v>
      </c>
      <c r="G47">
        <v>0</v>
      </c>
      <c r="H47">
        <v>3653.5148939999999</v>
      </c>
      <c r="I47" t="s">
        <v>70</v>
      </c>
      <c r="J47">
        <f t="shared" si="0"/>
        <v>4</v>
      </c>
      <c r="K47">
        <v>914.38599999999997</v>
      </c>
      <c r="L47">
        <v>156</v>
      </c>
      <c r="M47">
        <v>68.142134499999997</v>
      </c>
      <c r="N47" t="s">
        <v>46</v>
      </c>
      <c r="O47">
        <v>1</v>
      </c>
      <c r="P47">
        <v>25.530999999999999</v>
      </c>
      <c r="Q47" t="s">
        <v>47</v>
      </c>
      <c r="R47">
        <v>7</v>
      </c>
      <c r="S47">
        <v>6</v>
      </c>
      <c r="T47" t="s">
        <v>51</v>
      </c>
      <c r="U47">
        <v>5</v>
      </c>
      <c r="V47">
        <v>4</v>
      </c>
      <c r="W47">
        <v>0</v>
      </c>
      <c r="X47">
        <v>1</v>
      </c>
      <c r="Y47">
        <v>0</v>
      </c>
      <c r="Z47" t="s">
        <v>49</v>
      </c>
    </row>
    <row r="48" spans="1:26" x14ac:dyDescent="0.25">
      <c r="A48">
        <v>356</v>
      </c>
      <c r="B48">
        <v>106</v>
      </c>
      <c r="C48" t="s">
        <v>3</v>
      </c>
      <c r="D48">
        <v>1739.8334789999999</v>
      </c>
      <c r="E48">
        <v>2879.0106179999998</v>
      </c>
      <c r="F48">
        <v>4600.8335319999996</v>
      </c>
      <c r="G48">
        <v>0</v>
      </c>
      <c r="H48">
        <v>4600.8824940000004</v>
      </c>
      <c r="I48" t="s">
        <v>56</v>
      </c>
      <c r="J48">
        <f t="shared" si="0"/>
        <v>4</v>
      </c>
      <c r="K48">
        <v>1151.2279000000001</v>
      </c>
      <c r="L48">
        <v>156</v>
      </c>
      <c r="M48">
        <v>68.142134499999997</v>
      </c>
      <c r="N48">
        <v>41</v>
      </c>
      <c r="O48">
        <v>1</v>
      </c>
      <c r="P48">
        <v>26.067</v>
      </c>
      <c r="Q48" t="s">
        <v>47</v>
      </c>
      <c r="R48">
        <v>7</v>
      </c>
      <c r="S48">
        <v>5</v>
      </c>
      <c r="T48" t="s">
        <v>51</v>
      </c>
      <c r="U48">
        <v>6</v>
      </c>
      <c r="V48">
        <v>5</v>
      </c>
      <c r="W48">
        <v>0</v>
      </c>
      <c r="X48">
        <v>3</v>
      </c>
      <c r="Y48">
        <v>0</v>
      </c>
      <c r="Z48" t="s">
        <v>49</v>
      </c>
    </row>
    <row r="49" spans="1:26" x14ac:dyDescent="0.25">
      <c r="A49">
        <v>323</v>
      </c>
      <c r="B49">
        <v>79</v>
      </c>
      <c r="C49" t="s">
        <v>3</v>
      </c>
      <c r="D49">
        <v>1867.9284419999999</v>
      </c>
      <c r="E49">
        <v>2879.0106179999998</v>
      </c>
      <c r="F49">
        <v>4728.9284950000001</v>
      </c>
      <c r="G49">
        <v>0</v>
      </c>
      <c r="H49">
        <v>4728.9343410000001</v>
      </c>
      <c r="I49" t="s">
        <v>71</v>
      </c>
      <c r="J49">
        <f t="shared" si="0"/>
        <v>6</v>
      </c>
      <c r="K49">
        <v>789.16300000000001</v>
      </c>
      <c r="L49">
        <v>156</v>
      </c>
      <c r="M49">
        <v>67.318070180000007</v>
      </c>
      <c r="N49">
        <v>47</v>
      </c>
      <c r="O49">
        <v>1</v>
      </c>
      <c r="P49">
        <v>25.12</v>
      </c>
      <c r="Q49" t="s">
        <v>47</v>
      </c>
      <c r="R49">
        <v>5</v>
      </c>
      <c r="S49">
        <v>9</v>
      </c>
      <c r="T49" t="s">
        <v>48</v>
      </c>
      <c r="U49">
        <v>6</v>
      </c>
      <c r="V49">
        <v>5</v>
      </c>
      <c r="W49">
        <v>0</v>
      </c>
      <c r="X49">
        <v>3</v>
      </c>
      <c r="Y49">
        <v>0</v>
      </c>
      <c r="Z49" t="s">
        <v>49</v>
      </c>
    </row>
    <row r="50" spans="1:26" x14ac:dyDescent="0.25">
      <c r="A50">
        <v>314</v>
      </c>
      <c r="B50">
        <v>65</v>
      </c>
      <c r="C50" t="s">
        <v>3</v>
      </c>
      <c r="D50">
        <v>1867.9284419999999</v>
      </c>
      <c r="E50">
        <v>2587.9152009999998</v>
      </c>
      <c r="F50">
        <v>4437.8330779999997</v>
      </c>
      <c r="G50">
        <v>-2</v>
      </c>
      <c r="H50">
        <v>4437.812594</v>
      </c>
      <c r="I50" t="s">
        <v>68</v>
      </c>
      <c r="J50">
        <f t="shared" si="0"/>
        <v>4</v>
      </c>
      <c r="K50">
        <v>1110.460425</v>
      </c>
      <c r="L50">
        <v>156</v>
      </c>
      <c r="M50">
        <v>66.29809942</v>
      </c>
      <c r="N50" t="s">
        <v>46</v>
      </c>
      <c r="O50">
        <v>1</v>
      </c>
      <c r="P50">
        <v>24.948</v>
      </c>
      <c r="Q50" t="s">
        <v>47</v>
      </c>
      <c r="R50">
        <v>7</v>
      </c>
      <c r="S50">
        <v>5</v>
      </c>
      <c r="T50" t="s">
        <v>48</v>
      </c>
      <c r="U50">
        <v>6</v>
      </c>
      <c r="V50">
        <v>5</v>
      </c>
      <c r="W50">
        <v>0</v>
      </c>
      <c r="X50">
        <v>2</v>
      </c>
      <c r="Y50">
        <v>0</v>
      </c>
      <c r="Z50" t="s">
        <v>49</v>
      </c>
    </row>
    <row r="51" spans="1:26" x14ac:dyDescent="0.25">
      <c r="A51">
        <v>321</v>
      </c>
      <c r="B51">
        <v>75</v>
      </c>
      <c r="C51" t="s">
        <v>3</v>
      </c>
      <c r="D51">
        <v>1739.8334789999999</v>
      </c>
      <c r="E51">
        <v>2733.9731099999999</v>
      </c>
      <c r="F51">
        <v>4455.7960240000002</v>
      </c>
      <c r="G51">
        <v>-2</v>
      </c>
      <c r="H51">
        <v>4455.7825940000002</v>
      </c>
      <c r="I51" t="s">
        <v>72</v>
      </c>
      <c r="J51">
        <f t="shared" si="0"/>
        <v>4</v>
      </c>
      <c r="K51">
        <v>1114.9529250000001</v>
      </c>
      <c r="L51">
        <v>156</v>
      </c>
      <c r="M51">
        <v>66.108040939999995</v>
      </c>
      <c r="N51">
        <v>26</v>
      </c>
      <c r="O51">
        <v>1</v>
      </c>
      <c r="P51">
        <v>25.082000000000001</v>
      </c>
      <c r="Q51" t="s">
        <v>47</v>
      </c>
      <c r="R51">
        <v>5</v>
      </c>
      <c r="S51">
        <v>6</v>
      </c>
      <c r="T51" t="s">
        <v>51</v>
      </c>
      <c r="U51">
        <v>6</v>
      </c>
      <c r="V51">
        <v>5</v>
      </c>
      <c r="W51">
        <v>1</v>
      </c>
      <c r="X51">
        <v>2</v>
      </c>
      <c r="Y51">
        <v>0</v>
      </c>
      <c r="Z51" t="s">
        <v>49</v>
      </c>
    </row>
    <row r="52" spans="1:26" x14ac:dyDescent="0.25">
      <c r="A52">
        <v>305</v>
      </c>
      <c r="B52">
        <v>58</v>
      </c>
      <c r="C52" t="s">
        <v>3</v>
      </c>
      <c r="D52">
        <v>1739.8334789999999</v>
      </c>
      <c r="E52">
        <v>2077.7454969999999</v>
      </c>
      <c r="F52">
        <v>3799.5684110000002</v>
      </c>
      <c r="G52">
        <v>-2</v>
      </c>
      <c r="H52">
        <v>3799.551794</v>
      </c>
      <c r="I52" t="s">
        <v>73</v>
      </c>
      <c r="J52">
        <f t="shared" si="0"/>
        <v>4</v>
      </c>
      <c r="K52">
        <v>950.89522499999998</v>
      </c>
      <c r="L52">
        <v>156</v>
      </c>
      <c r="M52">
        <v>64.073947369999999</v>
      </c>
      <c r="N52" t="s">
        <v>46</v>
      </c>
      <c r="O52">
        <v>1</v>
      </c>
      <c r="P52">
        <v>24.608000000000001</v>
      </c>
      <c r="Q52" t="s">
        <v>47</v>
      </c>
      <c r="R52">
        <v>5</v>
      </c>
      <c r="S52">
        <v>5</v>
      </c>
      <c r="T52" t="s">
        <v>51</v>
      </c>
      <c r="U52">
        <v>5</v>
      </c>
      <c r="V52">
        <v>4</v>
      </c>
      <c r="W52">
        <v>1</v>
      </c>
      <c r="X52">
        <v>1</v>
      </c>
      <c r="Y52">
        <v>0</v>
      </c>
      <c r="Z52" t="s">
        <v>49</v>
      </c>
    </row>
    <row r="53" spans="1:26" x14ac:dyDescent="0.25">
      <c r="A53">
        <v>316</v>
      </c>
      <c r="B53">
        <v>68</v>
      </c>
      <c r="C53" t="s">
        <v>3</v>
      </c>
      <c r="D53">
        <v>1867.9284419999999</v>
      </c>
      <c r="E53">
        <v>2879.0106179999998</v>
      </c>
      <c r="F53">
        <v>4728.9284950000001</v>
      </c>
      <c r="G53">
        <v>-3</v>
      </c>
      <c r="H53">
        <v>4728.8678909999999</v>
      </c>
      <c r="I53" t="s">
        <v>74</v>
      </c>
      <c r="J53">
        <f t="shared" si="0"/>
        <v>6</v>
      </c>
      <c r="K53">
        <v>789.15192500000001</v>
      </c>
      <c r="L53">
        <v>156</v>
      </c>
      <c r="M53">
        <v>64.258157890000007</v>
      </c>
      <c r="N53">
        <v>55</v>
      </c>
      <c r="O53">
        <v>1</v>
      </c>
      <c r="P53">
        <v>24.972999999999999</v>
      </c>
      <c r="Q53" t="s">
        <v>47</v>
      </c>
      <c r="R53">
        <v>5</v>
      </c>
      <c r="S53">
        <v>7</v>
      </c>
      <c r="T53" t="s">
        <v>48</v>
      </c>
      <c r="U53">
        <v>6</v>
      </c>
      <c r="V53">
        <v>5</v>
      </c>
      <c r="W53">
        <v>0</v>
      </c>
      <c r="X53">
        <v>3</v>
      </c>
      <c r="Y53">
        <v>0</v>
      </c>
      <c r="Z53" t="s">
        <v>49</v>
      </c>
    </row>
    <row r="54" spans="1:26" x14ac:dyDescent="0.25">
      <c r="A54">
        <v>344</v>
      </c>
      <c r="B54">
        <v>96</v>
      </c>
      <c r="C54" t="s">
        <v>3</v>
      </c>
      <c r="D54">
        <v>1867.9284419999999</v>
      </c>
      <c r="E54">
        <v>2879.0106179999998</v>
      </c>
      <c r="F54">
        <v>4728.9284950000001</v>
      </c>
      <c r="G54">
        <v>0</v>
      </c>
      <c r="H54">
        <v>4728.9236940000001</v>
      </c>
      <c r="I54" t="s">
        <v>53</v>
      </c>
      <c r="J54">
        <f t="shared" si="0"/>
        <v>4</v>
      </c>
      <c r="K54">
        <v>1183.2382</v>
      </c>
      <c r="L54">
        <v>156</v>
      </c>
      <c r="M54">
        <v>64.258157890000007</v>
      </c>
      <c r="N54">
        <v>58</v>
      </c>
      <c r="O54">
        <v>1</v>
      </c>
      <c r="P54">
        <v>25.568999999999999</v>
      </c>
      <c r="Q54" t="s">
        <v>47</v>
      </c>
      <c r="R54">
        <v>5</v>
      </c>
      <c r="S54">
        <v>7</v>
      </c>
      <c r="T54" t="s">
        <v>48</v>
      </c>
      <c r="U54">
        <v>6</v>
      </c>
      <c r="V54">
        <v>5</v>
      </c>
      <c r="W54">
        <v>0</v>
      </c>
      <c r="X54">
        <v>3</v>
      </c>
      <c r="Y54">
        <v>0</v>
      </c>
      <c r="Z54" t="s">
        <v>49</v>
      </c>
    </row>
    <row r="55" spans="1:26" x14ac:dyDescent="0.25">
      <c r="A55">
        <v>279</v>
      </c>
      <c r="B55">
        <v>37</v>
      </c>
      <c r="C55" t="s">
        <v>3</v>
      </c>
      <c r="D55">
        <v>1867.9284419999999</v>
      </c>
      <c r="E55">
        <v>2222.7830049999998</v>
      </c>
      <c r="F55">
        <v>4072.7008820000001</v>
      </c>
      <c r="G55">
        <v>0</v>
      </c>
      <c r="H55">
        <v>4072.6936179999998</v>
      </c>
      <c r="I55" t="s">
        <v>61</v>
      </c>
      <c r="J55">
        <f t="shared" si="0"/>
        <v>5</v>
      </c>
      <c r="K55">
        <v>815.54600000000005</v>
      </c>
      <c r="L55">
        <v>156</v>
      </c>
      <c r="M55">
        <v>63.23818713</v>
      </c>
      <c r="N55" t="s">
        <v>46</v>
      </c>
      <c r="O55">
        <v>1</v>
      </c>
      <c r="P55">
        <v>23.952000000000002</v>
      </c>
      <c r="Q55" t="s">
        <v>47</v>
      </c>
      <c r="R55">
        <v>8</v>
      </c>
      <c r="S55">
        <v>2</v>
      </c>
      <c r="T55" t="s">
        <v>48</v>
      </c>
      <c r="U55">
        <v>5</v>
      </c>
      <c r="V55">
        <v>4</v>
      </c>
      <c r="W55">
        <v>0</v>
      </c>
      <c r="X55">
        <v>2</v>
      </c>
      <c r="Y55">
        <v>0</v>
      </c>
      <c r="Z55" t="s">
        <v>49</v>
      </c>
    </row>
    <row r="56" spans="1:26" x14ac:dyDescent="0.25">
      <c r="A56">
        <v>340</v>
      </c>
      <c r="B56">
        <v>92</v>
      </c>
      <c r="C56" t="s">
        <v>3</v>
      </c>
      <c r="D56">
        <v>1739.8334789999999</v>
      </c>
      <c r="E56">
        <v>2222.7830049999998</v>
      </c>
      <c r="F56">
        <v>3944.6059190000001</v>
      </c>
      <c r="G56">
        <v>0</v>
      </c>
      <c r="H56">
        <v>3944.5886180000002</v>
      </c>
      <c r="I56" t="s">
        <v>75</v>
      </c>
      <c r="J56">
        <f t="shared" si="0"/>
        <v>5</v>
      </c>
      <c r="K56">
        <v>789.92499999999995</v>
      </c>
      <c r="L56">
        <v>156</v>
      </c>
      <c r="M56">
        <v>63.056900579999997</v>
      </c>
      <c r="N56" t="s">
        <v>46</v>
      </c>
      <c r="O56">
        <v>1</v>
      </c>
      <c r="P56">
        <v>25.495000000000001</v>
      </c>
      <c r="Q56" t="s">
        <v>47</v>
      </c>
      <c r="R56">
        <v>5</v>
      </c>
      <c r="S56">
        <v>6</v>
      </c>
      <c r="T56" t="s">
        <v>51</v>
      </c>
      <c r="U56">
        <v>5</v>
      </c>
      <c r="V56">
        <v>4</v>
      </c>
      <c r="W56">
        <v>0</v>
      </c>
      <c r="X56">
        <v>2</v>
      </c>
      <c r="Y56">
        <v>0</v>
      </c>
      <c r="Z56" t="s">
        <v>49</v>
      </c>
    </row>
    <row r="57" spans="1:26" x14ac:dyDescent="0.25">
      <c r="A57">
        <v>365</v>
      </c>
      <c r="B57">
        <v>115</v>
      </c>
      <c r="C57" t="s">
        <v>3</v>
      </c>
      <c r="D57">
        <v>1739.8334789999999</v>
      </c>
      <c r="E57">
        <v>2879.0106179999998</v>
      </c>
      <c r="F57">
        <v>4600.8335319999996</v>
      </c>
      <c r="G57">
        <v>-2</v>
      </c>
      <c r="H57">
        <v>4600.8814179999999</v>
      </c>
      <c r="I57" t="s">
        <v>76</v>
      </c>
      <c r="J57">
        <f t="shared" si="0"/>
        <v>5</v>
      </c>
      <c r="K57">
        <v>921.18356000000006</v>
      </c>
      <c r="L57">
        <v>156</v>
      </c>
      <c r="M57">
        <v>61.022807020000002</v>
      </c>
      <c r="N57">
        <v>29</v>
      </c>
      <c r="O57">
        <v>1</v>
      </c>
      <c r="P57">
        <v>26.349</v>
      </c>
      <c r="Q57" t="s">
        <v>47</v>
      </c>
      <c r="R57">
        <v>5</v>
      </c>
      <c r="S57">
        <v>5</v>
      </c>
      <c r="T57" t="s">
        <v>51</v>
      </c>
      <c r="U57">
        <v>6</v>
      </c>
      <c r="V57">
        <v>5</v>
      </c>
      <c r="W57">
        <v>0</v>
      </c>
      <c r="X57">
        <v>3</v>
      </c>
      <c r="Y57">
        <v>0</v>
      </c>
      <c r="Z57" t="s">
        <v>49</v>
      </c>
    </row>
    <row r="58" spans="1:26" x14ac:dyDescent="0.25">
      <c r="A58">
        <v>308</v>
      </c>
      <c r="B58">
        <v>60</v>
      </c>
      <c r="C58" t="s">
        <v>3</v>
      </c>
      <c r="D58">
        <v>1739.8334789999999</v>
      </c>
      <c r="E58">
        <v>2222.7830049999998</v>
      </c>
      <c r="F58">
        <v>3944.6059190000001</v>
      </c>
      <c r="G58">
        <v>0</v>
      </c>
      <c r="H58">
        <v>3944.603294</v>
      </c>
      <c r="I58" t="s">
        <v>50</v>
      </c>
      <c r="J58">
        <f t="shared" si="0"/>
        <v>4</v>
      </c>
      <c r="K58">
        <v>987.15809999999999</v>
      </c>
      <c r="L58">
        <v>156</v>
      </c>
      <c r="M58">
        <v>60.00576023</v>
      </c>
      <c r="N58">
        <v>46</v>
      </c>
      <c r="O58">
        <v>1</v>
      </c>
      <c r="P58">
        <v>24.684000000000001</v>
      </c>
      <c r="Q58" t="s">
        <v>47</v>
      </c>
      <c r="R58">
        <v>6</v>
      </c>
      <c r="S58">
        <v>5</v>
      </c>
      <c r="T58" t="s">
        <v>51</v>
      </c>
      <c r="U58">
        <v>5</v>
      </c>
      <c r="V58">
        <v>4</v>
      </c>
      <c r="W58">
        <v>0</v>
      </c>
      <c r="X58">
        <v>2</v>
      </c>
      <c r="Y58">
        <v>0</v>
      </c>
      <c r="Z58" t="s">
        <v>49</v>
      </c>
    </row>
    <row r="59" spans="1:26" x14ac:dyDescent="0.25">
      <c r="A59">
        <v>390</v>
      </c>
      <c r="B59">
        <v>132</v>
      </c>
      <c r="C59" t="s">
        <v>3</v>
      </c>
      <c r="D59">
        <v>1739.8334789999999</v>
      </c>
      <c r="E59">
        <v>2879.0106179999998</v>
      </c>
      <c r="F59">
        <v>4600.8335319999996</v>
      </c>
      <c r="G59">
        <v>0</v>
      </c>
      <c r="H59">
        <v>4600.8786179999997</v>
      </c>
      <c r="I59" t="s">
        <v>77</v>
      </c>
      <c r="J59">
        <f t="shared" si="0"/>
        <v>5</v>
      </c>
      <c r="K59">
        <v>921.18299999999999</v>
      </c>
      <c r="L59">
        <v>156</v>
      </c>
      <c r="M59">
        <v>57.971666669999998</v>
      </c>
      <c r="N59">
        <v>37</v>
      </c>
      <c r="O59">
        <v>1</v>
      </c>
      <c r="P59">
        <v>27.109000000000002</v>
      </c>
      <c r="Q59" t="s">
        <v>47</v>
      </c>
      <c r="R59">
        <v>5</v>
      </c>
      <c r="S59">
        <v>6</v>
      </c>
      <c r="T59" t="s">
        <v>51</v>
      </c>
      <c r="U59">
        <v>6</v>
      </c>
      <c r="V59">
        <v>5</v>
      </c>
      <c r="W59">
        <v>0</v>
      </c>
      <c r="X59">
        <v>3</v>
      </c>
      <c r="Y59">
        <v>0</v>
      </c>
      <c r="Z59" t="s">
        <v>49</v>
      </c>
    </row>
    <row r="60" spans="1:26" x14ac:dyDescent="0.25">
      <c r="A60">
        <v>285</v>
      </c>
      <c r="B60">
        <v>42</v>
      </c>
      <c r="C60" t="s">
        <v>3</v>
      </c>
      <c r="D60">
        <v>1867.9284419999999</v>
      </c>
      <c r="E60">
        <v>2879.0106179999998</v>
      </c>
      <c r="F60">
        <v>4728.9284950000001</v>
      </c>
      <c r="G60">
        <v>-2</v>
      </c>
      <c r="H60">
        <v>4728.9105939999999</v>
      </c>
      <c r="I60" t="s">
        <v>78</v>
      </c>
      <c r="J60">
        <f t="shared" si="0"/>
        <v>4</v>
      </c>
      <c r="K60">
        <v>1183.234925</v>
      </c>
      <c r="L60">
        <v>156</v>
      </c>
      <c r="M60">
        <v>57.118362570000002</v>
      </c>
      <c r="N60">
        <v>34</v>
      </c>
      <c r="O60">
        <v>1</v>
      </c>
      <c r="P60">
        <v>24.113</v>
      </c>
      <c r="Q60" t="s">
        <v>47</v>
      </c>
      <c r="R60">
        <v>6</v>
      </c>
      <c r="S60">
        <v>3</v>
      </c>
      <c r="T60" t="s">
        <v>48</v>
      </c>
      <c r="U60">
        <v>6</v>
      </c>
      <c r="V60">
        <v>5</v>
      </c>
      <c r="W60">
        <v>0</v>
      </c>
      <c r="X60">
        <v>3</v>
      </c>
      <c r="Y60">
        <v>0</v>
      </c>
      <c r="Z60" t="s">
        <v>49</v>
      </c>
    </row>
    <row r="61" spans="1:26" x14ac:dyDescent="0.25">
      <c r="A61">
        <v>301</v>
      </c>
      <c r="B61">
        <v>55</v>
      </c>
      <c r="C61" t="s">
        <v>3</v>
      </c>
      <c r="D61">
        <v>1739.8334789999999</v>
      </c>
      <c r="E61">
        <v>1931.6875889999999</v>
      </c>
      <c r="F61">
        <v>3653.510503</v>
      </c>
      <c r="G61">
        <v>0</v>
      </c>
      <c r="H61">
        <v>3653.5148939999999</v>
      </c>
      <c r="I61" t="s">
        <v>70</v>
      </c>
      <c r="J61">
        <f t="shared" si="0"/>
        <v>4</v>
      </c>
      <c r="K61">
        <v>914.38599999999997</v>
      </c>
      <c r="L61">
        <v>156</v>
      </c>
      <c r="M61">
        <v>56.954619880000003</v>
      </c>
      <c r="N61" t="s">
        <v>46</v>
      </c>
      <c r="O61">
        <v>1</v>
      </c>
      <c r="P61">
        <v>24.524000000000001</v>
      </c>
      <c r="Q61" t="s">
        <v>47</v>
      </c>
      <c r="R61">
        <v>6</v>
      </c>
      <c r="S61">
        <v>4</v>
      </c>
      <c r="T61" t="s">
        <v>51</v>
      </c>
      <c r="U61">
        <v>5</v>
      </c>
      <c r="V61">
        <v>4</v>
      </c>
      <c r="W61">
        <v>0</v>
      </c>
      <c r="X61">
        <v>1</v>
      </c>
      <c r="Y61">
        <v>0</v>
      </c>
      <c r="Z61" t="s">
        <v>49</v>
      </c>
    </row>
    <row r="62" spans="1:26" x14ac:dyDescent="0.25">
      <c r="A62">
        <v>319</v>
      </c>
      <c r="B62">
        <v>73</v>
      </c>
      <c r="C62" t="s">
        <v>3</v>
      </c>
      <c r="D62">
        <v>1867.9284419999999</v>
      </c>
      <c r="E62">
        <v>2879.0106179999998</v>
      </c>
      <c r="F62">
        <v>4728.9284950000001</v>
      </c>
      <c r="G62">
        <v>-2</v>
      </c>
      <c r="H62">
        <v>4728.8824409999997</v>
      </c>
      <c r="I62" t="s">
        <v>79</v>
      </c>
      <c r="J62">
        <f t="shared" si="0"/>
        <v>6</v>
      </c>
      <c r="K62">
        <v>789.15435000000002</v>
      </c>
      <c r="L62">
        <v>156</v>
      </c>
      <c r="M62">
        <v>55.078421050000003</v>
      </c>
      <c r="N62">
        <v>41</v>
      </c>
      <c r="O62">
        <v>1</v>
      </c>
      <c r="P62">
        <v>25.053999999999998</v>
      </c>
      <c r="Q62" t="s">
        <v>47</v>
      </c>
      <c r="R62">
        <v>5</v>
      </c>
      <c r="S62">
        <v>5</v>
      </c>
      <c r="T62" t="s">
        <v>48</v>
      </c>
      <c r="U62">
        <v>6</v>
      </c>
      <c r="V62">
        <v>5</v>
      </c>
      <c r="W62">
        <v>0</v>
      </c>
      <c r="X62">
        <v>3</v>
      </c>
      <c r="Y62">
        <v>0</v>
      </c>
      <c r="Z62" t="s">
        <v>49</v>
      </c>
    </row>
    <row r="63" spans="1:26" x14ac:dyDescent="0.25">
      <c r="A63">
        <v>327</v>
      </c>
      <c r="B63">
        <v>80</v>
      </c>
      <c r="C63" t="s">
        <v>3</v>
      </c>
      <c r="D63">
        <v>1867.9284419999999</v>
      </c>
      <c r="E63">
        <v>2587.9152009999998</v>
      </c>
      <c r="F63">
        <v>4437.8330779999997</v>
      </c>
      <c r="G63">
        <v>0</v>
      </c>
      <c r="H63">
        <v>4437.8331179999996</v>
      </c>
      <c r="I63" t="s">
        <v>69</v>
      </c>
      <c r="J63">
        <f t="shared" si="0"/>
        <v>5</v>
      </c>
      <c r="K63">
        <v>888.57389999999998</v>
      </c>
      <c r="L63">
        <v>156</v>
      </c>
      <c r="M63">
        <v>55.078421050000003</v>
      </c>
      <c r="N63" t="s">
        <v>46</v>
      </c>
      <c r="O63">
        <v>1</v>
      </c>
      <c r="P63">
        <v>25.186</v>
      </c>
      <c r="Q63" t="s">
        <v>47</v>
      </c>
      <c r="R63">
        <v>5</v>
      </c>
      <c r="S63">
        <v>4</v>
      </c>
      <c r="T63" t="s">
        <v>48</v>
      </c>
      <c r="U63">
        <v>6</v>
      </c>
      <c r="V63">
        <v>5</v>
      </c>
      <c r="W63">
        <v>0</v>
      </c>
      <c r="X63">
        <v>2</v>
      </c>
      <c r="Y63">
        <v>0</v>
      </c>
      <c r="Z63" t="s">
        <v>49</v>
      </c>
    </row>
    <row r="64" spans="1:26" x14ac:dyDescent="0.25">
      <c r="A64">
        <v>338</v>
      </c>
      <c r="B64">
        <v>91</v>
      </c>
      <c r="C64" t="s">
        <v>3</v>
      </c>
      <c r="D64">
        <v>1739.8334789999999</v>
      </c>
      <c r="E64">
        <v>2222.7830049999998</v>
      </c>
      <c r="F64">
        <v>3944.6059190000001</v>
      </c>
      <c r="G64">
        <v>-2</v>
      </c>
      <c r="H64">
        <v>3944.591418</v>
      </c>
      <c r="I64" t="s">
        <v>80</v>
      </c>
      <c r="J64">
        <f t="shared" si="0"/>
        <v>5</v>
      </c>
      <c r="K64">
        <v>789.92556000000002</v>
      </c>
      <c r="L64">
        <v>156</v>
      </c>
      <c r="M64">
        <v>54.92052632</v>
      </c>
      <c r="N64" t="s">
        <v>46</v>
      </c>
      <c r="O64">
        <v>1</v>
      </c>
      <c r="P64">
        <v>25.44</v>
      </c>
      <c r="Q64" t="s">
        <v>47</v>
      </c>
      <c r="R64">
        <v>4</v>
      </c>
      <c r="S64">
        <v>6</v>
      </c>
      <c r="T64" t="s">
        <v>51</v>
      </c>
      <c r="U64">
        <v>5</v>
      </c>
      <c r="V64">
        <v>4</v>
      </c>
      <c r="W64">
        <v>0</v>
      </c>
      <c r="X64">
        <v>2</v>
      </c>
      <c r="Y64">
        <v>0</v>
      </c>
      <c r="Z64" t="s">
        <v>49</v>
      </c>
    </row>
    <row r="65" spans="1:26" x14ac:dyDescent="0.25">
      <c r="A65">
        <v>300</v>
      </c>
      <c r="B65">
        <v>54</v>
      </c>
      <c r="C65" t="s">
        <v>3</v>
      </c>
      <c r="D65">
        <v>1867.9284419999999</v>
      </c>
      <c r="E65">
        <v>2879.0106179999998</v>
      </c>
      <c r="F65">
        <v>4728.9284950000001</v>
      </c>
      <c r="G65">
        <v>-2</v>
      </c>
      <c r="H65">
        <v>4728.8804179999997</v>
      </c>
      <c r="I65" t="s">
        <v>81</v>
      </c>
      <c r="J65">
        <f t="shared" si="0"/>
        <v>5</v>
      </c>
      <c r="K65">
        <v>946.78336000000002</v>
      </c>
      <c r="L65">
        <v>156</v>
      </c>
      <c r="M65">
        <v>54.058450290000003</v>
      </c>
      <c r="N65">
        <v>22</v>
      </c>
      <c r="O65">
        <v>1</v>
      </c>
      <c r="P65">
        <v>24.491</v>
      </c>
      <c r="Q65" t="s">
        <v>47</v>
      </c>
      <c r="R65">
        <v>5</v>
      </c>
      <c r="S65">
        <v>3</v>
      </c>
      <c r="T65" t="s">
        <v>48</v>
      </c>
      <c r="U65">
        <v>6</v>
      </c>
      <c r="V65">
        <v>5</v>
      </c>
      <c r="W65">
        <v>0</v>
      </c>
      <c r="X65">
        <v>3</v>
      </c>
      <c r="Y65">
        <v>0</v>
      </c>
      <c r="Z65" t="s">
        <v>49</v>
      </c>
    </row>
    <row r="66" spans="1:26" x14ac:dyDescent="0.25">
      <c r="A66">
        <v>397</v>
      </c>
      <c r="B66">
        <v>135</v>
      </c>
      <c r="C66" t="s">
        <v>3</v>
      </c>
      <c r="D66">
        <v>1739.8334789999999</v>
      </c>
      <c r="E66">
        <v>2879.0106179999998</v>
      </c>
      <c r="F66">
        <v>4600.8335319999996</v>
      </c>
      <c r="G66">
        <v>-3</v>
      </c>
      <c r="H66">
        <v>4600.8450679999996</v>
      </c>
      <c r="I66" t="s">
        <v>82</v>
      </c>
      <c r="J66">
        <f t="shared" si="0"/>
        <v>5</v>
      </c>
      <c r="K66">
        <v>921.17628999999999</v>
      </c>
      <c r="L66">
        <v>156</v>
      </c>
      <c r="M66">
        <v>53.903479529999998</v>
      </c>
      <c r="N66">
        <v>26</v>
      </c>
      <c r="O66">
        <v>1</v>
      </c>
      <c r="P66">
        <v>27.292999999999999</v>
      </c>
      <c r="Q66" t="s">
        <v>47</v>
      </c>
      <c r="R66">
        <v>4</v>
      </c>
      <c r="S66">
        <v>5</v>
      </c>
      <c r="T66" t="s">
        <v>51</v>
      </c>
      <c r="U66">
        <v>6</v>
      </c>
      <c r="V66">
        <v>5</v>
      </c>
      <c r="W66">
        <v>0</v>
      </c>
      <c r="X66">
        <v>3</v>
      </c>
      <c r="Y66">
        <v>0</v>
      </c>
      <c r="Z66" t="s">
        <v>49</v>
      </c>
    </row>
    <row r="67" spans="1:26" x14ac:dyDescent="0.25">
      <c r="A67">
        <v>345</v>
      </c>
      <c r="B67">
        <v>98</v>
      </c>
      <c r="C67" t="s">
        <v>3</v>
      </c>
      <c r="D67">
        <v>1867.9284419999999</v>
      </c>
      <c r="E67">
        <v>2879.0106179999998</v>
      </c>
      <c r="F67">
        <v>4728.9284950000001</v>
      </c>
      <c r="G67">
        <v>-2</v>
      </c>
      <c r="H67">
        <v>4728.8804179999997</v>
      </c>
      <c r="I67" t="s">
        <v>81</v>
      </c>
      <c r="J67">
        <f t="shared" si="0"/>
        <v>5</v>
      </c>
      <c r="K67">
        <v>946.78336000000002</v>
      </c>
      <c r="L67">
        <v>156</v>
      </c>
      <c r="M67">
        <v>52.018508769999997</v>
      </c>
      <c r="N67">
        <v>40</v>
      </c>
      <c r="O67">
        <v>1</v>
      </c>
      <c r="P67">
        <v>25.577000000000002</v>
      </c>
      <c r="Q67" t="s">
        <v>47</v>
      </c>
      <c r="R67">
        <v>5</v>
      </c>
      <c r="S67">
        <v>4</v>
      </c>
      <c r="T67" t="s">
        <v>48</v>
      </c>
      <c r="U67">
        <v>6</v>
      </c>
      <c r="V67">
        <v>5</v>
      </c>
      <c r="W67">
        <v>0</v>
      </c>
      <c r="X67">
        <v>3</v>
      </c>
      <c r="Y67">
        <v>0</v>
      </c>
      <c r="Z67" t="s">
        <v>49</v>
      </c>
    </row>
    <row r="68" spans="1:26" x14ac:dyDescent="0.25">
      <c r="A68">
        <v>363</v>
      </c>
      <c r="B68">
        <v>112</v>
      </c>
      <c r="C68" t="s">
        <v>3</v>
      </c>
      <c r="D68">
        <v>1739.8334789999999</v>
      </c>
      <c r="E68">
        <v>2879.0106179999998</v>
      </c>
      <c r="F68">
        <v>4600.8335319999996</v>
      </c>
      <c r="G68">
        <v>0</v>
      </c>
      <c r="H68">
        <v>4600.8786179999997</v>
      </c>
      <c r="I68" t="s">
        <v>77</v>
      </c>
      <c r="J68">
        <f t="shared" si="0"/>
        <v>5</v>
      </c>
      <c r="K68">
        <v>921.18299999999999</v>
      </c>
      <c r="L68">
        <v>156</v>
      </c>
      <c r="M68">
        <v>50.852339180000001</v>
      </c>
      <c r="N68">
        <v>21</v>
      </c>
      <c r="O68">
        <v>1</v>
      </c>
      <c r="P68">
        <v>26.295999999999999</v>
      </c>
      <c r="Q68" t="s">
        <v>47</v>
      </c>
      <c r="R68">
        <v>3</v>
      </c>
      <c r="S68">
        <v>6</v>
      </c>
      <c r="T68" t="s">
        <v>51</v>
      </c>
      <c r="U68">
        <v>6</v>
      </c>
      <c r="V68">
        <v>5</v>
      </c>
      <c r="W68">
        <v>0</v>
      </c>
      <c r="X68">
        <v>3</v>
      </c>
      <c r="Y68">
        <v>0</v>
      </c>
      <c r="Z68" t="s">
        <v>49</v>
      </c>
    </row>
    <row r="69" spans="1:26" x14ac:dyDescent="0.25">
      <c r="A69">
        <v>307</v>
      </c>
      <c r="B69">
        <v>59</v>
      </c>
      <c r="C69" t="s">
        <v>3</v>
      </c>
      <c r="D69">
        <v>1867.9284419999999</v>
      </c>
      <c r="E69">
        <v>2587.9152009999998</v>
      </c>
      <c r="F69">
        <v>4437.8330779999997</v>
      </c>
      <c r="G69">
        <v>0</v>
      </c>
      <c r="H69">
        <v>4437.8360940000002</v>
      </c>
      <c r="I69" t="s">
        <v>55</v>
      </c>
      <c r="J69">
        <f t="shared" si="0"/>
        <v>4</v>
      </c>
      <c r="K69">
        <v>1110.4663</v>
      </c>
      <c r="L69">
        <v>156</v>
      </c>
      <c r="M69">
        <v>49.978567249999998</v>
      </c>
      <c r="N69" t="s">
        <v>46</v>
      </c>
      <c r="O69">
        <v>1</v>
      </c>
      <c r="P69">
        <v>24.670999999999999</v>
      </c>
      <c r="Q69" t="s">
        <v>47</v>
      </c>
      <c r="R69">
        <v>7</v>
      </c>
      <c r="S69">
        <v>0</v>
      </c>
      <c r="T69" t="s">
        <v>48</v>
      </c>
      <c r="U69">
        <v>6</v>
      </c>
      <c r="V69">
        <v>5</v>
      </c>
      <c r="W69">
        <v>0</v>
      </c>
      <c r="X69">
        <v>2</v>
      </c>
      <c r="Y69">
        <v>0</v>
      </c>
      <c r="Z69" t="s">
        <v>49</v>
      </c>
    </row>
    <row r="70" spans="1:26" x14ac:dyDescent="0.25">
      <c r="A70">
        <v>320</v>
      </c>
      <c r="B70">
        <v>74</v>
      </c>
      <c r="C70" t="s">
        <v>3</v>
      </c>
      <c r="D70">
        <v>1867.9284419999999</v>
      </c>
      <c r="E70">
        <v>2587.9152009999998</v>
      </c>
      <c r="F70">
        <v>4437.8330779999997</v>
      </c>
      <c r="G70">
        <v>-2</v>
      </c>
      <c r="H70">
        <v>4437.7974180000001</v>
      </c>
      <c r="I70" t="s">
        <v>83</v>
      </c>
      <c r="J70">
        <f t="shared" si="0"/>
        <v>5</v>
      </c>
      <c r="K70">
        <v>888.56676000000004</v>
      </c>
      <c r="L70">
        <v>156</v>
      </c>
      <c r="M70">
        <v>48.958596489999998</v>
      </c>
      <c r="N70" t="s">
        <v>46</v>
      </c>
      <c r="O70">
        <v>1</v>
      </c>
      <c r="P70">
        <v>25.071000000000002</v>
      </c>
      <c r="Q70" t="s">
        <v>47</v>
      </c>
      <c r="R70">
        <v>5</v>
      </c>
      <c r="S70">
        <v>3</v>
      </c>
      <c r="T70" t="s">
        <v>48</v>
      </c>
      <c r="U70">
        <v>6</v>
      </c>
      <c r="V70">
        <v>5</v>
      </c>
      <c r="W70">
        <v>0</v>
      </c>
      <c r="X70">
        <v>2</v>
      </c>
      <c r="Y70">
        <v>0</v>
      </c>
      <c r="Z70" t="s">
        <v>49</v>
      </c>
    </row>
    <row r="71" spans="1:26" x14ac:dyDescent="0.25">
      <c r="A71">
        <v>311</v>
      </c>
      <c r="B71">
        <v>63</v>
      </c>
      <c r="C71" t="s">
        <v>3</v>
      </c>
      <c r="D71">
        <v>1867.9284419999999</v>
      </c>
      <c r="E71">
        <v>2879.0106179999998</v>
      </c>
      <c r="F71">
        <v>4728.9284950000001</v>
      </c>
      <c r="G71">
        <v>0</v>
      </c>
      <c r="H71">
        <v>4728.8941180000002</v>
      </c>
      <c r="I71" t="s">
        <v>63</v>
      </c>
      <c r="J71">
        <f t="shared" si="0"/>
        <v>5</v>
      </c>
      <c r="K71">
        <v>946.78610000000003</v>
      </c>
      <c r="L71">
        <v>156</v>
      </c>
      <c r="M71">
        <v>47.938625729999998</v>
      </c>
      <c r="N71">
        <v>31</v>
      </c>
      <c r="O71">
        <v>1</v>
      </c>
      <c r="P71">
        <v>24.808</v>
      </c>
      <c r="Q71" t="s">
        <v>47</v>
      </c>
      <c r="R71">
        <v>6</v>
      </c>
      <c r="S71">
        <v>0</v>
      </c>
      <c r="T71" t="s">
        <v>48</v>
      </c>
      <c r="U71">
        <v>6</v>
      </c>
      <c r="V71">
        <v>5</v>
      </c>
      <c r="W71">
        <v>0</v>
      </c>
      <c r="X71">
        <v>3</v>
      </c>
      <c r="Y71">
        <v>0</v>
      </c>
      <c r="Z71" t="s">
        <v>49</v>
      </c>
    </row>
    <row r="72" spans="1:26" x14ac:dyDescent="0.25">
      <c r="A72">
        <v>1671</v>
      </c>
      <c r="B72">
        <v>360</v>
      </c>
      <c r="C72" t="s">
        <v>3</v>
      </c>
      <c r="D72">
        <v>3015.56655</v>
      </c>
      <c r="E72">
        <v>2587.9152009999998</v>
      </c>
      <c r="F72">
        <v>5585.4711859999998</v>
      </c>
      <c r="G72">
        <v>-2</v>
      </c>
      <c r="H72">
        <v>5585.4437939999998</v>
      </c>
      <c r="I72" t="s">
        <v>84</v>
      </c>
      <c r="J72">
        <f t="shared" si="0"/>
        <v>4</v>
      </c>
      <c r="K72">
        <v>1397.3682249999999</v>
      </c>
      <c r="L72">
        <v>176</v>
      </c>
      <c r="M72">
        <v>97.165910060000002</v>
      </c>
      <c r="N72">
        <v>90</v>
      </c>
      <c r="O72">
        <v>1</v>
      </c>
      <c r="P72">
        <v>67.724999999999994</v>
      </c>
      <c r="Q72" t="s">
        <v>47</v>
      </c>
      <c r="R72">
        <v>6</v>
      </c>
      <c r="S72">
        <v>17</v>
      </c>
      <c r="T72" t="s">
        <v>85</v>
      </c>
      <c r="U72">
        <v>6</v>
      </c>
      <c r="V72">
        <v>5</v>
      </c>
      <c r="W72">
        <v>0</v>
      </c>
      <c r="X72">
        <v>2</v>
      </c>
      <c r="Y72">
        <v>0</v>
      </c>
      <c r="Z72" t="s">
        <v>49</v>
      </c>
    </row>
    <row r="73" spans="1:26" x14ac:dyDescent="0.25">
      <c r="A73">
        <v>1695</v>
      </c>
      <c r="B73">
        <v>377</v>
      </c>
      <c r="C73" t="s">
        <v>3</v>
      </c>
      <c r="D73">
        <v>3015.56655</v>
      </c>
      <c r="E73">
        <v>2879.0106179999998</v>
      </c>
      <c r="F73">
        <v>5876.5666030000002</v>
      </c>
      <c r="G73">
        <v>-2</v>
      </c>
      <c r="H73">
        <v>5876.515394</v>
      </c>
      <c r="I73" t="s">
        <v>86</v>
      </c>
      <c r="J73">
        <f t="shared" si="0"/>
        <v>4</v>
      </c>
      <c r="K73">
        <v>1470.136125</v>
      </c>
      <c r="L73">
        <v>176</v>
      </c>
      <c r="M73">
        <v>92.105185579999997</v>
      </c>
      <c r="N73">
        <v>62</v>
      </c>
      <c r="O73">
        <v>1</v>
      </c>
      <c r="P73">
        <v>68.453999999999994</v>
      </c>
      <c r="Q73" t="s">
        <v>47</v>
      </c>
      <c r="R73">
        <v>4</v>
      </c>
      <c r="S73">
        <v>18</v>
      </c>
      <c r="T73" t="s">
        <v>85</v>
      </c>
      <c r="U73">
        <v>6</v>
      </c>
      <c r="V73">
        <v>5</v>
      </c>
      <c r="W73">
        <v>0</v>
      </c>
      <c r="X73">
        <v>3</v>
      </c>
      <c r="Y73">
        <v>0</v>
      </c>
      <c r="Z73" t="s">
        <v>49</v>
      </c>
    </row>
    <row r="74" spans="1:26" x14ac:dyDescent="0.25">
      <c r="A74">
        <v>1692</v>
      </c>
      <c r="B74">
        <v>375</v>
      </c>
      <c r="C74" t="s">
        <v>3</v>
      </c>
      <c r="D74">
        <v>3015.56655</v>
      </c>
      <c r="E74">
        <v>2587.9152009999998</v>
      </c>
      <c r="F74">
        <v>5585.4711859999998</v>
      </c>
      <c r="G74">
        <v>0</v>
      </c>
      <c r="H74">
        <v>5585.3811180000002</v>
      </c>
      <c r="I74" t="s">
        <v>87</v>
      </c>
      <c r="J74">
        <f t="shared" si="0"/>
        <v>5</v>
      </c>
      <c r="K74">
        <v>1118.0835</v>
      </c>
      <c r="L74">
        <v>176</v>
      </c>
      <c r="M74">
        <v>67.813708070000004</v>
      </c>
      <c r="N74">
        <v>33</v>
      </c>
      <c r="O74">
        <v>1</v>
      </c>
      <c r="P74">
        <v>68.391000000000005</v>
      </c>
      <c r="Q74" t="s">
        <v>47</v>
      </c>
      <c r="R74">
        <v>4</v>
      </c>
      <c r="S74">
        <v>10</v>
      </c>
      <c r="T74" t="s">
        <v>85</v>
      </c>
      <c r="U74">
        <v>6</v>
      </c>
      <c r="V74">
        <v>5</v>
      </c>
      <c r="W74">
        <v>0</v>
      </c>
      <c r="X74">
        <v>2</v>
      </c>
      <c r="Y74">
        <v>0</v>
      </c>
      <c r="Z74" t="s">
        <v>49</v>
      </c>
    </row>
    <row r="75" spans="1:26" x14ac:dyDescent="0.25">
      <c r="A75">
        <v>1691</v>
      </c>
      <c r="B75">
        <v>372</v>
      </c>
      <c r="C75" t="s">
        <v>3</v>
      </c>
      <c r="D75">
        <v>3015.56655</v>
      </c>
      <c r="E75">
        <v>2222.7830049999998</v>
      </c>
      <c r="F75">
        <v>5220.3389900000002</v>
      </c>
      <c r="G75">
        <v>0</v>
      </c>
      <c r="H75">
        <v>5220.3908940000001</v>
      </c>
      <c r="I75" t="s">
        <v>88</v>
      </c>
      <c r="J75">
        <f t="shared" si="0"/>
        <v>4</v>
      </c>
      <c r="K75">
        <v>1306.105</v>
      </c>
      <c r="L75">
        <v>176</v>
      </c>
      <c r="M75">
        <v>57.692259100000001</v>
      </c>
      <c r="N75">
        <v>50</v>
      </c>
      <c r="O75">
        <v>1</v>
      </c>
      <c r="P75">
        <v>68.340999999999994</v>
      </c>
      <c r="Q75" t="s">
        <v>47</v>
      </c>
      <c r="R75">
        <v>5</v>
      </c>
      <c r="S75">
        <v>5</v>
      </c>
      <c r="T75" t="s">
        <v>85</v>
      </c>
      <c r="U75">
        <v>5</v>
      </c>
      <c r="V75">
        <v>4</v>
      </c>
      <c r="W75">
        <v>0</v>
      </c>
      <c r="X75">
        <v>2</v>
      </c>
      <c r="Y75">
        <v>0</v>
      </c>
      <c r="Z75" t="s">
        <v>49</v>
      </c>
    </row>
    <row r="76" spans="1:26" x14ac:dyDescent="0.25">
      <c r="A76">
        <v>1070</v>
      </c>
      <c r="B76">
        <v>264</v>
      </c>
      <c r="C76" t="s">
        <v>3</v>
      </c>
      <c r="D76">
        <v>3015.56655</v>
      </c>
      <c r="E76">
        <v>2222.7830049999998</v>
      </c>
      <c r="F76">
        <v>5220.3389900000002</v>
      </c>
      <c r="G76">
        <v>-2</v>
      </c>
      <c r="H76">
        <v>5220.3209939999997</v>
      </c>
      <c r="I76" t="s">
        <v>89</v>
      </c>
      <c r="J76">
        <f t="shared" si="0"/>
        <v>4</v>
      </c>
      <c r="K76">
        <v>1306.0875249999999</v>
      </c>
      <c r="L76">
        <v>176</v>
      </c>
      <c r="M76">
        <v>49.595099930000003</v>
      </c>
      <c r="N76">
        <v>45</v>
      </c>
      <c r="O76">
        <v>1</v>
      </c>
      <c r="P76">
        <v>47.893999999999998</v>
      </c>
      <c r="Q76" t="s">
        <v>47</v>
      </c>
      <c r="R76">
        <v>3</v>
      </c>
      <c r="S76">
        <v>7</v>
      </c>
      <c r="T76" t="s">
        <v>85</v>
      </c>
      <c r="U76">
        <v>5</v>
      </c>
      <c r="V76">
        <v>4</v>
      </c>
      <c r="W76">
        <v>0</v>
      </c>
      <c r="X76">
        <v>2</v>
      </c>
      <c r="Y76">
        <v>0</v>
      </c>
      <c r="Z76" t="s">
        <v>49</v>
      </c>
    </row>
    <row r="77" spans="1:26" x14ac:dyDescent="0.25">
      <c r="A77">
        <v>1660</v>
      </c>
      <c r="B77">
        <v>358</v>
      </c>
      <c r="C77" t="s">
        <v>3</v>
      </c>
      <c r="D77">
        <v>3015.56655</v>
      </c>
      <c r="E77">
        <v>2897.0463340000001</v>
      </c>
      <c r="F77">
        <v>5894.6023189999996</v>
      </c>
      <c r="G77">
        <v>0</v>
      </c>
      <c r="H77">
        <v>5894.5556939999997</v>
      </c>
      <c r="I77" t="s">
        <v>90</v>
      </c>
      <c r="J77">
        <f t="shared" si="0"/>
        <v>4</v>
      </c>
      <c r="K77">
        <v>1474.6461999999999</v>
      </c>
      <c r="L77">
        <v>176</v>
      </c>
      <c r="M77">
        <v>49.595099930000003</v>
      </c>
      <c r="N77" t="s">
        <v>46</v>
      </c>
      <c r="O77">
        <v>1</v>
      </c>
      <c r="P77">
        <v>67.466999999999999</v>
      </c>
      <c r="Q77" t="s">
        <v>47</v>
      </c>
      <c r="R77">
        <v>1</v>
      </c>
      <c r="S77">
        <v>9</v>
      </c>
      <c r="T77" t="s">
        <v>85</v>
      </c>
      <c r="U77">
        <v>7</v>
      </c>
      <c r="V77">
        <v>5</v>
      </c>
      <c r="W77">
        <v>3</v>
      </c>
      <c r="X77">
        <v>1</v>
      </c>
      <c r="Y77">
        <v>0</v>
      </c>
      <c r="Z77" t="s">
        <v>49</v>
      </c>
    </row>
    <row r="78" spans="1:26" x14ac:dyDescent="0.25">
      <c r="A78">
        <v>1689</v>
      </c>
      <c r="B78">
        <v>370</v>
      </c>
      <c r="C78" t="s">
        <v>3</v>
      </c>
      <c r="D78">
        <v>3015.56655</v>
      </c>
      <c r="E78">
        <v>2587.9152009999998</v>
      </c>
      <c r="F78">
        <v>5585.4711859999998</v>
      </c>
      <c r="G78">
        <v>0</v>
      </c>
      <c r="H78">
        <v>5585.3808939999999</v>
      </c>
      <c r="I78" t="s">
        <v>91</v>
      </c>
      <c r="J78">
        <f t="shared" si="0"/>
        <v>4</v>
      </c>
      <c r="K78">
        <v>1397.3525</v>
      </c>
      <c r="L78">
        <v>176</v>
      </c>
      <c r="M78">
        <v>47.570810139999999</v>
      </c>
      <c r="N78">
        <v>22</v>
      </c>
      <c r="O78">
        <v>1</v>
      </c>
      <c r="P78">
        <v>68.313999999999993</v>
      </c>
      <c r="Q78" t="s">
        <v>47</v>
      </c>
      <c r="R78">
        <v>3</v>
      </c>
      <c r="S78">
        <v>6</v>
      </c>
      <c r="T78" t="s">
        <v>85</v>
      </c>
      <c r="U78">
        <v>6</v>
      </c>
      <c r="V78">
        <v>5</v>
      </c>
      <c r="W78">
        <v>0</v>
      </c>
      <c r="X78">
        <v>2</v>
      </c>
      <c r="Y78">
        <v>0</v>
      </c>
      <c r="Z78" t="s">
        <v>49</v>
      </c>
    </row>
    <row r="82" spans="1:14" x14ac:dyDescent="0.25">
      <c r="A82" t="s">
        <v>29</v>
      </c>
      <c r="B82" t="s">
        <v>30</v>
      </c>
      <c r="C82" t="s">
        <v>31</v>
      </c>
      <c r="D82" t="s">
        <v>34</v>
      </c>
      <c r="E82" t="s">
        <v>36</v>
      </c>
      <c r="F82" t="s">
        <v>37</v>
      </c>
      <c r="G82" t="s">
        <v>38</v>
      </c>
      <c r="H82" t="s">
        <v>39</v>
      </c>
      <c r="I82" t="s">
        <v>40</v>
      </c>
      <c r="J82" t="s">
        <v>41</v>
      </c>
      <c r="K82" t="s">
        <v>42</v>
      </c>
      <c r="L82" t="s">
        <v>105</v>
      </c>
      <c r="N82" t="s">
        <v>112</v>
      </c>
    </row>
    <row r="83" spans="1:14" x14ac:dyDescent="0.25">
      <c r="A83">
        <v>1019.1822</v>
      </c>
      <c r="B83">
        <v>156</v>
      </c>
      <c r="C83">
        <v>120.3565497</v>
      </c>
      <c r="D83">
        <v>24.411000000000001</v>
      </c>
      <c r="E83">
        <v>12</v>
      </c>
      <c r="F83">
        <v>12</v>
      </c>
      <c r="G83" t="s">
        <v>48</v>
      </c>
      <c r="H83">
        <v>5</v>
      </c>
      <c r="I83">
        <v>4</v>
      </c>
      <c r="J83">
        <v>0</v>
      </c>
      <c r="K83">
        <v>2</v>
      </c>
      <c r="L83" t="str">
        <f t="shared" ref="L83:L96" si="1">CONCATENATE(H83,"_",I83,"_",J83,"_",K83)</f>
        <v>5_4_0_2</v>
      </c>
      <c r="N83" t="s">
        <v>106</v>
      </c>
    </row>
    <row r="84" spans="1:14" x14ac:dyDescent="0.25">
      <c r="A84">
        <v>987.15809999999999</v>
      </c>
      <c r="B84">
        <v>156</v>
      </c>
      <c r="C84">
        <v>103.7387719</v>
      </c>
      <c r="D84">
        <v>25.760999999999999</v>
      </c>
      <c r="E84">
        <v>10</v>
      </c>
      <c r="F84">
        <v>11</v>
      </c>
      <c r="G84" t="s">
        <v>51</v>
      </c>
      <c r="H84">
        <v>5</v>
      </c>
      <c r="I84">
        <v>4</v>
      </c>
      <c r="J84">
        <v>0</v>
      </c>
      <c r="K84">
        <v>2</v>
      </c>
      <c r="L84" t="str">
        <f t="shared" si="1"/>
        <v>5_4_0_2</v>
      </c>
      <c r="N84" t="s">
        <v>108</v>
      </c>
    </row>
    <row r="85" spans="1:14" x14ac:dyDescent="0.25">
      <c r="A85">
        <v>946.41139999999996</v>
      </c>
      <c r="B85">
        <v>156</v>
      </c>
      <c r="C85">
        <v>85.67754386</v>
      </c>
      <c r="D85">
        <v>23.634</v>
      </c>
      <c r="E85">
        <v>7</v>
      </c>
      <c r="F85">
        <v>10</v>
      </c>
      <c r="G85" t="s">
        <v>48</v>
      </c>
      <c r="H85">
        <v>5</v>
      </c>
      <c r="I85">
        <v>4</v>
      </c>
      <c r="J85">
        <v>0</v>
      </c>
      <c r="K85">
        <v>1</v>
      </c>
      <c r="L85" t="str">
        <f t="shared" si="1"/>
        <v>5_4_0_1</v>
      </c>
      <c r="N85" t="s">
        <v>107</v>
      </c>
    </row>
    <row r="86" spans="1:14" x14ac:dyDescent="0.25">
      <c r="A86">
        <v>1183.2382</v>
      </c>
      <c r="B86">
        <v>156</v>
      </c>
      <c r="C86">
        <v>85.67754386</v>
      </c>
      <c r="D86">
        <v>25.004000000000001</v>
      </c>
      <c r="E86">
        <v>8</v>
      </c>
      <c r="F86">
        <v>9</v>
      </c>
      <c r="G86" t="s">
        <v>48</v>
      </c>
      <c r="H86">
        <v>6</v>
      </c>
      <c r="I86">
        <v>5</v>
      </c>
      <c r="J86">
        <v>0</v>
      </c>
      <c r="K86">
        <v>3</v>
      </c>
      <c r="L86" t="str">
        <f t="shared" si="1"/>
        <v>6_5_0_3</v>
      </c>
      <c r="N86" t="s">
        <v>109</v>
      </c>
    </row>
    <row r="87" spans="1:14" x14ac:dyDescent="0.25">
      <c r="A87">
        <v>1114.9492</v>
      </c>
      <c r="B87">
        <v>156</v>
      </c>
      <c r="C87">
        <v>85.431929819999993</v>
      </c>
      <c r="D87">
        <v>25.271000000000001</v>
      </c>
      <c r="E87">
        <v>7</v>
      </c>
      <c r="F87">
        <v>6</v>
      </c>
      <c r="G87" t="s">
        <v>51</v>
      </c>
      <c r="H87">
        <v>6</v>
      </c>
      <c r="I87">
        <v>5</v>
      </c>
      <c r="J87">
        <v>1</v>
      </c>
      <c r="K87">
        <v>2</v>
      </c>
      <c r="L87" t="str">
        <f t="shared" si="1"/>
        <v>6_5_1_2</v>
      </c>
      <c r="N87" t="s">
        <v>110</v>
      </c>
    </row>
    <row r="88" spans="1:14" x14ac:dyDescent="0.25">
      <c r="A88">
        <v>1110.4663</v>
      </c>
      <c r="B88">
        <v>156</v>
      </c>
      <c r="C88">
        <v>84.657573099999993</v>
      </c>
      <c r="D88">
        <v>25.248000000000001</v>
      </c>
      <c r="E88">
        <v>9</v>
      </c>
      <c r="F88">
        <v>7</v>
      </c>
      <c r="G88" t="s">
        <v>48</v>
      </c>
      <c r="H88">
        <v>6</v>
      </c>
      <c r="I88">
        <v>5</v>
      </c>
      <c r="J88">
        <v>0</v>
      </c>
      <c r="K88">
        <v>2</v>
      </c>
      <c r="L88" t="str">
        <f t="shared" si="1"/>
        <v>6_5_0_2</v>
      </c>
      <c r="N88" t="s">
        <v>111</v>
      </c>
    </row>
    <row r="89" spans="1:14" x14ac:dyDescent="0.25">
      <c r="A89">
        <v>1151.2279000000001</v>
      </c>
      <c r="B89">
        <v>156</v>
      </c>
      <c r="C89">
        <v>83.397836260000005</v>
      </c>
      <c r="D89">
        <v>26.757000000000001</v>
      </c>
      <c r="E89">
        <v>7</v>
      </c>
      <c r="F89">
        <v>10</v>
      </c>
      <c r="G89" t="s">
        <v>51</v>
      </c>
      <c r="H89">
        <v>6</v>
      </c>
      <c r="I89">
        <v>5</v>
      </c>
      <c r="J89">
        <v>0</v>
      </c>
      <c r="K89">
        <v>3</v>
      </c>
      <c r="L89" t="str">
        <f t="shared" si="1"/>
        <v>6_5_0_3</v>
      </c>
    </row>
    <row r="90" spans="1:14" x14ac:dyDescent="0.25">
      <c r="A90">
        <v>950.90340000000003</v>
      </c>
      <c r="B90">
        <v>156</v>
      </c>
      <c r="C90">
        <v>77.295555559999997</v>
      </c>
      <c r="D90">
        <v>24.545999999999999</v>
      </c>
      <c r="E90">
        <v>7</v>
      </c>
      <c r="F90">
        <v>6</v>
      </c>
      <c r="G90" t="s">
        <v>51</v>
      </c>
      <c r="H90">
        <v>5</v>
      </c>
      <c r="I90">
        <v>4</v>
      </c>
      <c r="J90">
        <v>1</v>
      </c>
      <c r="K90">
        <v>1</v>
      </c>
      <c r="L90" t="str">
        <f t="shared" si="1"/>
        <v>5_4_1_1</v>
      </c>
    </row>
    <row r="91" spans="1:14" x14ac:dyDescent="0.25">
      <c r="A91">
        <v>1146.9733000000001</v>
      </c>
      <c r="B91">
        <v>156</v>
      </c>
      <c r="C91">
        <v>76.497807019999996</v>
      </c>
      <c r="D91">
        <v>23.882999999999999</v>
      </c>
      <c r="E91">
        <v>7</v>
      </c>
      <c r="F91">
        <v>5</v>
      </c>
      <c r="G91" t="s">
        <v>48</v>
      </c>
      <c r="H91">
        <v>6</v>
      </c>
      <c r="I91">
        <v>5</v>
      </c>
      <c r="J91">
        <v>1</v>
      </c>
      <c r="K91">
        <v>2</v>
      </c>
      <c r="L91" t="str">
        <f t="shared" si="1"/>
        <v>6_5_1_2</v>
      </c>
    </row>
    <row r="92" spans="1:14" x14ac:dyDescent="0.25">
      <c r="A92">
        <v>1078.4426000000001</v>
      </c>
      <c r="B92">
        <v>156</v>
      </c>
      <c r="C92">
        <v>75.261461990000001</v>
      </c>
      <c r="D92">
        <v>25.199000000000002</v>
      </c>
      <c r="E92">
        <v>8</v>
      </c>
      <c r="F92">
        <v>5</v>
      </c>
      <c r="G92" t="s">
        <v>51</v>
      </c>
      <c r="H92">
        <v>6</v>
      </c>
      <c r="I92">
        <v>5</v>
      </c>
      <c r="J92">
        <v>0</v>
      </c>
      <c r="K92">
        <v>2</v>
      </c>
      <c r="L92" t="str">
        <f t="shared" si="1"/>
        <v>6_5_0_2</v>
      </c>
    </row>
    <row r="93" spans="1:14" x14ac:dyDescent="0.25">
      <c r="A93">
        <v>914.38599999999997</v>
      </c>
      <c r="B93">
        <v>156</v>
      </c>
      <c r="C93">
        <v>68.142134499999997</v>
      </c>
      <c r="D93">
        <v>25.530999999999999</v>
      </c>
      <c r="E93">
        <v>7</v>
      </c>
      <c r="F93">
        <v>6</v>
      </c>
      <c r="G93" t="s">
        <v>51</v>
      </c>
      <c r="H93">
        <v>5</v>
      </c>
      <c r="I93">
        <v>4</v>
      </c>
      <c r="J93">
        <v>0</v>
      </c>
      <c r="K93">
        <v>1</v>
      </c>
      <c r="L93" t="str">
        <f t="shared" si="1"/>
        <v>5_4_0_1</v>
      </c>
    </row>
    <row r="94" spans="1:14" x14ac:dyDescent="0.25">
      <c r="A94">
        <v>1397.3682249999999</v>
      </c>
      <c r="B94">
        <v>176</v>
      </c>
      <c r="C94">
        <v>97.165910060000002</v>
      </c>
      <c r="D94">
        <v>67.724999999999994</v>
      </c>
      <c r="E94">
        <v>6</v>
      </c>
      <c r="F94">
        <v>17</v>
      </c>
      <c r="G94" t="s">
        <v>85</v>
      </c>
      <c r="H94">
        <v>6</v>
      </c>
      <c r="I94">
        <v>5</v>
      </c>
      <c r="J94">
        <v>0</v>
      </c>
      <c r="K94">
        <v>2</v>
      </c>
      <c r="L94" t="str">
        <f t="shared" si="1"/>
        <v>6_5_0_2</v>
      </c>
      <c r="N94" t="s">
        <v>110</v>
      </c>
    </row>
    <row r="95" spans="1:14" x14ac:dyDescent="0.25">
      <c r="A95">
        <v>1470.136125</v>
      </c>
      <c r="B95">
        <v>176</v>
      </c>
      <c r="C95">
        <v>92.105185579999997</v>
      </c>
      <c r="D95">
        <v>68.453999999999994</v>
      </c>
      <c r="E95">
        <v>4</v>
      </c>
      <c r="F95">
        <v>18</v>
      </c>
      <c r="G95" t="s">
        <v>85</v>
      </c>
      <c r="H95">
        <v>6</v>
      </c>
      <c r="I95">
        <v>5</v>
      </c>
      <c r="J95">
        <v>0</v>
      </c>
      <c r="K95">
        <v>3</v>
      </c>
      <c r="L95" t="str">
        <f t="shared" si="1"/>
        <v>6_5_0_3</v>
      </c>
      <c r="N95" t="s">
        <v>107</v>
      </c>
    </row>
    <row r="96" spans="1:14" x14ac:dyDescent="0.25">
      <c r="A96">
        <v>1306.105</v>
      </c>
      <c r="B96">
        <v>176</v>
      </c>
      <c r="C96">
        <v>57.692259100000001</v>
      </c>
      <c r="D96">
        <v>68.340999999999994</v>
      </c>
      <c r="E96">
        <v>5</v>
      </c>
      <c r="F96">
        <v>5</v>
      </c>
      <c r="G96" t="s">
        <v>85</v>
      </c>
      <c r="H96">
        <v>5</v>
      </c>
      <c r="I96">
        <v>4</v>
      </c>
      <c r="J96">
        <v>0</v>
      </c>
      <c r="K96">
        <v>2</v>
      </c>
      <c r="L96" t="str">
        <f t="shared" si="1"/>
        <v>5_4_0_2</v>
      </c>
      <c r="N96" t="s">
        <v>106</v>
      </c>
    </row>
    <row r="98" spans="5:12" x14ac:dyDescent="0.25">
      <c r="G98" t="s">
        <v>96</v>
      </c>
      <c r="H98">
        <v>5</v>
      </c>
      <c r="I98">
        <v>4</v>
      </c>
      <c r="J98">
        <v>0</v>
      </c>
      <c r="K98">
        <v>2</v>
      </c>
      <c r="L98" t="s">
        <v>106</v>
      </c>
    </row>
    <row r="99" spans="5:12" x14ac:dyDescent="0.25">
      <c r="G99" t="s">
        <v>96</v>
      </c>
      <c r="H99">
        <v>6</v>
      </c>
      <c r="I99">
        <v>5</v>
      </c>
      <c r="J99">
        <v>0</v>
      </c>
      <c r="K99">
        <v>3</v>
      </c>
      <c r="L99" t="s">
        <v>107</v>
      </c>
    </row>
    <row r="111" spans="5:12" x14ac:dyDescent="0.25">
      <c r="E111" t="s">
        <v>48</v>
      </c>
      <c r="F111">
        <v>5</v>
      </c>
      <c r="G111">
        <v>4</v>
      </c>
      <c r="H111">
        <v>0</v>
      </c>
      <c r="I111">
        <v>2</v>
      </c>
      <c r="J111" t="str">
        <f t="shared" ref="J111:J124" si="2">CONCATENATE(F111,"_",G111,"_",H111,"_",I111)</f>
        <v>5_4_0_2</v>
      </c>
    </row>
    <row r="112" spans="5:12" x14ac:dyDescent="0.25">
      <c r="E112" t="s">
        <v>51</v>
      </c>
      <c r="F112">
        <v>5</v>
      </c>
      <c r="G112">
        <v>4</v>
      </c>
      <c r="H112">
        <v>0</v>
      </c>
      <c r="I112">
        <v>2</v>
      </c>
      <c r="J112" t="str">
        <f t="shared" si="2"/>
        <v>5_4_0_2</v>
      </c>
    </row>
    <row r="113" spans="5:10" x14ac:dyDescent="0.25">
      <c r="E113" t="s">
        <v>48</v>
      </c>
      <c r="F113">
        <v>5</v>
      </c>
      <c r="G113">
        <v>4</v>
      </c>
      <c r="H113">
        <v>0</v>
      </c>
      <c r="I113">
        <v>1</v>
      </c>
      <c r="J113" t="str">
        <f t="shared" si="2"/>
        <v>5_4_0_1</v>
      </c>
    </row>
    <row r="114" spans="5:10" x14ac:dyDescent="0.25">
      <c r="E114" t="s">
        <v>48</v>
      </c>
      <c r="F114">
        <v>6</v>
      </c>
      <c r="G114">
        <v>5</v>
      </c>
      <c r="H114">
        <v>0</v>
      </c>
      <c r="I114">
        <v>3</v>
      </c>
      <c r="J114" t="str">
        <f t="shared" si="2"/>
        <v>6_5_0_3</v>
      </c>
    </row>
    <row r="115" spans="5:10" x14ac:dyDescent="0.25">
      <c r="E115" t="s">
        <v>51</v>
      </c>
      <c r="F115">
        <v>6</v>
      </c>
      <c r="G115">
        <v>5</v>
      </c>
      <c r="H115">
        <v>1</v>
      </c>
      <c r="I115">
        <v>2</v>
      </c>
      <c r="J115" t="str">
        <f t="shared" si="2"/>
        <v>6_5_1_2</v>
      </c>
    </row>
    <row r="116" spans="5:10" x14ac:dyDescent="0.25">
      <c r="E116" t="s">
        <v>48</v>
      </c>
      <c r="F116">
        <v>6</v>
      </c>
      <c r="G116">
        <v>5</v>
      </c>
      <c r="H116">
        <v>0</v>
      </c>
      <c r="I116">
        <v>2</v>
      </c>
      <c r="J116" t="str">
        <f t="shared" si="2"/>
        <v>6_5_0_2</v>
      </c>
    </row>
    <row r="117" spans="5:10" x14ac:dyDescent="0.25">
      <c r="E117" t="s">
        <v>51</v>
      </c>
      <c r="F117">
        <v>6</v>
      </c>
      <c r="G117">
        <v>5</v>
      </c>
      <c r="H117">
        <v>0</v>
      </c>
      <c r="I117">
        <v>3</v>
      </c>
      <c r="J117" t="str">
        <f t="shared" si="2"/>
        <v>6_5_0_3</v>
      </c>
    </row>
    <row r="118" spans="5:10" x14ac:dyDescent="0.25">
      <c r="E118" t="s">
        <v>51</v>
      </c>
      <c r="F118">
        <v>5</v>
      </c>
      <c r="G118">
        <v>4</v>
      </c>
      <c r="H118">
        <v>1</v>
      </c>
      <c r="I118">
        <v>1</v>
      </c>
      <c r="J118" t="str">
        <f t="shared" si="2"/>
        <v>5_4_1_1</v>
      </c>
    </row>
    <row r="119" spans="5:10" x14ac:dyDescent="0.25">
      <c r="E119" t="s">
        <v>48</v>
      </c>
      <c r="F119">
        <v>6</v>
      </c>
      <c r="G119">
        <v>5</v>
      </c>
      <c r="H119">
        <v>1</v>
      </c>
      <c r="I119">
        <v>2</v>
      </c>
      <c r="J119" t="str">
        <f t="shared" si="2"/>
        <v>6_5_1_2</v>
      </c>
    </row>
    <row r="120" spans="5:10" x14ac:dyDescent="0.25">
      <c r="E120" t="s">
        <v>51</v>
      </c>
      <c r="F120">
        <v>6</v>
      </c>
      <c r="G120">
        <v>5</v>
      </c>
      <c r="H120">
        <v>0</v>
      </c>
      <c r="I120">
        <v>2</v>
      </c>
      <c r="J120" t="str">
        <f t="shared" si="2"/>
        <v>6_5_0_2</v>
      </c>
    </row>
    <row r="121" spans="5:10" x14ac:dyDescent="0.25">
      <c r="E121" t="s">
        <v>51</v>
      </c>
      <c r="F121">
        <v>5</v>
      </c>
      <c r="G121">
        <v>4</v>
      </c>
      <c r="H121">
        <v>0</v>
      </c>
      <c r="I121">
        <v>1</v>
      </c>
      <c r="J121" t="str">
        <f t="shared" si="2"/>
        <v>5_4_0_1</v>
      </c>
    </row>
    <row r="122" spans="5:10" x14ac:dyDescent="0.25">
      <c r="E122" t="s">
        <v>85</v>
      </c>
      <c r="F122">
        <v>6</v>
      </c>
      <c r="G122">
        <v>5</v>
      </c>
      <c r="H122">
        <v>0</v>
      </c>
      <c r="I122">
        <v>2</v>
      </c>
      <c r="J122" t="str">
        <f t="shared" si="2"/>
        <v>6_5_0_2</v>
      </c>
    </row>
    <row r="123" spans="5:10" x14ac:dyDescent="0.25">
      <c r="E123" t="s">
        <v>85</v>
      </c>
      <c r="F123">
        <v>6</v>
      </c>
      <c r="G123">
        <v>5</v>
      </c>
      <c r="H123">
        <v>0</v>
      </c>
      <c r="I123">
        <v>3</v>
      </c>
      <c r="J123" t="str">
        <f t="shared" si="2"/>
        <v>6_5_0_3</v>
      </c>
    </row>
    <row r="124" spans="5:10" x14ac:dyDescent="0.25">
      <c r="E124" t="s">
        <v>85</v>
      </c>
      <c r="F124">
        <v>5</v>
      </c>
      <c r="G124">
        <v>4</v>
      </c>
      <c r="H124">
        <v>0</v>
      </c>
      <c r="I124">
        <v>2</v>
      </c>
      <c r="J124" t="str">
        <f t="shared" si="2"/>
        <v>5_4_0_2</v>
      </c>
    </row>
    <row r="126" spans="5:10" x14ac:dyDescent="0.25">
      <c r="E126" t="s">
        <v>96</v>
      </c>
      <c r="F126">
        <v>5</v>
      </c>
      <c r="G126">
        <v>4</v>
      </c>
      <c r="H126">
        <v>0</v>
      </c>
      <c r="I126">
        <v>2</v>
      </c>
      <c r="J126" t="s">
        <v>106</v>
      </c>
    </row>
    <row r="127" spans="5:10" x14ac:dyDescent="0.25">
      <c r="E127" t="s">
        <v>96</v>
      </c>
      <c r="F127">
        <v>6</v>
      </c>
      <c r="G127">
        <v>5</v>
      </c>
      <c r="H127">
        <v>0</v>
      </c>
      <c r="I127">
        <v>3</v>
      </c>
      <c r="J127" t="s">
        <v>107</v>
      </c>
    </row>
  </sheetData>
  <autoFilter ref="N83:N8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5" workbookViewId="0">
      <selection activeCell="A50" sqref="A50"/>
    </sheetView>
  </sheetViews>
  <sheetFormatPr defaultRowHeight="15" x14ac:dyDescent="0.25"/>
  <sheetData>
    <row r="1" spans="2:6" x14ac:dyDescent="0.25">
      <c r="B1" t="s">
        <v>27</v>
      </c>
      <c r="C1" t="s">
        <v>92</v>
      </c>
      <c r="D1" t="s">
        <v>93</v>
      </c>
    </row>
    <row r="2" spans="2:6" x14ac:dyDescent="0.25">
      <c r="B2">
        <v>4072.6996939999999</v>
      </c>
      <c r="C2">
        <v>4</v>
      </c>
      <c r="D2" t="str">
        <f t="shared" ref="D2:D42" si="0">CONCATENATE(0.5+(B2+C2)/C2,",")</f>
        <v>1019.6749235,</v>
      </c>
      <c r="F2" t="str">
        <f>CONCATENATE(D2,D3,D4,D5,D6,D7,D8,D9,D10,D11,D12,D14,D13,D15,D16,D17,D18,D19,D20,D21,D22,D23,D24,D25,D26,D27,D28,D29,D30,D31,D32,D33,D34,D35,D36,D37,D38,D39,D40,D41,D42)</f>
        <v>1019.6749235,987.6508235,946.9041235,1183.7309235,1115.4419235,1110.9590235,1151.7206235,1019.679586,946.8996485,951.3961235,1147.4660235,1078.9353235,816.0387236,947.2788236,816.0351836,1151.6867235,1147.4671485,918.2676836,1110.9531485,889.0666236,914.8787235,789.6557235,1115.4456485,951.3879485,789.6446485,790.4177236,921.6762836,921.6757236,1183.7276485,789.6470735,790.4182836,947.2760836,921.6690136,889.0594836,1397.8609485,1470.6288485,1118.5762236,1306.5977235,1306.5802485,1475.1389235,1397.8452235,</v>
      </c>
    </row>
    <row r="3" spans="2:6" x14ac:dyDescent="0.25">
      <c r="B3">
        <v>3944.603294</v>
      </c>
      <c r="C3">
        <v>4</v>
      </c>
      <c r="D3" t="str">
        <f t="shared" si="0"/>
        <v>987.6508235,</v>
      </c>
    </row>
    <row r="4" spans="2:6" x14ac:dyDescent="0.25">
      <c r="B4">
        <v>3781.6164939999999</v>
      </c>
      <c r="C4">
        <v>4</v>
      </c>
      <c r="D4" t="str">
        <f t="shared" si="0"/>
        <v>946.9041235,</v>
      </c>
    </row>
    <row r="5" spans="2:6" x14ac:dyDescent="0.25">
      <c r="B5">
        <v>4728.9236940000001</v>
      </c>
      <c r="C5">
        <v>4</v>
      </c>
      <c r="D5" t="str">
        <f t="shared" si="0"/>
        <v>1183.7309235,</v>
      </c>
    </row>
    <row r="6" spans="2:6" x14ac:dyDescent="0.25">
      <c r="B6">
        <v>4455.7676940000001</v>
      </c>
      <c r="C6">
        <v>4</v>
      </c>
      <c r="D6" t="str">
        <f t="shared" si="0"/>
        <v>1115.4419235,</v>
      </c>
    </row>
    <row r="7" spans="2:6" x14ac:dyDescent="0.25">
      <c r="B7">
        <v>4437.8360940000002</v>
      </c>
      <c r="C7">
        <v>4</v>
      </c>
      <c r="D7" t="str">
        <f t="shared" si="0"/>
        <v>1110.9590235,</v>
      </c>
    </row>
    <row r="8" spans="2:6" x14ac:dyDescent="0.25">
      <c r="B8">
        <v>4600.8824940000004</v>
      </c>
      <c r="C8">
        <v>4</v>
      </c>
      <c r="D8" t="str">
        <f t="shared" si="0"/>
        <v>1151.7206235,</v>
      </c>
    </row>
    <row r="9" spans="2:6" x14ac:dyDescent="0.25">
      <c r="B9">
        <v>4072.7183439999999</v>
      </c>
      <c r="C9">
        <v>4</v>
      </c>
      <c r="D9" t="str">
        <f t="shared" si="0"/>
        <v>1019.679586,</v>
      </c>
    </row>
    <row r="10" spans="2:6" x14ac:dyDescent="0.25">
      <c r="B10">
        <v>3781.598594</v>
      </c>
      <c r="C10">
        <v>4</v>
      </c>
      <c r="D10" t="str">
        <f t="shared" si="0"/>
        <v>946.8996485,</v>
      </c>
    </row>
    <row r="11" spans="2:6" x14ac:dyDescent="0.25">
      <c r="B11">
        <v>3799.5844940000002</v>
      </c>
      <c r="C11">
        <v>4</v>
      </c>
      <c r="D11" t="str">
        <f t="shared" si="0"/>
        <v>951.3961235,</v>
      </c>
    </row>
    <row r="12" spans="2:6" x14ac:dyDescent="0.25">
      <c r="B12">
        <v>4583.8640939999996</v>
      </c>
      <c r="C12">
        <v>4</v>
      </c>
      <c r="D12" t="str">
        <f t="shared" si="0"/>
        <v>1147.4660235,</v>
      </c>
    </row>
    <row r="13" spans="2:6" x14ac:dyDescent="0.25">
      <c r="B13">
        <v>4072.6936179999998</v>
      </c>
      <c r="C13">
        <v>5</v>
      </c>
      <c r="D13" t="str">
        <f t="shared" si="0"/>
        <v>816.0387236,</v>
      </c>
    </row>
    <row r="14" spans="2:6" x14ac:dyDescent="0.25">
      <c r="B14">
        <v>4309.7412940000004</v>
      </c>
      <c r="C14">
        <v>4</v>
      </c>
      <c r="D14" t="str">
        <f t="shared" si="0"/>
        <v>1078.9353235,</v>
      </c>
    </row>
    <row r="15" spans="2:6" x14ac:dyDescent="0.25">
      <c r="B15">
        <v>4728.8941180000002</v>
      </c>
      <c r="C15">
        <v>5</v>
      </c>
      <c r="D15" t="str">
        <f t="shared" si="0"/>
        <v>947.2788236,</v>
      </c>
    </row>
    <row r="16" spans="2:6" x14ac:dyDescent="0.25">
      <c r="B16">
        <v>4072.6759179999999</v>
      </c>
      <c r="C16">
        <v>5</v>
      </c>
      <c r="D16" t="str">
        <f t="shared" si="0"/>
        <v>816.0351836,</v>
      </c>
    </row>
    <row r="17" spans="2:4" x14ac:dyDescent="0.25">
      <c r="B17">
        <v>4600.7468939999999</v>
      </c>
      <c r="C17">
        <v>4</v>
      </c>
      <c r="D17" t="str">
        <f t="shared" si="0"/>
        <v>1151.6867235,</v>
      </c>
    </row>
    <row r="18" spans="2:4" x14ac:dyDescent="0.25">
      <c r="B18">
        <v>4583.8685939999996</v>
      </c>
      <c r="C18">
        <v>4</v>
      </c>
      <c r="D18" t="str">
        <f t="shared" si="0"/>
        <v>1147.4671485,</v>
      </c>
    </row>
    <row r="19" spans="2:4" x14ac:dyDescent="0.25">
      <c r="B19">
        <v>4583.8384180000003</v>
      </c>
      <c r="C19">
        <v>5</v>
      </c>
      <c r="D19" t="str">
        <f t="shared" si="0"/>
        <v>918.2676836,</v>
      </c>
    </row>
    <row r="20" spans="2:4" x14ac:dyDescent="0.25">
      <c r="B20">
        <v>4437.812594</v>
      </c>
      <c r="C20">
        <v>4</v>
      </c>
      <c r="D20" t="str">
        <f t="shared" si="0"/>
        <v>1110.9531485,</v>
      </c>
    </row>
    <row r="21" spans="2:4" x14ac:dyDescent="0.25">
      <c r="B21">
        <v>4437.8331179999996</v>
      </c>
      <c r="C21">
        <v>5</v>
      </c>
      <c r="D21" t="str">
        <f t="shared" si="0"/>
        <v>889.0666236,</v>
      </c>
    </row>
    <row r="22" spans="2:4" x14ac:dyDescent="0.25">
      <c r="B22">
        <v>3653.5148939999999</v>
      </c>
      <c r="C22">
        <v>4</v>
      </c>
      <c r="D22" t="str">
        <f t="shared" si="0"/>
        <v>914.8787235,</v>
      </c>
    </row>
    <row r="23" spans="2:4" x14ac:dyDescent="0.25">
      <c r="B23">
        <v>4728.9343410000001</v>
      </c>
      <c r="C23">
        <v>6</v>
      </c>
      <c r="D23" t="str">
        <f t="shared" si="0"/>
        <v>789.6557235,</v>
      </c>
    </row>
    <row r="24" spans="2:4" x14ac:dyDescent="0.25">
      <c r="B24">
        <v>4455.7825940000002</v>
      </c>
      <c r="C24">
        <v>4</v>
      </c>
      <c r="D24" t="str">
        <f t="shared" si="0"/>
        <v>1115.4456485,</v>
      </c>
    </row>
    <row r="25" spans="2:4" x14ac:dyDescent="0.25">
      <c r="B25">
        <v>3799.551794</v>
      </c>
      <c r="C25">
        <v>4</v>
      </c>
      <c r="D25" t="str">
        <f t="shared" si="0"/>
        <v>951.3879485,</v>
      </c>
    </row>
    <row r="26" spans="2:4" x14ac:dyDescent="0.25">
      <c r="B26">
        <v>4728.8678909999999</v>
      </c>
      <c r="C26">
        <v>6</v>
      </c>
      <c r="D26" t="str">
        <f t="shared" si="0"/>
        <v>789.6446485,</v>
      </c>
    </row>
    <row r="27" spans="2:4" x14ac:dyDescent="0.25">
      <c r="B27">
        <v>3944.5886180000002</v>
      </c>
      <c r="C27">
        <v>5</v>
      </c>
      <c r="D27" t="str">
        <f t="shared" si="0"/>
        <v>790.4177236,</v>
      </c>
    </row>
    <row r="28" spans="2:4" x14ac:dyDescent="0.25">
      <c r="B28">
        <v>4600.8814179999999</v>
      </c>
      <c r="C28">
        <v>5</v>
      </c>
      <c r="D28" t="str">
        <f t="shared" si="0"/>
        <v>921.6762836,</v>
      </c>
    </row>
    <row r="29" spans="2:4" x14ac:dyDescent="0.25">
      <c r="B29">
        <v>4600.8786179999997</v>
      </c>
      <c r="C29">
        <v>5</v>
      </c>
      <c r="D29" t="str">
        <f t="shared" si="0"/>
        <v>921.6757236,</v>
      </c>
    </row>
    <row r="30" spans="2:4" x14ac:dyDescent="0.25">
      <c r="B30">
        <v>4728.9105939999999</v>
      </c>
      <c r="C30">
        <v>4</v>
      </c>
      <c r="D30" t="str">
        <f t="shared" si="0"/>
        <v>1183.7276485,</v>
      </c>
    </row>
    <row r="31" spans="2:4" x14ac:dyDescent="0.25">
      <c r="B31">
        <v>4728.8824409999997</v>
      </c>
      <c r="C31">
        <v>6</v>
      </c>
      <c r="D31" t="str">
        <f t="shared" si="0"/>
        <v>789.6470735,</v>
      </c>
    </row>
    <row r="32" spans="2:4" x14ac:dyDescent="0.25">
      <c r="B32">
        <v>3944.591418</v>
      </c>
      <c r="C32">
        <v>5</v>
      </c>
      <c r="D32" t="str">
        <f t="shared" si="0"/>
        <v>790.4182836,</v>
      </c>
    </row>
    <row r="33" spans="2:4" x14ac:dyDescent="0.25">
      <c r="B33">
        <v>4728.8804179999997</v>
      </c>
      <c r="C33">
        <v>5</v>
      </c>
      <c r="D33" t="str">
        <f t="shared" si="0"/>
        <v>947.2760836,</v>
      </c>
    </row>
    <row r="34" spans="2:4" x14ac:dyDescent="0.25">
      <c r="B34">
        <v>4600.8450679999996</v>
      </c>
      <c r="C34">
        <v>5</v>
      </c>
      <c r="D34" t="str">
        <f t="shared" si="0"/>
        <v>921.6690136,</v>
      </c>
    </row>
    <row r="35" spans="2:4" x14ac:dyDescent="0.25">
      <c r="B35">
        <v>4437.7974180000001</v>
      </c>
      <c r="C35">
        <v>5</v>
      </c>
      <c r="D35" t="str">
        <f t="shared" si="0"/>
        <v>889.0594836,</v>
      </c>
    </row>
    <row r="36" spans="2:4" x14ac:dyDescent="0.25">
      <c r="B36">
        <v>5585.4437939999998</v>
      </c>
      <c r="C36">
        <v>4</v>
      </c>
      <c r="D36" t="str">
        <f t="shared" si="0"/>
        <v>1397.8609485,</v>
      </c>
    </row>
    <row r="37" spans="2:4" x14ac:dyDescent="0.25">
      <c r="B37">
        <v>5876.515394</v>
      </c>
      <c r="C37">
        <v>4</v>
      </c>
      <c r="D37" t="str">
        <f t="shared" si="0"/>
        <v>1470.6288485,</v>
      </c>
    </row>
    <row r="38" spans="2:4" x14ac:dyDescent="0.25">
      <c r="B38">
        <v>5585.3811180000002</v>
      </c>
      <c r="C38">
        <v>5</v>
      </c>
      <c r="D38" t="str">
        <f t="shared" si="0"/>
        <v>1118.5762236,</v>
      </c>
    </row>
    <row r="39" spans="2:4" x14ac:dyDescent="0.25">
      <c r="B39">
        <v>5220.3908940000001</v>
      </c>
      <c r="C39">
        <v>4</v>
      </c>
      <c r="D39" t="str">
        <f t="shared" si="0"/>
        <v>1306.5977235,</v>
      </c>
    </row>
    <row r="40" spans="2:4" x14ac:dyDescent="0.25">
      <c r="B40">
        <v>5220.3209939999997</v>
      </c>
      <c r="C40">
        <v>4</v>
      </c>
      <c r="D40" t="str">
        <f t="shared" si="0"/>
        <v>1306.5802485,</v>
      </c>
    </row>
    <row r="41" spans="2:4" x14ac:dyDescent="0.25">
      <c r="B41">
        <v>5894.5556939999997</v>
      </c>
      <c r="C41">
        <v>4</v>
      </c>
      <c r="D41" t="str">
        <f t="shared" si="0"/>
        <v>1475.1389235,</v>
      </c>
    </row>
    <row r="42" spans="2:4" x14ac:dyDescent="0.25">
      <c r="B42">
        <v>5585.3808939999999</v>
      </c>
      <c r="C42">
        <v>4</v>
      </c>
      <c r="D42" t="str">
        <f t="shared" si="0"/>
        <v>1397.8452235,</v>
      </c>
    </row>
    <row r="49" spans="1:13" x14ac:dyDescent="0.25">
      <c r="C49" t="s">
        <v>95</v>
      </c>
      <c r="E49" t="s">
        <v>98</v>
      </c>
      <c r="G49" t="s">
        <v>99</v>
      </c>
      <c r="H49" t="s">
        <v>101</v>
      </c>
      <c r="I49" t="s">
        <v>102</v>
      </c>
      <c r="J49" t="s">
        <v>100</v>
      </c>
      <c r="K49" t="s">
        <v>101</v>
      </c>
      <c r="L49" t="s">
        <v>102</v>
      </c>
      <c r="M49" t="s">
        <v>104</v>
      </c>
    </row>
    <row r="50" spans="1:13" x14ac:dyDescent="0.25">
      <c r="A50" t="s">
        <v>96</v>
      </c>
      <c r="B50">
        <v>3556.7177000000001</v>
      </c>
      <c r="C50">
        <v>2</v>
      </c>
      <c r="D50">
        <f>C50*(160.0307-103.0092)</f>
        <v>114.04299999999998</v>
      </c>
      <c r="E50">
        <f>B50+D50</f>
        <v>3670.7607000000003</v>
      </c>
      <c r="G50">
        <f>E50+2222.783005-18</f>
        <v>5875.543705</v>
      </c>
      <c r="H50">
        <f>(G50+4)/4</f>
        <v>1469.88592625</v>
      </c>
      <c r="I50">
        <f>(G50+5)/5</f>
        <v>1176.108741</v>
      </c>
      <c r="J50">
        <f>E50+2879.010618-18</f>
        <v>6531.7713180000001</v>
      </c>
      <c r="K50">
        <f>(J50+4)/4</f>
        <v>1633.9428295</v>
      </c>
      <c r="L50">
        <f>(J50+5)/5</f>
        <v>1307.3542636</v>
      </c>
      <c r="M50">
        <f>(J50+6)/6</f>
        <v>1089.628553</v>
      </c>
    </row>
    <row r="51" spans="1:13" x14ac:dyDescent="0.25">
      <c r="A51" t="s">
        <v>96</v>
      </c>
      <c r="B51">
        <v>3556.7177000000001</v>
      </c>
      <c r="C51">
        <v>1</v>
      </c>
      <c r="D51">
        <f>C51*(160.0307-103.0092)</f>
        <v>57.021499999999989</v>
      </c>
      <c r="E51">
        <f>B51+D51</f>
        <v>3613.7392</v>
      </c>
      <c r="G51">
        <f>E51+2222.783005-18</f>
        <v>5818.5222049999993</v>
      </c>
      <c r="H51">
        <f>(G51+4)/4</f>
        <v>1455.6305512499998</v>
      </c>
      <c r="I51">
        <f>(G51+5)/5</f>
        <v>1164.7044409999999</v>
      </c>
      <c r="J51">
        <f>E51+2879.010618-18</f>
        <v>6474.7498180000002</v>
      </c>
      <c r="K51">
        <f>(J51+4)/4</f>
        <v>1619.6874545000001</v>
      </c>
    </row>
    <row r="52" spans="1:13" x14ac:dyDescent="0.25">
      <c r="A52" t="s">
        <v>97</v>
      </c>
      <c r="B52">
        <v>3400.6165999999998</v>
      </c>
      <c r="C52">
        <v>2</v>
      </c>
      <c r="D52">
        <f>C52*(160.0307-103.0092)</f>
        <v>114.04299999999998</v>
      </c>
      <c r="E52">
        <f>B52+D52</f>
        <v>3514.6596</v>
      </c>
      <c r="G52">
        <f>E52+2222.783005-18</f>
        <v>5719.4426050000002</v>
      </c>
      <c r="H52">
        <f>(G52+4)/4</f>
        <v>1430.86065125</v>
      </c>
      <c r="I52">
        <f>(G52+5)/5</f>
        <v>1144.8885210000001</v>
      </c>
      <c r="J52">
        <f>E52+2879.010618-18</f>
        <v>6375.6702179999993</v>
      </c>
      <c r="K52">
        <f>(J52+4)/4</f>
        <v>1594.9175544999998</v>
      </c>
      <c r="L52">
        <f>(J52+5)/5</f>
        <v>1276.1340435999998</v>
      </c>
      <c r="M52">
        <f>(J52+6)/6</f>
        <v>1063.6117029999998</v>
      </c>
    </row>
    <row r="53" spans="1:13" x14ac:dyDescent="0.25">
      <c r="A53" t="s">
        <v>94</v>
      </c>
      <c r="B53" s="1">
        <v>1753.8853999999999</v>
      </c>
      <c r="C53">
        <v>2</v>
      </c>
      <c r="D53">
        <f>C53*(160.0307-103.0092)</f>
        <v>114.04299999999998</v>
      </c>
      <c r="E53">
        <f>B53+D53</f>
        <v>1867.9283999999998</v>
      </c>
      <c r="G53">
        <f>E53+2222.783005-18</f>
        <v>4072.7114049999996</v>
      </c>
      <c r="H53">
        <f>(G53+4)/4</f>
        <v>1019.1778512499999</v>
      </c>
      <c r="I53">
        <f>(G53+5)/5</f>
        <v>815.54228099999989</v>
      </c>
      <c r="J53">
        <f>E53+2879.010618-18</f>
        <v>4728.9390179999991</v>
      </c>
      <c r="K53">
        <f>(J53+4)/4</f>
        <v>1183.2347544999998</v>
      </c>
      <c r="L53">
        <f>(J53+5)/5</f>
        <v>946.78780359999985</v>
      </c>
      <c r="M53">
        <f>(J53+6)/6</f>
        <v>789.15650299999982</v>
      </c>
    </row>
    <row r="56" spans="1:13" x14ac:dyDescent="0.25">
      <c r="G56" t="s">
        <v>103</v>
      </c>
      <c r="H56">
        <v>1307.3542636</v>
      </c>
    </row>
    <row r="57" spans="1:13" x14ac:dyDescent="0.25">
      <c r="G57">
        <v>1619.6874545000001</v>
      </c>
      <c r="H57">
        <v>1295.9499636</v>
      </c>
      <c r="L57">
        <v>1307.4250999999999</v>
      </c>
    </row>
    <row r="60" spans="1:13" x14ac:dyDescent="0.25">
      <c r="L60">
        <f>(0.35-0.42)/1300</f>
        <v>-5.3846153846153853E-5</v>
      </c>
    </row>
    <row r="61" spans="1:13" x14ac:dyDescent="0.25">
      <c r="L61">
        <f>100000*L60</f>
        <v>-5.384615384615385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CSV_5_fetuin_dualM-highZslopes</vt:lpstr>
      <vt:lpstr>plotting EIC and nonfragments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2014-05-23T02:11:35Z</dcterms:created>
  <dcterms:modified xsi:type="dcterms:W3CDTF">2014-05-29T21:32:48Z</dcterms:modified>
</cp:coreProperties>
</file>