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AULUKO\OneDrive - Environmental Protection Agency (EPA)\Profile\Documents\Paulukonis_Documents\manuscript_doseresponse_modeling\"/>
    </mc:Choice>
  </mc:AlternateContent>
  <xr:revisionPtr revIDLastSave="0" documentId="13_ncr:1_{179F2FB2-9E0B-4DFA-83F3-8A316CF3EBCB}" xr6:coauthVersionLast="47" xr6:coauthVersionMax="47" xr10:uidLastSave="{00000000-0000-0000-0000-000000000000}"/>
  <bookViews>
    <workbookView xWindow="-110" yWindow="-110" windowWidth="19420" windowHeight="10420" xr2:uid="{AB4104BA-96E9-4812-9EC6-A4B1868C7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K5" i="1"/>
  <c r="J5" i="1"/>
  <c r="M25" i="1"/>
  <c r="M26" i="1"/>
  <c r="M27" i="1"/>
  <c r="M28" i="1"/>
  <c r="M29" i="1"/>
  <c r="M30" i="1"/>
  <c r="M31" i="1"/>
  <c r="M32" i="1"/>
  <c r="M33" i="1"/>
  <c r="M34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3" i="1"/>
  <c r="J3" i="1"/>
  <c r="K2" i="1"/>
  <c r="J2" i="1"/>
  <c r="H25" i="1"/>
  <c r="H26" i="1"/>
  <c r="H27" i="1"/>
  <c r="H28" i="1"/>
  <c r="H29" i="1"/>
  <c r="H30" i="1"/>
  <c r="H31" i="1"/>
  <c r="H32" i="1"/>
  <c r="H33" i="1"/>
  <c r="H34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<sst xmlns="http://schemas.openxmlformats.org/spreadsheetml/2006/main" count="220" uniqueCount="42">
  <si>
    <t>Chem</t>
  </si>
  <si>
    <t>Surr</t>
  </si>
  <si>
    <t>Pred</t>
  </si>
  <si>
    <t>Glyphosate</t>
  </si>
  <si>
    <t>Fathead minnow (Pimephales promelas)</t>
  </si>
  <si>
    <t>African clawed frog (Xenopus laevis)</t>
  </si>
  <si>
    <t>Bluegill (Lepomis macrochirus)</t>
  </si>
  <si>
    <t>Bullfrog (Lithobates catesbeianus)</t>
  </si>
  <si>
    <t>Goldfish (Carassius auratus)</t>
  </si>
  <si>
    <t>Channel catfish (Ictalurus punctatus)</t>
  </si>
  <si>
    <t>Daphnid (Daphnia magna)</t>
  </si>
  <si>
    <t>Mosquitofish (Gambusia affinis)</t>
  </si>
  <si>
    <t>Coho salmon (Oncorhynchus kisutch)</t>
  </si>
  <si>
    <t>Rainbow trout (Oncorhynchus mykiss)</t>
  </si>
  <si>
    <t>Fowler's toad (Anaxyrus fowleri)</t>
  </si>
  <si>
    <t>Chinook salmon (Oncorhynchus tshawytscha)</t>
  </si>
  <si>
    <t>Indian bullfrog (Euphlyctis hexadactylus)</t>
  </si>
  <si>
    <t>Flagfish (Jordanella floridae)</t>
  </si>
  <si>
    <t>Pacific tree frog (Pseudacris regilla)</t>
  </si>
  <si>
    <t>Sheepshead minnow (Cyprinodon variegatus)</t>
  </si>
  <si>
    <t>Southern leopard frog (Lithobates sphenocephala)</t>
  </si>
  <si>
    <t>Western toad (Anaxyrus boreas)</t>
  </si>
  <si>
    <t>Pyraclostrobin</t>
  </si>
  <si>
    <t>LL.mg.L</t>
  </si>
  <si>
    <t>UL.mg.L</t>
  </si>
  <si>
    <t>Unit</t>
  </si>
  <si>
    <t>mg/L</t>
  </si>
  <si>
    <t>mg/kg</t>
  </si>
  <si>
    <t>LC50</t>
  </si>
  <si>
    <t>Avg</t>
  </si>
  <si>
    <t>sd</t>
  </si>
  <si>
    <t>Weltje 2017</t>
  </si>
  <si>
    <t>96h BCF??</t>
  </si>
  <si>
    <t>LC50*BCF</t>
  </si>
  <si>
    <t>Time of exposure not specified in ICE?</t>
  </si>
  <si>
    <t>Used 5.9 (from paper) for glypho</t>
  </si>
  <si>
    <t>Used 696 (from Weltje) for pyra</t>
  </si>
  <si>
    <t>Min</t>
  </si>
  <si>
    <t>Max</t>
  </si>
  <si>
    <t>*take 5 most conservative</t>
  </si>
  <si>
    <t>*plot frog ones too</t>
  </si>
  <si>
    <t>*note that mg/kg = ug/g (conversion of 1:1)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</si>
</sst>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CB9A-A3D4-420A-B9BC-1CDAEE3B3503}">
  <dimension ref="A1:O35"/>
  <sheetViews>
    <sheetView tabSelected="1" topLeftCell="D19" zoomScale="90" zoomScaleNormal="90" workbookViewId="0">
      <selection activeCell="I38" sqref="I38"/>
    </sheetView>
  </sheetViews>
  <sheetFormatPr defaultRowHeight="14.5" x14ac:dyDescent="0.35"/>
  <cols>
    <col min="1" max="1" width="12.6328125" bestFit="1" customWidth="1"/>
    <col min="2" max="2" width="47.08984375" customWidth="1"/>
    <col min="3" max="3" width="42.453125" bestFit="1" customWidth="1"/>
    <col min="4" max="4" width="17.26953125" customWidth="1"/>
    <col min="8" max="8" width="13.453125" customWidth="1"/>
    <col min="10" max="10" width="12.54296875" bestFit="1" customWidth="1"/>
    <col min="13" max="13" width="18.81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</v>
      </c>
      <c r="E1" t="s">
        <v>23</v>
      </c>
      <c r="F1" t="s">
        <v>24</v>
      </c>
      <c r="G1" t="s">
        <v>25</v>
      </c>
      <c r="H1" t="s">
        <v>33</v>
      </c>
      <c r="I1" t="s">
        <v>25</v>
      </c>
      <c r="J1" t="s">
        <v>29</v>
      </c>
      <c r="K1" t="s">
        <v>30</v>
      </c>
      <c r="M1" t="s">
        <v>31</v>
      </c>
      <c r="N1" t="s">
        <v>25</v>
      </c>
    </row>
    <row r="2" spans="1:15" s="3" customFormat="1" ht="14" customHeight="1" x14ac:dyDescent="0.35">
      <c r="A2" s="3" t="s">
        <v>3</v>
      </c>
      <c r="B2" s="3" t="s">
        <v>5</v>
      </c>
      <c r="C2" s="3" t="s">
        <v>18</v>
      </c>
      <c r="D2" s="3">
        <v>24.161300000000001</v>
      </c>
      <c r="E2" s="3">
        <v>22.667159999999999</v>
      </c>
      <c r="F2" s="3">
        <v>25.75393</v>
      </c>
      <c r="G2" s="3" t="s">
        <v>26</v>
      </c>
      <c r="H2" s="3">
        <f>(0.05*(10^-3.4))*D2</f>
        <v>4.8093933899471045E-4</v>
      </c>
      <c r="I2" s="3" t="s">
        <v>27</v>
      </c>
      <c r="J2" s="3">
        <f>AVERAGE(H2:H23)</f>
        <v>2.3317456822238306E-2</v>
      </c>
      <c r="K2" s="3">
        <f>_xlfn.STDEV.S(H2:H23)</f>
        <v>4.4934145500512904E-2</v>
      </c>
      <c r="M2" s="3">
        <f>D2*696</f>
        <v>16816.264800000001</v>
      </c>
      <c r="N2" s="3" t="s">
        <v>27</v>
      </c>
      <c r="O2" s="3" t="s">
        <v>32</v>
      </c>
    </row>
    <row r="3" spans="1:15" x14ac:dyDescent="0.35">
      <c r="A3" t="s">
        <v>3</v>
      </c>
      <c r="B3" t="s">
        <v>6</v>
      </c>
      <c r="C3" t="s">
        <v>7</v>
      </c>
      <c r="D3">
        <v>13.0146</v>
      </c>
      <c r="E3">
        <v>3.3463600000000002</v>
      </c>
      <c r="F3">
        <v>50.616120000000002</v>
      </c>
      <c r="G3" t="s">
        <v>26</v>
      </c>
      <c r="H3">
        <f t="shared" ref="H3:H23" si="0">(0.05*(10^-3.4))*D3</f>
        <v>2.5906027909427712E-4</v>
      </c>
      <c r="I3" t="s">
        <v>27</v>
      </c>
      <c r="J3">
        <f>AVERAGE(H24:H34)</f>
        <v>39.115696563703551</v>
      </c>
      <c r="K3">
        <f>_xlfn.STDEV.S(H24:H34)</f>
        <v>55.196916345838652</v>
      </c>
      <c r="M3">
        <f t="shared" ref="M3:M23" si="1">D3*696</f>
        <v>9058.1615999999995</v>
      </c>
      <c r="N3" t="s">
        <v>27</v>
      </c>
    </row>
    <row r="4" spans="1:15" x14ac:dyDescent="0.35">
      <c r="A4" t="s">
        <v>3</v>
      </c>
      <c r="B4" t="s">
        <v>6</v>
      </c>
      <c r="C4" t="s">
        <v>14</v>
      </c>
      <c r="D4" s="1">
        <v>6.82369</v>
      </c>
      <c r="E4" s="1">
        <v>0.93503000000000003</v>
      </c>
      <c r="F4" s="1">
        <v>49.797809999999998</v>
      </c>
      <c r="G4" t="s">
        <v>26</v>
      </c>
      <c r="H4">
        <f t="shared" si="0"/>
        <v>1.3582799593170962E-4</v>
      </c>
      <c r="I4" t="s">
        <v>27</v>
      </c>
      <c r="J4" t="s">
        <v>37</v>
      </c>
      <c r="K4" t="s">
        <v>38</v>
      </c>
      <c r="M4">
        <f t="shared" si="1"/>
        <v>4749.2882399999999</v>
      </c>
      <c r="N4" t="s">
        <v>27</v>
      </c>
      <c r="O4" t="s">
        <v>34</v>
      </c>
    </row>
    <row r="5" spans="1:15" x14ac:dyDescent="0.35">
      <c r="A5" t="s">
        <v>3</v>
      </c>
      <c r="B5" t="s">
        <v>9</v>
      </c>
      <c r="C5" t="s">
        <v>7</v>
      </c>
      <c r="D5">
        <v>28.21416</v>
      </c>
      <c r="E5">
        <v>11.905790000000001</v>
      </c>
      <c r="F5">
        <v>66.861460000000008</v>
      </c>
      <c r="G5" t="s">
        <v>26</v>
      </c>
      <c r="H5">
        <f t="shared" si="0"/>
        <v>5.6161297035718281E-4</v>
      </c>
      <c r="I5" t="s">
        <v>27</v>
      </c>
      <c r="J5" s="2">
        <f>MIN(H2:H23)</f>
        <v>8.1260640385453437E-5</v>
      </c>
      <c r="K5">
        <f>MAX(H2:H23)</f>
        <v>0.14900542847196488</v>
      </c>
      <c r="M5">
        <f t="shared" si="1"/>
        <v>19637.055359999998</v>
      </c>
      <c r="N5" t="s">
        <v>27</v>
      </c>
    </row>
    <row r="6" spans="1:15" x14ac:dyDescent="0.35">
      <c r="A6" t="s">
        <v>3</v>
      </c>
      <c r="B6" t="s">
        <v>15</v>
      </c>
      <c r="C6" t="s">
        <v>16</v>
      </c>
      <c r="D6" s="1">
        <v>6234.3414199999997</v>
      </c>
      <c r="E6" s="1">
        <v>181.38442000000001</v>
      </c>
      <c r="F6" s="1">
        <v>214279.76681999999</v>
      </c>
      <c r="G6" t="s">
        <v>26</v>
      </c>
      <c r="H6">
        <f t="shared" si="0"/>
        <v>0.12409680114903356</v>
      </c>
      <c r="I6" t="s">
        <v>27</v>
      </c>
      <c r="J6">
        <f>MIN(H24:H34)</f>
        <v>2.1645804444171226</v>
      </c>
      <c r="K6">
        <f>MAX(H24:H34)</f>
        <v>172.9123538759213</v>
      </c>
      <c r="M6">
        <f t="shared" si="1"/>
        <v>4339101.6283200001</v>
      </c>
      <c r="N6" t="s">
        <v>27</v>
      </c>
    </row>
    <row r="7" spans="1:15" x14ac:dyDescent="0.35">
      <c r="A7" t="s">
        <v>3</v>
      </c>
      <c r="B7" t="s">
        <v>12</v>
      </c>
      <c r="C7" t="s">
        <v>7</v>
      </c>
      <c r="D7" s="1">
        <v>4.0823499999999999</v>
      </c>
      <c r="E7" s="1">
        <v>0.25968999999999998</v>
      </c>
      <c r="F7" s="1">
        <v>64.172839999999994</v>
      </c>
      <c r="G7" t="s">
        <v>26</v>
      </c>
      <c r="H7">
        <f t="shared" si="0"/>
        <v>8.1260640385453437E-5</v>
      </c>
      <c r="I7" t="s">
        <v>27</v>
      </c>
      <c r="M7">
        <f t="shared" si="1"/>
        <v>2841.3155999999999</v>
      </c>
      <c r="N7" t="s">
        <v>27</v>
      </c>
    </row>
    <row r="8" spans="1:15" x14ac:dyDescent="0.35">
      <c r="A8" t="s">
        <v>3</v>
      </c>
      <c r="B8" t="s">
        <v>12</v>
      </c>
      <c r="C8" t="s">
        <v>20</v>
      </c>
      <c r="D8" s="1">
        <v>2207.8097000000002</v>
      </c>
      <c r="E8" s="1">
        <v>154.15554999999998</v>
      </c>
      <c r="F8" s="1">
        <v>31620.16229</v>
      </c>
      <c r="G8" t="s">
        <v>26</v>
      </c>
      <c r="H8">
        <f t="shared" si="0"/>
        <v>4.3947243639378269E-2</v>
      </c>
      <c r="I8" t="s">
        <v>27</v>
      </c>
      <c r="M8">
        <f t="shared" si="1"/>
        <v>1536635.5512000001</v>
      </c>
      <c r="N8" t="s">
        <v>27</v>
      </c>
    </row>
    <row r="9" spans="1:15" x14ac:dyDescent="0.35">
      <c r="A9" t="s">
        <v>3</v>
      </c>
      <c r="B9" t="s">
        <v>10</v>
      </c>
      <c r="C9" t="s">
        <v>7</v>
      </c>
      <c r="D9">
        <v>170.65564999999998</v>
      </c>
      <c r="E9">
        <v>30.787779999999998</v>
      </c>
      <c r="F9">
        <v>945.93852000000004</v>
      </c>
      <c r="G9" t="s">
        <v>26</v>
      </c>
      <c r="H9">
        <f t="shared" si="0"/>
        <v>3.3969618980233948E-3</v>
      </c>
      <c r="I9" t="s">
        <v>27</v>
      </c>
      <c r="M9">
        <f t="shared" si="1"/>
        <v>118776.33239999998</v>
      </c>
      <c r="N9" t="s">
        <v>27</v>
      </c>
    </row>
    <row r="10" spans="1:15" x14ac:dyDescent="0.35">
      <c r="A10" t="s">
        <v>3</v>
      </c>
      <c r="B10" t="s">
        <v>10</v>
      </c>
      <c r="C10" t="s">
        <v>16</v>
      </c>
      <c r="D10" s="1">
        <v>3298.1893100000002</v>
      </c>
      <c r="E10" s="1">
        <v>2.5065200000000001</v>
      </c>
      <c r="F10" s="1">
        <v>4339889.00483</v>
      </c>
      <c r="G10" t="s">
        <v>26</v>
      </c>
      <c r="H10">
        <f t="shared" si="0"/>
        <v>6.5651640707694553E-2</v>
      </c>
      <c r="I10" t="s">
        <v>27</v>
      </c>
      <c r="M10">
        <f t="shared" si="1"/>
        <v>2295539.7597600003</v>
      </c>
      <c r="N10" t="s">
        <v>27</v>
      </c>
    </row>
    <row r="11" spans="1:15" x14ac:dyDescent="0.35">
      <c r="A11" t="s">
        <v>3</v>
      </c>
      <c r="B11" t="s">
        <v>4</v>
      </c>
      <c r="C11" t="s">
        <v>5</v>
      </c>
      <c r="D11">
        <v>8.92394</v>
      </c>
      <c r="E11">
        <v>0.94952999999999999</v>
      </c>
      <c r="F11">
        <v>83.869169999999997</v>
      </c>
      <c r="G11" t="s">
        <v>26</v>
      </c>
      <c r="H11">
        <f t="shared" si="0"/>
        <v>1.7763422517945874E-4</v>
      </c>
      <c r="I11" t="s">
        <v>27</v>
      </c>
      <c r="M11">
        <f t="shared" si="1"/>
        <v>6211.0622400000002</v>
      </c>
      <c r="N11" t="s">
        <v>27</v>
      </c>
    </row>
    <row r="12" spans="1:15" x14ac:dyDescent="0.35">
      <c r="A12" t="s">
        <v>3</v>
      </c>
      <c r="B12" t="s">
        <v>4</v>
      </c>
      <c r="C12" t="s">
        <v>7</v>
      </c>
      <c r="D12">
        <v>10.828749999999999</v>
      </c>
      <c r="E12">
        <v>4.8245899999999997</v>
      </c>
      <c r="F12">
        <v>24.305040000000002</v>
      </c>
      <c r="G12" t="s">
        <v>26</v>
      </c>
      <c r="H12">
        <f t="shared" si="0"/>
        <v>2.1555015115655907E-4</v>
      </c>
      <c r="I12" t="s">
        <v>27</v>
      </c>
      <c r="M12">
        <f t="shared" si="1"/>
        <v>7536.8099999999995</v>
      </c>
      <c r="N12" t="s">
        <v>27</v>
      </c>
    </row>
    <row r="13" spans="1:15" x14ac:dyDescent="0.35">
      <c r="A13" t="s">
        <v>3</v>
      </c>
      <c r="B13" t="s">
        <v>4</v>
      </c>
      <c r="C13" t="s">
        <v>16</v>
      </c>
      <c r="D13">
        <v>12.70837</v>
      </c>
      <c r="E13">
        <v>1.0803900000000002</v>
      </c>
      <c r="F13">
        <v>149.48470999999998</v>
      </c>
      <c r="G13" t="s">
        <v>26</v>
      </c>
      <c r="H13">
        <f t="shared" si="0"/>
        <v>2.5296466115234728E-4</v>
      </c>
      <c r="I13" t="s">
        <v>27</v>
      </c>
      <c r="M13">
        <f t="shared" si="1"/>
        <v>8845.0255200000011</v>
      </c>
      <c r="N13" t="s">
        <v>27</v>
      </c>
      <c r="O13" t="s">
        <v>35</v>
      </c>
    </row>
    <row r="14" spans="1:15" x14ac:dyDescent="0.35">
      <c r="A14" t="s">
        <v>3</v>
      </c>
      <c r="B14" t="s">
        <v>17</v>
      </c>
      <c r="C14" t="s">
        <v>16</v>
      </c>
      <c r="D14">
        <v>14.625309999999999</v>
      </c>
      <c r="E14">
        <v>8.3434100000000004</v>
      </c>
      <c r="F14">
        <v>25.636970000000002</v>
      </c>
      <c r="G14" t="s">
        <v>26</v>
      </c>
      <c r="H14">
        <f t="shared" si="0"/>
        <v>2.911220391283883E-4</v>
      </c>
      <c r="I14" t="s">
        <v>27</v>
      </c>
      <c r="M14">
        <f t="shared" si="1"/>
        <v>10179.215759999999</v>
      </c>
      <c r="N14" t="s">
        <v>27</v>
      </c>
      <c r="O14" t="s">
        <v>36</v>
      </c>
    </row>
    <row r="15" spans="1:15" x14ac:dyDescent="0.35">
      <c r="A15" t="s">
        <v>3</v>
      </c>
      <c r="B15" t="s">
        <v>8</v>
      </c>
      <c r="C15" t="s">
        <v>7</v>
      </c>
      <c r="D15">
        <v>5115.7323099999994</v>
      </c>
      <c r="E15">
        <v>2676.5228099999999</v>
      </c>
      <c r="F15">
        <v>9777.87932</v>
      </c>
      <c r="G15" t="s">
        <v>26</v>
      </c>
      <c r="H15">
        <f t="shared" si="0"/>
        <v>0.10183048576216026</v>
      </c>
      <c r="I15" t="s">
        <v>27</v>
      </c>
      <c r="M15">
        <f t="shared" si="1"/>
        <v>3560549.6877599997</v>
      </c>
      <c r="N15" t="s">
        <v>27</v>
      </c>
    </row>
    <row r="16" spans="1:15" x14ac:dyDescent="0.35">
      <c r="A16" t="s">
        <v>3</v>
      </c>
      <c r="B16" t="s">
        <v>11</v>
      </c>
      <c r="C16" t="s">
        <v>7</v>
      </c>
      <c r="D16">
        <v>23.78145</v>
      </c>
      <c r="E16">
        <v>3.4437399999999996</v>
      </c>
      <c r="F16">
        <v>164.22738000000001</v>
      </c>
      <c r="G16" t="s">
        <v>26</v>
      </c>
      <c r="H16">
        <f t="shared" si="0"/>
        <v>4.7337828855797314E-4</v>
      </c>
      <c r="I16" t="s">
        <v>27</v>
      </c>
      <c r="M16">
        <f t="shared" si="1"/>
        <v>16551.889200000001</v>
      </c>
      <c r="N16" t="s">
        <v>27</v>
      </c>
    </row>
    <row r="17" spans="1:14" x14ac:dyDescent="0.35">
      <c r="A17" t="s">
        <v>3</v>
      </c>
      <c r="B17" t="s">
        <v>13</v>
      </c>
      <c r="C17" t="s">
        <v>7</v>
      </c>
      <c r="D17">
        <v>55.703040000000001</v>
      </c>
      <c r="E17">
        <v>29.088849999999997</v>
      </c>
      <c r="F17">
        <v>106.66725</v>
      </c>
      <c r="G17" t="s">
        <v>26</v>
      </c>
      <c r="H17">
        <f t="shared" si="0"/>
        <v>1.1087889822814136E-3</v>
      </c>
      <c r="I17" t="s">
        <v>27</v>
      </c>
      <c r="M17">
        <f t="shared" si="1"/>
        <v>38769.315840000003</v>
      </c>
      <c r="N17" t="s">
        <v>27</v>
      </c>
    </row>
    <row r="18" spans="1:14" x14ac:dyDescent="0.35">
      <c r="A18" t="s">
        <v>3</v>
      </c>
      <c r="B18" t="s">
        <v>13</v>
      </c>
      <c r="C18" t="s">
        <v>14</v>
      </c>
      <c r="D18" s="1">
        <v>9.8751599999999993</v>
      </c>
      <c r="E18" s="1">
        <v>0.73244000000000009</v>
      </c>
      <c r="F18" s="1">
        <v>133.14073999999999</v>
      </c>
      <c r="G18" t="s">
        <v>26</v>
      </c>
      <c r="H18">
        <f t="shared" si="0"/>
        <v>1.9656860031815361E-4</v>
      </c>
      <c r="I18" t="s">
        <v>27</v>
      </c>
      <c r="M18">
        <f t="shared" si="1"/>
        <v>6873.1113599999999</v>
      </c>
      <c r="N18" t="s">
        <v>27</v>
      </c>
    </row>
    <row r="19" spans="1:14" x14ac:dyDescent="0.35">
      <c r="A19" t="s">
        <v>3</v>
      </c>
      <c r="B19" t="s">
        <v>13</v>
      </c>
      <c r="C19" t="s">
        <v>16</v>
      </c>
      <c r="D19" s="1">
        <v>411.27865000000003</v>
      </c>
      <c r="E19" s="1">
        <v>7.74139</v>
      </c>
      <c r="F19" s="1">
        <v>21850.074350000003</v>
      </c>
      <c r="G19" t="s">
        <v>26</v>
      </c>
      <c r="H19">
        <f t="shared" si="0"/>
        <v>8.1866489830281029E-3</v>
      </c>
      <c r="I19" t="s">
        <v>27</v>
      </c>
      <c r="M19">
        <f t="shared" si="1"/>
        <v>286249.94040000002</v>
      </c>
      <c r="N19" t="s">
        <v>27</v>
      </c>
    </row>
    <row r="20" spans="1:14" x14ac:dyDescent="0.35">
      <c r="A20" t="s">
        <v>3</v>
      </c>
      <c r="B20" t="s">
        <v>13</v>
      </c>
      <c r="C20" t="s">
        <v>20</v>
      </c>
      <c r="D20" s="1">
        <v>118.76293</v>
      </c>
      <c r="E20" s="1">
        <v>6.6327700000000007</v>
      </c>
      <c r="F20" s="1">
        <v>2126.5068099999999</v>
      </c>
      <c r="G20" t="s">
        <v>26</v>
      </c>
      <c r="H20">
        <f t="shared" si="0"/>
        <v>2.3640187014471515E-3</v>
      </c>
      <c r="I20" t="s">
        <v>27</v>
      </c>
      <c r="M20">
        <f t="shared" si="1"/>
        <v>82658.999280000004</v>
      </c>
      <c r="N20" t="s">
        <v>27</v>
      </c>
    </row>
    <row r="21" spans="1:14" x14ac:dyDescent="0.35">
      <c r="A21" t="s">
        <v>3</v>
      </c>
      <c r="B21" t="s">
        <v>13</v>
      </c>
      <c r="C21" t="s">
        <v>21</v>
      </c>
      <c r="D21" s="1">
        <v>366.21936999999997</v>
      </c>
      <c r="E21" s="1">
        <v>2.6882700000000002</v>
      </c>
      <c r="F21" s="1">
        <v>49889.455090000003</v>
      </c>
      <c r="G21" t="s">
        <v>26</v>
      </c>
      <c r="H21">
        <f t="shared" si="0"/>
        <v>7.2897278596292117E-3</v>
      </c>
      <c r="I21" t="s">
        <v>27</v>
      </c>
      <c r="M21">
        <f t="shared" si="1"/>
        <v>254888.68151999998</v>
      </c>
      <c r="N21" t="s">
        <v>27</v>
      </c>
    </row>
    <row r="22" spans="1:14" x14ac:dyDescent="0.35">
      <c r="A22" t="s">
        <v>3</v>
      </c>
      <c r="B22" t="s">
        <v>19</v>
      </c>
      <c r="C22" t="s">
        <v>20</v>
      </c>
      <c r="D22" s="1">
        <v>7485.6942800000006</v>
      </c>
      <c r="E22" s="1">
        <v>2.7408200000000003</v>
      </c>
      <c r="F22" s="1">
        <v>20444833.192790002</v>
      </c>
      <c r="G22" t="s">
        <v>26</v>
      </c>
      <c r="H22">
        <f t="shared" si="0"/>
        <v>0.14900542847196488</v>
      </c>
      <c r="I22" t="s">
        <v>27</v>
      </c>
      <c r="M22">
        <f t="shared" si="1"/>
        <v>5210043.2188800005</v>
      </c>
      <c r="N22" t="s">
        <v>27</v>
      </c>
    </row>
    <row r="23" spans="1:14" s="3" customFormat="1" x14ac:dyDescent="0.35">
      <c r="A23" s="3" t="s">
        <v>3</v>
      </c>
      <c r="B23" s="3" t="s">
        <v>20</v>
      </c>
      <c r="C23" s="3" t="s">
        <v>21</v>
      </c>
      <c r="D23" s="4">
        <v>149.72776000000002</v>
      </c>
      <c r="E23" s="4">
        <v>0.41086</v>
      </c>
      <c r="F23" s="4">
        <v>54563.66231</v>
      </c>
      <c r="G23" s="3" t="s">
        <v>26</v>
      </c>
      <c r="H23" s="3">
        <f t="shared" si="0"/>
        <v>2.9803847443456541E-3</v>
      </c>
      <c r="I23" s="3" t="s">
        <v>27</v>
      </c>
      <c r="M23" s="3">
        <f t="shared" si="1"/>
        <v>104210.52096000001</v>
      </c>
      <c r="N23" s="3" t="s">
        <v>27</v>
      </c>
    </row>
    <row r="24" spans="1:14" s="3" customFormat="1" x14ac:dyDescent="0.35">
      <c r="A24" s="3" t="s">
        <v>22</v>
      </c>
      <c r="B24" s="3" t="s">
        <v>5</v>
      </c>
      <c r="C24" s="3" t="s">
        <v>18</v>
      </c>
      <c r="D24" s="4">
        <v>1.2869999999999999E-2</v>
      </c>
      <c r="E24" s="4">
        <v>1.086E-2</v>
      </c>
      <c r="F24" s="4">
        <v>1.524E-2</v>
      </c>
      <c r="G24" s="3" t="s">
        <v>26</v>
      </c>
      <c r="H24" s="3">
        <f>(0.05*(10^3.99))*D24</f>
        <v>6.2885215168506479</v>
      </c>
      <c r="I24" s="3" t="s">
        <v>27</v>
      </c>
      <c r="M24" s="3">
        <f>D24*5.9</f>
        <v>7.5933E-2</v>
      </c>
      <c r="N24" s="3" t="s">
        <v>27</v>
      </c>
    </row>
    <row r="25" spans="1:14" x14ac:dyDescent="0.35">
      <c r="A25" t="s">
        <v>22</v>
      </c>
      <c r="B25" t="s">
        <v>6</v>
      </c>
      <c r="C25" t="s">
        <v>7</v>
      </c>
      <c r="D25">
        <v>3.6139999999999999E-2</v>
      </c>
      <c r="E25">
        <v>9.3200000000000002E-3</v>
      </c>
      <c r="F25">
        <v>0.14011999999999999</v>
      </c>
      <c r="G25" t="s">
        <v>26</v>
      </c>
      <c r="H25">
        <f t="shared" ref="H25:H34" si="2">(0.05*(10^3.99))*D25</f>
        <v>17.658676582671514</v>
      </c>
      <c r="I25" t="s">
        <v>27</v>
      </c>
      <c r="M25">
        <f t="shared" ref="M25:M34" si="3">D25*5.9</f>
        <v>0.213226</v>
      </c>
      <c r="N25" t="s">
        <v>27</v>
      </c>
    </row>
    <row r="26" spans="1:14" x14ac:dyDescent="0.35">
      <c r="A26" t="s">
        <v>22</v>
      </c>
      <c r="B26" t="s">
        <v>6</v>
      </c>
      <c r="C26" t="s">
        <v>14</v>
      </c>
      <c r="D26">
        <v>0.20912999999999998</v>
      </c>
      <c r="E26">
        <v>9.2180000000000012E-2</v>
      </c>
      <c r="F26">
        <v>0.47447</v>
      </c>
      <c r="G26" t="s">
        <v>26</v>
      </c>
      <c r="H26">
        <f t="shared" si="2"/>
        <v>102.18481000924443</v>
      </c>
      <c r="I26" t="s">
        <v>27</v>
      </c>
      <c r="M26">
        <f t="shared" si="3"/>
        <v>1.233867</v>
      </c>
      <c r="N26" t="s">
        <v>27</v>
      </c>
    </row>
    <row r="27" spans="1:14" x14ac:dyDescent="0.35">
      <c r="A27" t="s">
        <v>22</v>
      </c>
      <c r="B27" t="s">
        <v>10</v>
      </c>
      <c r="C27" t="s">
        <v>7</v>
      </c>
      <c r="D27">
        <v>1.6829999999999998E-2</v>
      </c>
      <c r="E27">
        <v>1.47E-3</v>
      </c>
      <c r="F27">
        <v>0.19166999999999998</v>
      </c>
      <c r="G27" t="s">
        <v>26</v>
      </c>
      <c r="H27">
        <f t="shared" si="2"/>
        <v>8.2234512143431537</v>
      </c>
      <c r="I27" t="s">
        <v>27</v>
      </c>
      <c r="M27">
        <f t="shared" si="3"/>
        <v>9.9296999999999996E-2</v>
      </c>
      <c r="N27" t="s">
        <v>27</v>
      </c>
    </row>
    <row r="28" spans="1:14" x14ac:dyDescent="0.35">
      <c r="A28" t="s">
        <v>22</v>
      </c>
      <c r="B28" t="s">
        <v>10</v>
      </c>
      <c r="C28" t="s">
        <v>16</v>
      </c>
      <c r="D28">
        <v>0.35387999999999997</v>
      </c>
      <c r="E28">
        <v>3.3549999999999996E-2</v>
      </c>
      <c r="F28">
        <v>3.7326299999999999</v>
      </c>
      <c r="G28" t="s">
        <v>26</v>
      </c>
      <c r="H28">
        <f t="shared" si="2"/>
        <v>172.9123538759213</v>
      </c>
      <c r="I28" t="s">
        <v>27</v>
      </c>
      <c r="J28" t="s">
        <v>39</v>
      </c>
      <c r="M28">
        <f t="shared" si="3"/>
        <v>2.0878920000000001</v>
      </c>
      <c r="N28" t="s">
        <v>27</v>
      </c>
    </row>
    <row r="29" spans="1:14" x14ac:dyDescent="0.35">
      <c r="A29" t="s">
        <v>22</v>
      </c>
      <c r="B29" t="s">
        <v>13</v>
      </c>
      <c r="C29" t="s">
        <v>7</v>
      </c>
      <c r="D29">
        <v>2.86E-2</v>
      </c>
      <c r="E29">
        <v>1.1339999999999999E-2</v>
      </c>
      <c r="F29">
        <v>7.2139999999999996E-2</v>
      </c>
      <c r="G29" t="s">
        <v>26</v>
      </c>
      <c r="H29">
        <f t="shared" si="2"/>
        <v>13.974492259668105</v>
      </c>
      <c r="I29" t="s">
        <v>27</v>
      </c>
      <c r="J29" t="s">
        <v>40</v>
      </c>
      <c r="M29">
        <f t="shared" si="3"/>
        <v>0.16874</v>
      </c>
      <c r="N29" t="s">
        <v>27</v>
      </c>
    </row>
    <row r="30" spans="1:14" x14ac:dyDescent="0.35">
      <c r="A30" t="s">
        <v>22</v>
      </c>
      <c r="B30" t="s">
        <v>13</v>
      </c>
      <c r="C30" t="s">
        <v>14</v>
      </c>
      <c r="D30">
        <v>0.15874000000000002</v>
      </c>
      <c r="E30">
        <v>5.7750000000000003E-2</v>
      </c>
      <c r="F30">
        <v>0.43631999999999999</v>
      </c>
      <c r="G30" t="s">
        <v>26</v>
      </c>
      <c r="H30">
        <f t="shared" si="2"/>
        <v>77.563318227262783</v>
      </c>
      <c r="I30" t="s">
        <v>27</v>
      </c>
      <c r="M30">
        <f t="shared" si="3"/>
        <v>0.93656600000000012</v>
      </c>
      <c r="N30" t="s">
        <v>27</v>
      </c>
    </row>
    <row r="31" spans="1:14" x14ac:dyDescent="0.35">
      <c r="A31" t="s">
        <v>22</v>
      </c>
      <c r="B31" t="s">
        <v>13</v>
      </c>
      <c r="C31" t="s">
        <v>16</v>
      </c>
      <c r="D31" s="1">
        <v>1.7250000000000001E-2</v>
      </c>
      <c r="E31" s="1">
        <v>6.6100000000000002E-4</v>
      </c>
      <c r="F31" s="1">
        <v>0.45006000000000002</v>
      </c>
      <c r="G31" t="s">
        <v>26</v>
      </c>
      <c r="H31">
        <f t="shared" si="2"/>
        <v>8.4286710307438764</v>
      </c>
      <c r="I31" t="s">
        <v>27</v>
      </c>
      <c r="M31">
        <f t="shared" si="3"/>
        <v>0.10177500000000002</v>
      </c>
      <c r="N31" t="s">
        <v>27</v>
      </c>
    </row>
    <row r="32" spans="1:14" x14ac:dyDescent="0.35">
      <c r="A32" t="s">
        <v>22</v>
      </c>
      <c r="B32" t="s">
        <v>13</v>
      </c>
      <c r="C32" t="s">
        <v>20</v>
      </c>
      <c r="D32">
        <v>1.304E-2</v>
      </c>
      <c r="E32">
        <v>3.31E-3</v>
      </c>
      <c r="F32">
        <v>5.1279999999999999E-2</v>
      </c>
      <c r="G32" t="s">
        <v>26</v>
      </c>
      <c r="H32">
        <f t="shared" si="2"/>
        <v>6.371586680631891</v>
      </c>
      <c r="I32" t="s">
        <v>27</v>
      </c>
      <c r="M32">
        <f t="shared" si="3"/>
        <v>7.6936000000000004E-2</v>
      </c>
      <c r="N32" t="s">
        <v>27</v>
      </c>
    </row>
    <row r="33" spans="1:14" x14ac:dyDescent="0.35">
      <c r="A33" t="s">
        <v>22</v>
      </c>
      <c r="B33" t="s">
        <v>13</v>
      </c>
      <c r="C33" t="s">
        <v>21</v>
      </c>
      <c r="D33" s="1">
        <v>4.4299999999999999E-3</v>
      </c>
      <c r="E33" s="1">
        <v>1.92E-4</v>
      </c>
      <c r="F33" s="1">
        <v>0.10187</v>
      </c>
      <c r="G33" t="s">
        <v>26</v>
      </c>
      <c r="H33">
        <f t="shared" si="2"/>
        <v>2.1645804444171226</v>
      </c>
      <c r="I33" t="s">
        <v>27</v>
      </c>
      <c r="M33">
        <f t="shared" si="3"/>
        <v>2.6137000000000001E-2</v>
      </c>
      <c r="N33" t="s">
        <v>27</v>
      </c>
    </row>
    <row r="34" spans="1:14" x14ac:dyDescent="0.35">
      <c r="A34" t="s">
        <v>22</v>
      </c>
      <c r="B34" t="s">
        <v>19</v>
      </c>
      <c r="C34" t="s">
        <v>20</v>
      </c>
      <c r="D34">
        <v>2.9679999999999998E-2</v>
      </c>
      <c r="E34">
        <v>3.16E-3</v>
      </c>
      <c r="F34">
        <v>0.27876000000000001</v>
      </c>
      <c r="G34" t="s">
        <v>26</v>
      </c>
      <c r="H34">
        <f t="shared" si="2"/>
        <v>14.502200358984243</v>
      </c>
      <c r="I34" t="s">
        <v>27</v>
      </c>
      <c r="M34">
        <f t="shared" si="3"/>
        <v>0.17511199999999999</v>
      </c>
      <c r="N34" t="s">
        <v>27</v>
      </c>
    </row>
    <row r="35" spans="1:14" x14ac:dyDescent="0.35">
      <c r="J3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Awkerman, Jill</dc:creator>
  <cp:lastModifiedBy>Paulukonis, Elizabeth</cp:lastModifiedBy>
  <dcterms:created xsi:type="dcterms:W3CDTF">2022-06-09T12:57:49Z</dcterms:created>
  <dcterms:modified xsi:type="dcterms:W3CDTF">2022-09-30T14:03:08Z</dcterms:modified>
</cp:coreProperties>
</file>