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kakn\Downloads\"/>
    </mc:Choice>
  </mc:AlternateContent>
  <xr:revisionPtr revIDLastSave="0" documentId="13_ncr:1_{EC11BFDA-82F8-4018-B0E6-A583C36BCAC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otes" sheetId="1" r:id="rId1"/>
    <sheet name="Fiche B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8raYF0XP1hLUQTXnS9EvpH2L4DA=="/>
    </ext>
  </extLst>
</workbook>
</file>

<file path=xl/calcChain.xml><?xml version="1.0" encoding="utf-8"?>
<calcChain xmlns="http://schemas.openxmlformats.org/spreadsheetml/2006/main">
  <c r="E17" i="2" l="1"/>
  <c r="E18" i="2" s="1"/>
  <c r="G44" i="2"/>
  <c r="H36" i="2"/>
  <c r="E36" i="2"/>
  <c r="H35" i="2"/>
  <c r="F30" i="2"/>
  <c r="F35" i="2" s="1"/>
  <c r="F29" i="2"/>
  <c r="F36" i="2" s="1"/>
  <c r="E29" i="2"/>
  <c r="I29" i="2" s="1"/>
  <c r="I36" i="2" s="1"/>
  <c r="E16" i="2"/>
  <c r="E30" i="2" l="1"/>
  <c r="G30" i="2" s="1"/>
  <c r="E26" i="2"/>
  <c r="E35" i="2"/>
  <c r="E23" i="2"/>
  <c r="E28" i="2"/>
  <c r="G28" i="2" s="1"/>
  <c r="E24" i="2"/>
  <c r="G24" i="2" s="1"/>
  <c r="E32" i="2"/>
  <c r="I32" i="2" s="1"/>
  <c r="E31" i="2"/>
  <c r="I31" i="2" s="1"/>
  <c r="E27" i="2"/>
  <c r="G29" i="2"/>
  <c r="G36" i="2" s="1"/>
  <c r="G47" i="2" l="1"/>
  <c r="G23" i="2"/>
  <c r="I23" i="2"/>
  <c r="I26" i="2"/>
  <c r="G26" i="2"/>
  <c r="I27" i="2"/>
  <c r="G27" i="2"/>
  <c r="G35" i="2" l="1"/>
  <c r="G40" i="2" s="1"/>
  <c r="I35" i="2"/>
  <c r="G45" i="2" s="1"/>
  <c r="G46" i="2" s="1"/>
  <c r="G49" i="2" s="1"/>
  <c r="G39" i="2"/>
  <c r="G38" i="2" l="1"/>
</calcChain>
</file>

<file path=xl/sharedStrings.xml><?xml version="1.0" encoding="utf-8"?>
<sst xmlns="http://schemas.openxmlformats.org/spreadsheetml/2006/main" count="109" uniqueCount="100">
  <si>
    <t>Les cellules</t>
  </si>
  <si>
    <t xml:space="preserve">en jaune </t>
  </si>
  <si>
    <t>doivent être remplies par la Junior.</t>
  </si>
  <si>
    <t>Note (1)</t>
  </si>
  <si>
    <t>Rétribution brute par JEH</t>
  </si>
  <si>
    <t>Correspond à la rétribution moyenne par JEH lorsqu'un étudiant touche plusieurs JEH à différents montants.</t>
  </si>
  <si>
    <t>Note (2)</t>
  </si>
  <si>
    <t>Sécurité sociale - Maladie Maternité Invalidité Décès</t>
  </si>
  <si>
    <t>Le taux et le montant part étudiant doivent être supprimés et ne pas apparaître car ils sont respectivement à 0% et 0€ (sauf en Alsace-Moselle).</t>
  </si>
  <si>
    <t xml:space="preserve">                 </t>
  </si>
  <si>
    <t>Note (3)</t>
  </si>
  <si>
    <t>Accident du travail</t>
  </si>
  <si>
    <t>Note (4)</t>
  </si>
  <si>
    <t>FNAL / FNAL Supplémentaire et Versement Transport</t>
  </si>
  <si>
    <t>Note (5)</t>
  </si>
  <si>
    <t>Autres contributions dues par la Junior</t>
  </si>
  <si>
    <t xml:space="preserve">La rubrique "Autres contributions dues par la Junior" regroupe les cotisations sociales part Junior suivantes :
</t>
  </si>
  <si>
    <t xml:space="preserve">&gt; Fonds National d'Aide au Logement (0,10%)
 </t>
  </si>
  <si>
    <t>&gt; Contribution Solidarité Autonomie (0,30%)</t>
  </si>
  <si>
    <t xml:space="preserve">&gt; Versement Transport (0%) : un taux supérieur à 0% n'est applicable que pour un effectif moyen supérieur à 50 (cf. note 4). </t>
  </si>
  <si>
    <t>&gt; Contribution au dialogue social (anciennement Contribution pour le financement des organisations professionnelles) (0,016%)</t>
  </si>
  <si>
    <t>&gt; Cotisation de base au titre de la pénibilité (0%)</t>
  </si>
  <si>
    <t>Soit au total 0,416%.</t>
  </si>
  <si>
    <t>Note (6)</t>
  </si>
  <si>
    <t xml:space="preserve">La rubrique "Assurance Chômage" regroupe les cotisations sociales part Junior suivantes :
</t>
  </si>
  <si>
    <t>&gt; AGS (0,15%)</t>
  </si>
  <si>
    <t>Soit au total 4,20%.</t>
  </si>
  <si>
    <t>Pensez à bien déclarer les deux dans le BRC sur le site des URSSAF ou Net-Entreprises</t>
  </si>
  <si>
    <t>Bulletin de versement</t>
  </si>
  <si>
    <t>N° du BV</t>
  </si>
  <si>
    <t>Date</t>
  </si>
  <si>
    <t>Nom de la Junior</t>
  </si>
  <si>
    <t>Association loi 1901, affiliée à la CNJE</t>
  </si>
  <si>
    <t xml:space="preserve">NOM : </t>
  </si>
  <si>
    <t>Ecole/Université</t>
  </si>
  <si>
    <t>PRENOM :</t>
  </si>
  <si>
    <t>Adresse</t>
  </si>
  <si>
    <t xml:space="preserve">ADRESSE : </t>
  </si>
  <si>
    <t>CP Ville</t>
  </si>
  <si>
    <t>CP VILLE :</t>
  </si>
  <si>
    <t>N° SS :</t>
  </si>
  <si>
    <t>Numéro A.P.E. :</t>
  </si>
  <si>
    <t>REF. DU RM :</t>
  </si>
  <si>
    <r>
      <rPr>
        <sz val="9"/>
        <color theme="1"/>
        <rFont val="Arial"/>
      </rPr>
      <t xml:space="preserve">RéfRM </t>
    </r>
    <r>
      <rPr>
        <sz val="9"/>
        <color rgb="FFFF0000"/>
        <rFont val="Arial"/>
      </rPr>
      <t>[modifié par réfDernierAvenantRM]</t>
    </r>
  </si>
  <si>
    <t xml:space="preserve">Numéro SIRET : </t>
  </si>
  <si>
    <t>MISSION :</t>
  </si>
  <si>
    <t>Rétribution brute :</t>
  </si>
  <si>
    <t xml:space="preserve">Nombre de Jours-Étude Homme : </t>
  </si>
  <si>
    <t xml:space="preserve">Rétribution brute par JEH : </t>
  </si>
  <si>
    <t xml:space="preserve">Base U.R.S.S.A.F. : </t>
  </si>
  <si>
    <t xml:space="preserve">Assiette des cotisations : </t>
  </si>
  <si>
    <t>COTISATIONS</t>
  </si>
  <si>
    <t>BASE</t>
  </si>
  <si>
    <t>Part Junior</t>
  </si>
  <si>
    <t>Part étudiant</t>
  </si>
  <si>
    <t>ET CONTRIBUTION SOCIALES</t>
  </si>
  <si>
    <t>TAUX</t>
  </si>
  <si>
    <t>MONTANT</t>
  </si>
  <si>
    <t>SANTE</t>
  </si>
  <si>
    <t>ACCIDENTS DU TRAVAIL-MALADIES PROFESSIONNELLES</t>
  </si>
  <si>
    <t>RETRAITE</t>
  </si>
  <si>
    <r>
      <rPr>
        <i/>
        <sz val="10"/>
        <color theme="1"/>
        <rFont val="Arial"/>
      </rPr>
      <t xml:space="preserve">Sécurité sociale plafonnée </t>
    </r>
    <r>
      <rPr>
        <sz val="10"/>
        <color theme="1"/>
        <rFont val="Arial"/>
      </rPr>
      <t>TA</t>
    </r>
  </si>
  <si>
    <t>Sécurité sociale déplafonnée</t>
  </si>
  <si>
    <t>FAMILLE</t>
  </si>
  <si>
    <t>ASSURANCE CHÔMAGE</t>
  </si>
  <si>
    <t>Note (7)</t>
  </si>
  <si>
    <t>AUTRES CONTRIBUTIONS DUES PAR LA JUNIOR</t>
  </si>
  <si>
    <t>CSG déductible de l'impôt sur le revenu</t>
  </si>
  <si>
    <t>CSG/CRDS non déductibles de l'impôt sur le revenu</t>
  </si>
  <si>
    <t>EXONERATIONS DE COTISATIONS JUNIOR</t>
  </si>
  <si>
    <t>TOTAL DES COTISATIONS DUES (indexées sur l'assiette de cotisation)</t>
  </si>
  <si>
    <t>TOTAL DES COTISATIONS DUES (indexées sur la rétribution brute)</t>
  </si>
  <si>
    <r>
      <rPr>
        <b/>
        <sz val="10"/>
        <color theme="1"/>
        <rFont val="Arial"/>
      </rPr>
      <t xml:space="preserve">TOTAL DES COTISATIONS  </t>
    </r>
    <r>
      <rPr>
        <b/>
        <sz val="8"/>
        <color theme="1"/>
        <rFont val="Arial"/>
      </rPr>
      <t xml:space="preserve">(part Junior) </t>
    </r>
  </si>
  <si>
    <r>
      <rPr>
        <b/>
        <sz val="10"/>
        <color theme="1"/>
        <rFont val="Arial"/>
      </rPr>
      <t xml:space="preserve">TOTAL DES COTISATIONS  </t>
    </r>
    <r>
      <rPr>
        <b/>
        <sz val="8"/>
        <color theme="1"/>
        <rFont val="Arial"/>
      </rPr>
      <t xml:space="preserve">(part étudiant) </t>
    </r>
  </si>
  <si>
    <r>
      <rPr>
        <b/>
        <sz val="10"/>
        <color theme="1"/>
        <rFont val="Arial"/>
      </rPr>
      <t xml:space="preserve">TOTAL DES COTISATIONS  </t>
    </r>
    <r>
      <rPr>
        <b/>
        <sz val="8"/>
        <color theme="1"/>
        <rFont val="Arial"/>
      </rPr>
      <t xml:space="preserve">(part Junior + part étudiant) </t>
    </r>
  </si>
  <si>
    <t>Payé par</t>
  </si>
  <si>
    <t>N° de chèque ou d'ordre de virement + date</t>
  </si>
  <si>
    <t>Rétribution brute</t>
  </si>
  <si>
    <t xml:space="preserve">Total retenues étudiant </t>
  </si>
  <si>
    <t>MONTANT NET PAYE EN EUROS</t>
  </si>
  <si>
    <t>dont évolution de la rétribution liée à la suppression des cotisations chômage et maladie</t>
  </si>
  <si>
    <t>Allègement de cotisations Junior</t>
  </si>
  <si>
    <r>
      <rPr>
        <b/>
        <sz val="10"/>
        <color theme="1"/>
        <rFont val="Arial"/>
      </rPr>
      <t xml:space="preserve">Montant net imposable </t>
    </r>
    <r>
      <rPr>
        <b/>
        <sz val="8"/>
        <color theme="1"/>
        <rFont val="Arial"/>
      </rPr>
      <t>(net + CSG/CRDS non déd)</t>
    </r>
  </si>
  <si>
    <t xml:space="preserve">Les cotisations assises sur les rétributions d'étudiants chargés d'étude dans le cadre d'une </t>
  </si>
  <si>
    <t>Junior-Entreprise sont encadrées par la lettre ministérielle du 01.VIII.1988 et l'arrêté du 20.VI.1988.</t>
  </si>
  <si>
    <t xml:space="preserve">Ce bulletin de versement ne constitue en aucun cas un bulletin de salaire, et par conséquent, n'ouvre </t>
  </si>
  <si>
    <t xml:space="preserve">pas droit à l'établissement d'une carte de séjour. </t>
  </si>
  <si>
    <t>CE DOCUMENT EST A CONSERVER SANS LIMITATION DE DUREE PAR SON BENEFICIAIRE</t>
  </si>
  <si>
    <t>Pour la définition des termes employés, se reporter au site internet service-public.fr rubrique cotisations sociales</t>
  </si>
  <si>
    <t>Les intervenants en Junior ne rentrent pas dans le calcul de l'effectif, ce qui entraîne le non-paiement du Versement Transport et le paiement du FNAL au taux de 0,10% uniquement. En cas de questions sur ce point, contactez le pôle Conseil via "Contacter la CNJE" sur Kiwi.</t>
  </si>
  <si>
    <t>Attention : dans les départements du Bas Rhin, Haut Rhin et Moselle, le taux de la cotisation salariale d'assurance maladie supporte un supplément de 1,30%. Le taux et le montant par étudiant doivent donc apparaître sur le Bulletin de Versement.</t>
  </si>
  <si>
    <t>BV type CNJE</t>
  </si>
  <si>
    <t>mise à jour 01/01/2023</t>
  </si>
  <si>
    <t>Exception : Ce taux est différent si la Junior est dans le Bas Rhin, Haut Rhin ou Moselle. Il est de 1.3%</t>
  </si>
  <si>
    <r>
      <t xml:space="preserve">La rétribution brute par JEH (pour chaque JEH et non la moyenne) ne peut être supérieure à </t>
    </r>
    <r>
      <rPr>
        <b/>
        <sz val="8"/>
        <color theme="1"/>
        <rFont val="Verdana"/>
        <family val="2"/>
      </rPr>
      <t>300€ par JEH pour les BV émis en 2023.</t>
    </r>
  </si>
  <si>
    <r>
      <t>Attention : le taux d'Accident du Travail est donné à titre indicatif, reportez le montant qui vous a été notifié par sur votre compte AT/MP.</t>
    </r>
    <r>
      <rPr>
        <sz val="9"/>
        <color rgb="FF993300"/>
        <rFont val="Verdana"/>
        <family val="2"/>
      </rPr>
      <t xml:space="preserve"> Depuis le 1er janvier 2022, la notification dématérialisée du taux de cotisation accidents du travail et maladies professionnelles (AT/MP) est obligatoire pour toutes les entreprises, quel que soit leur effectif. Pour remplir cette obligation légale, chaque entreprise doit être inscrite au compte AT/MP sur le site net-entreprises.fr (tutoriel disponible sur KiwiLégal). Vous garderez une preuve de la notification du taux pour l'audit-conseil. </t>
    </r>
    <r>
      <rPr>
        <b/>
        <sz val="9"/>
        <color rgb="FF993300"/>
        <rFont val="Verdana"/>
        <family val="2"/>
      </rPr>
      <t xml:space="preserve">
Pour remplir votre taux AT, vous devez démasquer la colonne "F" (en appuyant sur le bouton + au-dessus de la colonne) sur l'onglet "Fiche BV". Une fois le taux mis à jour, vous devez masquer à nouveau la colonne (en appuyant sur le bouton - au dessus de la colonne).</t>
    </r>
  </si>
  <si>
    <t>Assurance Chômage</t>
  </si>
  <si>
    <t xml:space="preserve">&gt; Assurance Chômage (4,05%)
 </t>
  </si>
  <si>
    <t>Ce taux varie en fonction du code type de risque de votre Junior. Se reporter à votre compte AT/MP sur net.entreprises.fr ou également sur votre portail personnel URSSAF.</t>
  </si>
  <si>
    <t>Les rétributions sont à déclarer sur la déclaration des revenus dans la rubrique bénéfices non commerciaux. Elles ne sont pas assujetties au prélèvement à la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</si>
</sst>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0.0"/>
    <numFmt numFmtId="166" formatCode="0.000%"/>
    <numFmt numFmtId="167" formatCode="_-* #,##0.00\ &quot;€&quot;_-;\-* #,##0.00\ &quot;€&quot;_-;_-* &quot;-&quot;??\ &quot;€&quot;_-;_-@"/>
    <numFmt numFmtId="168" formatCode="#,##0.00&quot; €&quot;"/>
  </numFmts>
  <fonts count="29" x14ac:knownFonts="1">
    <font>
      <sz val="10"/>
      <color rgb="FF000000"/>
      <name val="Arial"/>
      <scheme val="minor"/>
    </font>
    <font>
      <sz val="8"/>
      <color theme="1"/>
      <name val="Verdana"/>
    </font>
    <font>
      <sz val="10"/>
      <color theme="1"/>
      <name val="Arial"/>
    </font>
    <font>
      <b/>
      <sz val="8"/>
      <color theme="1"/>
      <name val="Verdana"/>
    </font>
    <font>
      <i/>
      <sz val="10"/>
      <color theme="1"/>
      <name val="Arial"/>
    </font>
    <font>
      <sz val="10"/>
      <name val="Arial"/>
    </font>
    <font>
      <sz val="8"/>
      <color rgb="FF993300"/>
      <name val="Verdana"/>
    </font>
    <font>
      <sz val="10"/>
      <color rgb="FF000000"/>
      <name val="Arial"/>
    </font>
    <font>
      <sz val="8"/>
      <color rgb="FF000000"/>
      <name val="Verdana"/>
    </font>
    <font>
      <b/>
      <sz val="24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color rgb="FFFF0000"/>
      <name val="Arial"/>
    </font>
    <font>
      <u/>
      <sz val="10"/>
      <color rgb="FF0000D4"/>
      <name val="Arial"/>
    </font>
    <font>
      <i/>
      <sz val="10"/>
      <color rgb="FFFFFFFF"/>
      <name val="Arial"/>
    </font>
    <font>
      <sz val="10"/>
      <color rgb="FFFFFFFF"/>
      <name val="Arial"/>
    </font>
    <font>
      <u/>
      <sz val="10"/>
      <color rgb="FF0000D4"/>
      <name val="Arial"/>
    </font>
    <font>
      <b/>
      <sz val="10"/>
      <color rgb="FF000000"/>
      <name val="Arial"/>
    </font>
    <font>
      <b/>
      <sz val="10"/>
      <color theme="0"/>
      <name val="Arial"/>
    </font>
    <font>
      <b/>
      <sz val="11"/>
      <color theme="1"/>
      <name val="Arial"/>
    </font>
    <font>
      <sz val="9"/>
      <color rgb="FFFF0000"/>
      <name val="Arial"/>
    </font>
    <font>
      <b/>
      <sz val="8"/>
      <color theme="1"/>
      <name val="Arial"/>
    </font>
    <font>
      <b/>
      <u/>
      <sz val="11"/>
      <color rgb="FF0000D4"/>
      <name val="Arial"/>
      <family val="2"/>
    </font>
    <font>
      <sz val="8"/>
      <color theme="1"/>
      <name val="Verdana"/>
      <family val="2"/>
    </font>
    <font>
      <b/>
      <sz val="9"/>
      <color rgb="FF993300"/>
      <name val="Verdana"/>
      <family val="2"/>
    </font>
    <font>
      <sz val="9"/>
      <color rgb="FF993300"/>
      <name val="Verdana"/>
      <family val="2"/>
    </font>
    <font>
      <b/>
      <sz val="8"/>
      <color theme="1"/>
      <name val="Verdana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theme="1"/>
        <bgColor theme="1"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4" fontId="11" fillId="0" borderId="0" xfId="0" applyNumberFormat="1" applyFont="1"/>
    <xf numFmtId="0" fontId="2" fillId="3" borderId="1" xfId="0" applyFont="1" applyFill="1" applyBorder="1"/>
    <xf numFmtId="15" fontId="11" fillId="3" borderId="1" xfId="0" applyNumberFormat="1" applyFont="1" applyFill="1" applyBorder="1" applyAlignment="1">
      <alignment horizontal="center"/>
    </xf>
    <xf numFmtId="0" fontId="11" fillId="3" borderId="6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9" xfId="0" applyFont="1" applyFill="1" applyBorder="1" applyAlignment="1">
      <alignment horizontal="left"/>
    </xf>
    <xf numFmtId="0" fontId="12" fillId="0" borderId="10" xfId="0" applyFont="1" applyBorder="1"/>
    <xf numFmtId="0" fontId="12" fillId="0" borderId="13" xfId="0" applyFont="1" applyBorder="1"/>
    <xf numFmtId="0" fontId="12" fillId="4" borderId="15" xfId="0" applyFont="1" applyFill="1" applyBorder="1"/>
    <xf numFmtId="0" fontId="12" fillId="3" borderId="1" xfId="0" applyFont="1" applyFill="1" applyBorder="1"/>
    <xf numFmtId="0" fontId="12" fillId="3" borderId="16" xfId="0" applyFont="1" applyFill="1" applyBorder="1"/>
    <xf numFmtId="0" fontId="11" fillId="3" borderId="8" xfId="0" applyFont="1" applyFill="1" applyBorder="1"/>
    <xf numFmtId="0" fontId="11" fillId="3" borderId="9" xfId="0" applyFont="1" applyFill="1" applyBorder="1"/>
    <xf numFmtId="0" fontId="11" fillId="0" borderId="0" xfId="0" applyFont="1"/>
    <xf numFmtId="0" fontId="12" fillId="0" borderId="13" xfId="0" applyFont="1" applyBorder="1" applyAlignment="1">
      <alignment vertical="center"/>
    </xf>
    <xf numFmtId="0" fontId="11" fillId="3" borderId="17" xfId="0" applyFont="1" applyFill="1" applyBorder="1"/>
    <xf numFmtId="0" fontId="11" fillId="3" borderId="18" xfId="0" applyFont="1" applyFill="1" applyBorder="1"/>
    <xf numFmtId="0" fontId="12" fillId="0" borderId="19" xfId="0" applyFont="1" applyBorder="1"/>
    <xf numFmtId="2" fontId="11" fillId="3" borderId="23" xfId="0" applyNumberFormat="1" applyFont="1" applyFill="1" applyBorder="1"/>
    <xf numFmtId="0" fontId="13" fillId="0" borderId="0" xfId="0" applyFont="1"/>
    <xf numFmtId="0" fontId="11" fillId="0" borderId="13" xfId="0" applyFont="1" applyBorder="1" applyAlignment="1">
      <alignment horizontal="left"/>
    </xf>
    <xf numFmtId="165" fontId="11" fillId="3" borderId="16" xfId="0" applyNumberFormat="1" applyFont="1" applyFill="1" applyBorder="1"/>
    <xf numFmtId="2" fontId="11" fillId="4" borderId="16" xfId="0" applyNumberFormat="1" applyFont="1" applyFill="1" applyBorder="1" applyAlignment="1">
      <alignment horizontal="right"/>
    </xf>
    <xf numFmtId="0" fontId="14" fillId="4" borderId="1" xfId="0" applyFont="1" applyFill="1" applyBorder="1"/>
    <xf numFmtId="2" fontId="11" fillId="0" borderId="24" xfId="0" applyNumberFormat="1" applyFont="1" applyBorder="1" applyAlignment="1">
      <alignment horizontal="right"/>
    </xf>
    <xf numFmtId="2" fontId="11" fillId="0" borderId="26" xfId="0" applyNumberFormat="1" applyFont="1" applyBorder="1" applyAlignment="1">
      <alignment horizontal="right"/>
    </xf>
    <xf numFmtId="0" fontId="16" fillId="5" borderId="30" xfId="0" applyFont="1" applyFill="1" applyBorder="1" applyAlignment="1">
      <alignment horizontal="center"/>
    </xf>
    <xf numFmtId="0" fontId="16" fillId="5" borderId="33" xfId="0" applyFont="1" applyFill="1" applyBorder="1" applyAlignment="1">
      <alignment horizontal="center"/>
    </xf>
    <xf numFmtId="0" fontId="2" fillId="0" borderId="36" xfId="0" applyFont="1" applyBorder="1"/>
    <xf numFmtId="10" fontId="2" fillId="0" borderId="36" xfId="0" applyNumberFormat="1" applyFont="1" applyBorder="1"/>
    <xf numFmtId="2" fontId="2" fillId="0" borderId="36" xfId="0" applyNumberFormat="1" applyFont="1" applyBorder="1"/>
    <xf numFmtId="2" fontId="2" fillId="0" borderId="37" xfId="0" applyNumberFormat="1" applyFont="1" applyBorder="1"/>
    <xf numFmtId="10" fontId="2" fillId="0" borderId="37" xfId="0" applyNumberFormat="1" applyFont="1" applyBorder="1"/>
    <xf numFmtId="10" fontId="13" fillId="3" borderId="38" xfId="0" applyNumberFormat="1" applyFont="1" applyFill="1" applyBorder="1"/>
    <xf numFmtId="0" fontId="17" fillId="0" borderId="0" xfId="0" applyFont="1"/>
    <xf numFmtId="2" fontId="2" fillId="0" borderId="42" xfId="0" applyNumberFormat="1" applyFont="1" applyBorder="1"/>
    <xf numFmtId="10" fontId="13" fillId="3" borderId="42" xfId="0" applyNumberFormat="1" applyFont="1" applyFill="1" applyBorder="1"/>
    <xf numFmtId="10" fontId="2" fillId="0" borderId="42" xfId="0" applyNumberFormat="1" applyFont="1" applyBorder="1"/>
    <xf numFmtId="0" fontId="2" fillId="0" borderId="42" xfId="0" applyFont="1" applyBorder="1"/>
    <xf numFmtId="10" fontId="13" fillId="0" borderId="36" xfId="0" applyNumberFormat="1" applyFont="1" applyBorder="1"/>
    <xf numFmtId="2" fontId="2" fillId="0" borderId="43" xfId="0" applyNumberFormat="1" applyFont="1" applyBorder="1"/>
    <xf numFmtId="10" fontId="2" fillId="0" borderId="43" xfId="0" applyNumberFormat="1" applyFont="1" applyBorder="1"/>
    <xf numFmtId="10" fontId="2" fillId="0" borderId="41" xfId="0" applyNumberFormat="1" applyFont="1" applyBorder="1"/>
    <xf numFmtId="2" fontId="7" fillId="0" borderId="43" xfId="0" applyNumberFormat="1" applyFont="1" applyBorder="1" applyAlignment="1">
      <alignment horizontal="right"/>
    </xf>
    <xf numFmtId="10" fontId="7" fillId="0" borderId="24" xfId="0" applyNumberFormat="1" applyFont="1" applyBorder="1"/>
    <xf numFmtId="2" fontId="7" fillId="0" borderId="43" xfId="0" applyNumberFormat="1" applyFont="1" applyBorder="1"/>
    <xf numFmtId="166" fontId="7" fillId="0" borderId="40" xfId="0" applyNumberFormat="1" applyFont="1" applyBorder="1"/>
    <xf numFmtId="2" fontId="7" fillId="0" borderId="42" xfId="0" applyNumberFormat="1" applyFont="1" applyBorder="1"/>
    <xf numFmtId="10" fontId="7" fillId="0" borderId="42" xfId="0" applyNumberFormat="1" applyFont="1" applyBorder="1"/>
    <xf numFmtId="0" fontId="7" fillId="0" borderId="42" xfId="0" applyFont="1" applyBorder="1"/>
    <xf numFmtId="0" fontId="2" fillId="0" borderId="24" xfId="0" applyFont="1" applyBorder="1"/>
    <xf numFmtId="0" fontId="2" fillId="0" borderId="37" xfId="0" applyFont="1" applyBorder="1"/>
    <xf numFmtId="0" fontId="2" fillId="0" borderId="40" xfId="0" applyFont="1" applyBorder="1"/>
    <xf numFmtId="2" fontId="11" fillId="7" borderId="42" xfId="0" applyNumberFormat="1" applyFont="1" applyFill="1" applyBorder="1" applyAlignment="1">
      <alignment horizontal="right" vertical="center"/>
    </xf>
    <xf numFmtId="10" fontId="11" fillId="7" borderId="46" xfId="0" applyNumberFormat="1" applyFont="1" applyFill="1" applyBorder="1" applyAlignment="1">
      <alignment horizontal="right" vertical="center"/>
    </xf>
    <xf numFmtId="167" fontId="11" fillId="7" borderId="42" xfId="0" applyNumberFormat="1" applyFont="1" applyFill="1" applyBorder="1" applyAlignment="1">
      <alignment horizontal="right" vertical="center"/>
    </xf>
    <xf numFmtId="10" fontId="11" fillId="7" borderId="47" xfId="0" applyNumberFormat="1" applyFont="1" applyFill="1" applyBorder="1" applyAlignment="1">
      <alignment horizontal="right" vertical="center"/>
    </xf>
    <xf numFmtId="167" fontId="11" fillId="7" borderId="47" xfId="0" applyNumberFormat="1" applyFont="1" applyFill="1" applyBorder="1" applyAlignment="1">
      <alignment horizontal="right" vertical="center"/>
    </xf>
    <xf numFmtId="2" fontId="18" fillId="7" borderId="42" xfId="0" applyNumberFormat="1" applyFont="1" applyFill="1" applyBorder="1" applyAlignment="1">
      <alignment horizontal="right" vertical="center"/>
    </xf>
    <xf numFmtId="10" fontId="18" fillId="7" borderId="42" xfId="0" applyNumberFormat="1" applyFont="1" applyFill="1" applyBorder="1" applyAlignment="1">
      <alignment horizontal="right" vertical="center"/>
    </xf>
    <xf numFmtId="167" fontId="18" fillId="7" borderId="42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 wrapText="1"/>
    </xf>
    <xf numFmtId="2" fontId="18" fillId="4" borderId="1" xfId="0" applyNumberFormat="1" applyFont="1" applyFill="1" applyBorder="1" applyAlignment="1">
      <alignment horizontal="right" vertical="center"/>
    </xf>
    <xf numFmtId="10" fontId="18" fillId="4" borderId="1" xfId="0" applyNumberFormat="1" applyFont="1" applyFill="1" applyBorder="1" applyAlignment="1">
      <alignment horizontal="right" vertical="center"/>
    </xf>
    <xf numFmtId="167" fontId="18" fillId="4" borderId="1" xfId="0" applyNumberFormat="1" applyFont="1" applyFill="1" applyBorder="1" applyAlignment="1">
      <alignment horizontal="right" vertical="center"/>
    </xf>
    <xf numFmtId="2" fontId="2" fillId="4" borderId="42" xfId="0" applyNumberFormat="1" applyFont="1" applyFill="1" applyBorder="1"/>
    <xf numFmtId="168" fontId="11" fillId="0" borderId="37" xfId="0" applyNumberFormat="1" applyFont="1" applyBorder="1"/>
    <xf numFmtId="0" fontId="4" fillId="0" borderId="13" xfId="0" applyFont="1" applyBorder="1" applyAlignment="1">
      <alignment horizontal="center"/>
    </xf>
    <xf numFmtId="4" fontId="11" fillId="0" borderId="36" xfId="0" applyNumberFormat="1" applyFont="1" applyBorder="1"/>
    <xf numFmtId="4" fontId="11" fillId="0" borderId="43" xfId="0" applyNumberFormat="1" applyFont="1" applyBorder="1"/>
    <xf numFmtId="4" fontId="19" fillId="8" borderId="54" xfId="0" applyNumberFormat="1" applyFont="1" applyFill="1" applyBorder="1"/>
    <xf numFmtId="4" fontId="4" fillId="0" borderId="43" xfId="0" applyNumberFormat="1" applyFont="1" applyBorder="1"/>
    <xf numFmtId="0" fontId="4" fillId="0" borderId="0" xfId="0" applyFont="1" applyAlignment="1">
      <alignment horizontal="center"/>
    </xf>
    <xf numFmtId="4" fontId="11" fillId="0" borderId="37" xfId="0" applyNumberFormat="1" applyFont="1" applyBorder="1"/>
    <xf numFmtId="4" fontId="11" fillId="0" borderId="0" xfId="0" applyNumberFormat="1" applyFont="1"/>
    <xf numFmtId="0" fontId="2" fillId="0" borderId="55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58" xfId="0" applyFont="1" applyBorder="1" applyAlignment="1">
      <alignment horizontal="center"/>
    </xf>
    <xf numFmtId="0" fontId="2" fillId="0" borderId="58" xfId="0" applyFont="1" applyBorder="1"/>
    <xf numFmtId="0" fontId="2" fillId="0" borderId="59" xfId="0" applyFont="1" applyBorder="1"/>
    <xf numFmtId="0" fontId="2" fillId="0" borderId="0" xfId="0" applyFont="1" applyAlignment="1">
      <alignment horizontal="center"/>
    </xf>
    <xf numFmtId="0" fontId="2" fillId="0" borderId="59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59" xfId="0" applyFont="1" applyBorder="1" applyAlignment="1">
      <alignment horizontal="center"/>
    </xf>
    <xf numFmtId="0" fontId="23" fillId="0" borderId="0" xfId="0" applyFont="1"/>
    <xf numFmtId="0" fontId="24" fillId="2" borderId="1" xfId="0" applyFont="1" applyFill="1" applyBorder="1"/>
    <xf numFmtId="0" fontId="28" fillId="0" borderId="63" xfId="0" applyFont="1" applyBorder="1"/>
    <xf numFmtId="0" fontId="0" fillId="0" borderId="64" xfId="0" applyBorder="1"/>
    <xf numFmtId="0" fontId="28" fillId="0" borderId="64" xfId="0" applyFont="1" applyBorder="1"/>
    <xf numFmtId="0" fontId="0" fillId="0" borderId="65" xfId="0" applyBorder="1"/>
    <xf numFmtId="0" fontId="1" fillId="2" borderId="52" xfId="0" applyFont="1" applyFill="1" applyBorder="1"/>
    <xf numFmtId="0" fontId="2" fillId="2" borderId="52" xfId="0" applyFont="1" applyFill="1" applyBorder="1"/>
    <xf numFmtId="0" fontId="3" fillId="2" borderId="3" xfId="0" applyFont="1" applyFill="1" applyBorder="1" applyAlignment="1">
      <alignment horizontal="left" vertical="top" wrapText="1"/>
    </xf>
    <xf numFmtId="0" fontId="5" fillId="0" borderId="4" xfId="0" applyFont="1" applyBorder="1"/>
    <xf numFmtId="0" fontId="5" fillId="0" borderId="5" xfId="0" applyFont="1" applyBorder="1"/>
    <xf numFmtId="0" fontId="24" fillId="2" borderId="3" xfId="0" applyFont="1" applyFill="1" applyBorder="1" applyAlignment="1">
      <alignment horizontal="left" vertical="center"/>
    </xf>
    <xf numFmtId="0" fontId="25" fillId="2" borderId="3" xfId="0" applyFont="1" applyFill="1" applyBorder="1" applyAlignment="1">
      <alignment horizontal="left" vertical="top" wrapText="1"/>
    </xf>
    <xf numFmtId="0" fontId="24" fillId="2" borderId="3" xfId="0" applyFont="1" applyFill="1" applyBorder="1" applyAlignment="1">
      <alignment horizontal="left" wrapText="1"/>
    </xf>
    <xf numFmtId="0" fontId="25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/>
    </xf>
    <xf numFmtId="0" fontId="5" fillId="0" borderId="12" xfId="0" applyFont="1" applyBorder="1"/>
    <xf numFmtId="0" fontId="12" fillId="3" borderId="3" xfId="0" applyFont="1" applyFill="1" applyBorder="1" applyAlignment="1">
      <alignment horizontal="left"/>
    </xf>
    <xf numFmtId="0" fontId="5" fillId="0" borderId="14" xfId="0" applyFont="1" applyBorder="1"/>
    <xf numFmtId="10" fontId="12" fillId="3" borderId="3" xfId="0" applyNumberFormat="1" applyFont="1" applyFill="1" applyBorder="1" applyAlignment="1">
      <alignment horizontal="left" wrapText="1"/>
    </xf>
    <xf numFmtId="0" fontId="12" fillId="3" borderId="20" xfId="0" applyFont="1" applyFill="1" applyBorder="1" applyAlignment="1">
      <alignment horizontal="left"/>
    </xf>
    <xf numFmtId="0" fontId="5" fillId="0" borderId="21" xfId="0" applyFont="1" applyBorder="1"/>
    <xf numFmtId="0" fontId="11" fillId="0" borderId="10" xfId="0" applyFont="1" applyBorder="1" applyAlignment="1">
      <alignment horizontal="left"/>
    </xf>
    <xf numFmtId="0" fontId="5" fillId="0" borderId="22" xfId="0" applyFont="1" applyBorder="1"/>
    <xf numFmtId="0" fontId="11" fillId="0" borderId="13" xfId="0" applyFont="1" applyBorder="1" applyAlignment="1">
      <alignment horizontal="left"/>
    </xf>
    <xf numFmtId="0" fontId="0" fillId="0" borderId="0" xfId="0"/>
    <xf numFmtId="0" fontId="11" fillId="0" borderId="19" xfId="0" applyFont="1" applyBorder="1" applyAlignment="1">
      <alignment horizontal="left"/>
    </xf>
    <xf numFmtId="0" fontId="5" fillId="0" borderId="25" xfId="0" applyFont="1" applyBorder="1"/>
    <xf numFmtId="0" fontId="15" fillId="5" borderId="27" xfId="0" applyFont="1" applyFill="1" applyBorder="1" applyAlignment="1">
      <alignment horizontal="center"/>
    </xf>
    <xf numFmtId="0" fontId="5" fillId="0" borderId="28" xfId="0" applyFont="1" applyBorder="1"/>
    <xf numFmtId="0" fontId="5" fillId="0" borderId="29" xfId="0" applyFont="1" applyBorder="1"/>
    <xf numFmtId="0" fontId="16" fillId="5" borderId="31" xfId="0" applyFont="1" applyFill="1" applyBorder="1" applyAlignment="1">
      <alignment horizontal="center"/>
    </xf>
    <xf numFmtId="0" fontId="5" fillId="0" borderId="32" xfId="0" applyFont="1" applyBorder="1"/>
    <xf numFmtId="0" fontId="2" fillId="6" borderId="34" xfId="0" applyFont="1" applyFill="1" applyBorder="1" applyAlignment="1">
      <alignment horizontal="left"/>
    </xf>
    <xf numFmtId="0" fontId="5" fillId="0" borderId="35" xfId="0" applyFont="1" applyBorder="1"/>
    <xf numFmtId="0" fontId="2" fillId="0" borderId="19" xfId="0" applyFont="1" applyBorder="1" applyAlignment="1">
      <alignment horizontal="left"/>
    </xf>
    <xf numFmtId="0" fontId="5" fillId="0" borderId="26" xfId="0" applyFont="1" applyBorder="1"/>
    <xf numFmtId="0" fontId="2" fillId="6" borderId="39" xfId="0" applyFont="1" applyFill="1" applyBorder="1" applyAlignment="1">
      <alignment horizontal="left"/>
    </xf>
    <xf numFmtId="0" fontId="5" fillId="0" borderId="40" xfId="0" applyFont="1" applyBorder="1"/>
    <xf numFmtId="0" fontId="5" fillId="0" borderId="41" xfId="0" applyFont="1" applyBorder="1"/>
    <xf numFmtId="0" fontId="4" fillId="0" borderId="19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5" fillId="0" borderId="24" xfId="0" applyFont="1" applyBorder="1"/>
    <xf numFmtId="0" fontId="5" fillId="0" borderId="44" xfId="0" applyFont="1" applyBorder="1"/>
    <xf numFmtId="0" fontId="7" fillId="6" borderId="39" xfId="0" applyFont="1" applyFill="1" applyBorder="1" applyAlignment="1">
      <alignment horizontal="left"/>
    </xf>
    <xf numFmtId="0" fontId="2" fillId="6" borderId="45" xfId="0" applyFont="1" applyFill="1" applyBorder="1" applyAlignment="1">
      <alignment horizontal="left"/>
    </xf>
    <xf numFmtId="0" fontId="2" fillId="0" borderId="39" xfId="0" applyFont="1" applyBorder="1" applyAlignment="1">
      <alignment horizontal="center"/>
    </xf>
    <xf numFmtId="0" fontId="11" fillId="4" borderId="39" xfId="0" applyFont="1" applyFill="1" applyBorder="1" applyAlignment="1">
      <alignment horizontal="center" vertical="center" wrapText="1"/>
    </xf>
    <xf numFmtId="0" fontId="18" fillId="4" borderId="39" xfId="0" applyFont="1" applyFill="1" applyBorder="1" applyAlignment="1">
      <alignment horizontal="center" vertical="center" wrapText="1"/>
    </xf>
    <xf numFmtId="0" fontId="5" fillId="0" borderId="48" xfId="0" applyFont="1" applyBorder="1"/>
    <xf numFmtId="0" fontId="11" fillId="4" borderId="39" xfId="0" applyFont="1" applyFill="1" applyBorder="1" applyAlignment="1">
      <alignment horizontal="left"/>
    </xf>
    <xf numFmtId="0" fontId="11" fillId="0" borderId="39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49" xfId="0" applyFont="1" applyFill="1" applyBorder="1" applyAlignment="1">
      <alignment horizontal="center" wrapText="1"/>
    </xf>
    <xf numFmtId="0" fontId="5" fillId="0" borderId="50" xfId="0" applyFont="1" applyBorder="1"/>
    <xf numFmtId="0" fontId="5" fillId="0" borderId="51" xfId="0" applyFont="1" applyBorder="1"/>
    <xf numFmtId="0" fontId="5" fillId="0" borderId="52" xfId="0" applyFont="1" applyBorder="1"/>
    <xf numFmtId="0" fontId="2" fillId="0" borderId="58" xfId="0" applyFont="1" applyBorder="1" applyAlignment="1">
      <alignment horizontal="center"/>
    </xf>
    <xf numFmtId="0" fontId="5" fillId="0" borderId="59" xfId="0" applyFont="1" applyBorder="1"/>
    <xf numFmtId="0" fontId="20" fillId="0" borderId="58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5" fillId="0" borderId="61" xfId="0" applyFont="1" applyBorder="1"/>
    <xf numFmtId="0" fontId="5" fillId="0" borderId="62" xfId="0" applyFont="1" applyBorder="1"/>
    <xf numFmtId="0" fontId="5" fillId="0" borderId="53" xfId="0" applyFont="1" applyBorder="1"/>
    <xf numFmtId="0" fontId="19" fillId="8" borderId="45" xfId="0" applyFont="1" applyFill="1" applyBorder="1" applyAlignment="1">
      <alignment horizontal="left"/>
    </xf>
    <xf numFmtId="0" fontId="4" fillId="0" borderId="13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3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showGridLines="0" workbookViewId="0">
      <selection activeCell="B18" sqref="B18:I18"/>
    </sheetView>
  </sheetViews>
  <sheetFormatPr baseColWidth="10" defaultColWidth="12.6640625" defaultRowHeight="15" customHeight="1" x14ac:dyDescent="0.25"/>
  <cols>
    <col min="1" max="8" width="11.44140625" customWidth="1"/>
    <col min="9" max="9" width="44.44140625" customWidth="1"/>
    <col min="10" max="26" width="11.44140625" customWidth="1"/>
  </cols>
  <sheetData>
    <row r="1" spans="1:26" ht="15" customHeight="1" x14ac:dyDescent="0.25">
      <c r="A1" s="114" t="s">
        <v>91</v>
      </c>
      <c r="B1" s="115"/>
      <c r="C1" s="116" t="s">
        <v>92</v>
      </c>
      <c r="D1" s="117"/>
    </row>
    <row r="3" spans="1:26" ht="12" customHeight="1" x14ac:dyDescent="0.25">
      <c r="A3" s="1" t="s">
        <v>0</v>
      </c>
      <c r="B3" s="2" t="s">
        <v>1</v>
      </c>
      <c r="C3" s="1" t="s">
        <v>2</v>
      </c>
      <c r="D3" s="1"/>
      <c r="E3" s="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" customHeight="1" x14ac:dyDescent="0.25">
      <c r="A4" s="118"/>
      <c r="B4" s="118"/>
      <c r="C4" s="118"/>
      <c r="D4" s="118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</row>
    <row r="5" spans="1:26" ht="12" customHeight="1" x14ac:dyDescent="0.25">
      <c r="A5" s="1" t="s">
        <v>3</v>
      </c>
      <c r="B5" s="4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25">
      <c r="A6" s="1"/>
      <c r="B6" s="1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 x14ac:dyDescent="0.25">
      <c r="A7" s="1"/>
      <c r="B7" s="113" t="s">
        <v>94</v>
      </c>
      <c r="C7" s="1"/>
      <c r="D7" s="1"/>
      <c r="E7" s="1"/>
      <c r="F7" s="1"/>
      <c r="G7" s="1"/>
      <c r="H7" s="1"/>
      <c r="I7" s="3"/>
      <c r="J7" s="5"/>
      <c r="K7" s="6"/>
      <c r="L7" s="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25">
      <c r="A8" s="1"/>
      <c r="B8" s="1"/>
      <c r="C8" s="1"/>
      <c r="D8" s="1"/>
      <c r="E8" s="1"/>
      <c r="F8" s="1"/>
      <c r="G8" s="1"/>
      <c r="H8" s="1"/>
      <c r="I8" s="3"/>
      <c r="J8" s="5"/>
      <c r="K8" s="5"/>
      <c r="L8" s="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5">
      <c r="A9" s="1"/>
      <c r="B9" s="1"/>
      <c r="C9" s="1"/>
      <c r="D9" s="1"/>
      <c r="E9" s="1"/>
      <c r="F9" s="1"/>
      <c r="G9" s="1"/>
      <c r="H9" s="1"/>
      <c r="I9" s="3"/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5">
      <c r="A10" s="1" t="s">
        <v>6</v>
      </c>
      <c r="B10" s="4" t="s">
        <v>7</v>
      </c>
      <c r="C10" s="3"/>
      <c r="D10" s="3"/>
      <c r="E10" s="1"/>
      <c r="F10" s="1"/>
      <c r="G10" s="1"/>
      <c r="H10" s="1"/>
      <c r="I10" s="3"/>
      <c r="J10" s="7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5">
      <c r="A11" s="1"/>
      <c r="B11" s="4" t="s">
        <v>8</v>
      </c>
      <c r="C11" s="3"/>
      <c r="D11" s="3"/>
      <c r="E11" s="1"/>
      <c r="F11" s="1"/>
      <c r="G11" s="1"/>
      <c r="H11" s="1"/>
      <c r="I11" s="3"/>
      <c r="J11" s="7"/>
      <c r="K11" s="7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5">
      <c r="A12" s="1"/>
      <c r="B12" s="123" t="s">
        <v>93</v>
      </c>
      <c r="C12" s="121"/>
      <c r="D12" s="121"/>
      <c r="E12" s="121"/>
      <c r="F12" s="121"/>
      <c r="G12" s="121"/>
      <c r="H12" s="121"/>
      <c r="I12" s="122"/>
      <c r="J12" s="5"/>
      <c r="K12" s="5"/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1.5" customHeight="1" x14ac:dyDescent="0.25">
      <c r="A13" s="8"/>
      <c r="B13" s="124" t="s">
        <v>90</v>
      </c>
      <c r="C13" s="121"/>
      <c r="D13" s="121"/>
      <c r="E13" s="121"/>
      <c r="F13" s="121"/>
      <c r="G13" s="121"/>
      <c r="H13" s="121"/>
      <c r="I13" s="122"/>
      <c r="J13" s="9"/>
      <c r="K13" s="9"/>
      <c r="L13" s="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1.25" customHeight="1" x14ac:dyDescent="0.25">
      <c r="A14" s="8"/>
      <c r="B14" s="11" t="s">
        <v>9</v>
      </c>
      <c r="C14" s="11"/>
      <c r="D14" s="11"/>
      <c r="E14" s="11"/>
      <c r="F14" s="11"/>
      <c r="G14" s="11"/>
      <c r="H14" s="11"/>
      <c r="I14" s="11"/>
      <c r="J14" s="9"/>
      <c r="K14" s="9"/>
      <c r="L14" s="9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" customHeight="1" x14ac:dyDescent="0.25">
      <c r="A15" s="1"/>
      <c r="B15" s="1"/>
      <c r="C15" s="1"/>
      <c r="D15" s="1"/>
      <c r="E15" s="1"/>
      <c r="F15" s="1"/>
      <c r="G15" s="1"/>
      <c r="H15" s="1"/>
      <c r="I15" s="3"/>
      <c r="J15" s="5"/>
      <c r="K15" s="5"/>
      <c r="L15" s="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" customHeight="1" x14ac:dyDescent="0.25">
      <c r="A16" s="1" t="s">
        <v>10</v>
      </c>
      <c r="B16" s="4" t="s">
        <v>11</v>
      </c>
      <c r="C16" s="3"/>
      <c r="D16" s="1"/>
      <c r="E16" s="1"/>
      <c r="F16" s="1"/>
      <c r="G16" s="1"/>
      <c r="H16" s="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0.25" customHeight="1" x14ac:dyDescent="0.25">
      <c r="A17" s="1"/>
      <c r="B17" s="125" t="s">
        <v>98</v>
      </c>
      <c r="C17" s="121"/>
      <c r="D17" s="121"/>
      <c r="E17" s="121"/>
      <c r="F17" s="121"/>
      <c r="G17" s="121"/>
      <c r="H17" s="121"/>
      <c r="I17" s="12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08" customHeight="1" x14ac:dyDescent="0.25">
      <c r="A18" s="1"/>
      <c r="B18" s="126" t="s">
        <v>95</v>
      </c>
      <c r="C18" s="121"/>
      <c r="D18" s="121"/>
      <c r="E18" s="121"/>
      <c r="F18" s="121"/>
      <c r="G18" s="121"/>
      <c r="H18" s="121"/>
      <c r="I18" s="12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7" customHeight="1" x14ac:dyDescent="0.25">
      <c r="A19" s="1"/>
      <c r="B19" s="113"/>
      <c r="C19" s="1"/>
      <c r="D19" s="1"/>
      <c r="E19" s="1"/>
      <c r="F19" s="1"/>
      <c r="G19" s="1"/>
      <c r="H19" s="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" customHeight="1" x14ac:dyDescent="0.25">
      <c r="A20" s="1" t="s">
        <v>12</v>
      </c>
      <c r="B20" s="4" t="s">
        <v>13</v>
      </c>
      <c r="C20" s="1"/>
      <c r="D20" s="1"/>
      <c r="E20" s="1"/>
      <c r="F20" s="1"/>
      <c r="G20" s="1"/>
      <c r="H20" s="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2.5" customHeight="1" x14ac:dyDescent="0.25">
      <c r="A21" s="12"/>
      <c r="B21" s="127" t="s">
        <v>89</v>
      </c>
      <c r="C21" s="121"/>
      <c r="D21" s="121"/>
      <c r="E21" s="121"/>
      <c r="F21" s="121"/>
      <c r="G21" s="121"/>
      <c r="H21" s="121"/>
      <c r="I21" s="12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4.25" customHeight="1" x14ac:dyDescent="0.25">
      <c r="A22" s="1"/>
      <c r="B22" s="120"/>
      <c r="C22" s="121"/>
      <c r="D22" s="121"/>
      <c r="E22" s="121"/>
      <c r="F22" s="121"/>
      <c r="G22" s="121"/>
      <c r="H22" s="121"/>
      <c r="I22" s="12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 x14ac:dyDescent="0.25">
      <c r="A23" s="1"/>
      <c r="B23" s="14"/>
      <c r="C23" s="15"/>
      <c r="D23" s="15"/>
      <c r="E23" s="15"/>
      <c r="F23" s="15"/>
      <c r="G23" s="15"/>
      <c r="H23" s="15"/>
      <c r="I23" s="1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" t="s">
        <v>14</v>
      </c>
      <c r="B24" s="4" t="s">
        <v>15</v>
      </c>
      <c r="C24" s="17"/>
      <c r="D24" s="17"/>
      <c r="E24" s="17"/>
      <c r="F24" s="17"/>
      <c r="G24" s="17"/>
      <c r="H24" s="17"/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 x14ac:dyDescent="0.25">
      <c r="A25" s="1"/>
      <c r="B25" s="18" t="s">
        <v>16</v>
      </c>
      <c r="C25" s="17"/>
      <c r="D25" s="17"/>
      <c r="E25" s="17"/>
      <c r="F25" s="17"/>
      <c r="G25" s="17"/>
      <c r="H25" s="17"/>
      <c r="I25" s="1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 x14ac:dyDescent="0.25">
      <c r="A26" s="1"/>
      <c r="B26" s="15" t="s">
        <v>17</v>
      </c>
      <c r="C26" s="15"/>
      <c r="D26" s="15"/>
      <c r="E26" s="15"/>
      <c r="F26" s="15"/>
      <c r="G26" s="15"/>
      <c r="H26" s="15"/>
      <c r="I26" s="1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 x14ac:dyDescent="0.25">
      <c r="A27" s="1"/>
      <c r="B27" s="1" t="s">
        <v>18</v>
      </c>
      <c r="C27" s="19"/>
      <c r="D27" s="19"/>
      <c r="E27" s="19"/>
      <c r="F27" s="19"/>
      <c r="G27" s="19"/>
      <c r="H27" s="19"/>
      <c r="I27" s="19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 x14ac:dyDescent="0.25">
      <c r="A28" s="1"/>
      <c r="B28" s="20" t="s">
        <v>19</v>
      </c>
      <c r="C28" s="19"/>
      <c r="D28" s="19"/>
      <c r="E28" s="19"/>
      <c r="F28" s="19"/>
      <c r="G28" s="19"/>
      <c r="H28" s="19"/>
      <c r="I28" s="19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25">
      <c r="A29" s="1"/>
      <c r="B29" s="18" t="s">
        <v>20</v>
      </c>
      <c r="C29" s="17"/>
      <c r="D29" s="17"/>
      <c r="E29" s="17"/>
      <c r="F29" s="17"/>
      <c r="G29" s="17"/>
      <c r="H29" s="17"/>
      <c r="I29" s="1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 x14ac:dyDescent="0.25">
      <c r="A30" s="1"/>
      <c r="B30" s="20" t="s">
        <v>21</v>
      </c>
      <c r="C30" s="1"/>
      <c r="D30" s="1"/>
      <c r="E30" s="1"/>
      <c r="F30" s="1"/>
      <c r="G30" s="1"/>
      <c r="H30" s="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 x14ac:dyDescent="0.25">
      <c r="A31" s="1"/>
      <c r="B31" s="1" t="s">
        <v>22</v>
      </c>
      <c r="C31" s="1"/>
      <c r="D31" s="1"/>
      <c r="E31" s="1"/>
      <c r="F31" s="1"/>
      <c r="G31" s="1"/>
      <c r="H31" s="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 x14ac:dyDescent="0.25">
      <c r="A34" s="1" t="s">
        <v>23</v>
      </c>
      <c r="B34" s="4" t="s">
        <v>96</v>
      </c>
      <c r="C34" s="17"/>
      <c r="D34" s="17"/>
      <c r="E34" s="17"/>
      <c r="F34" s="17"/>
      <c r="G34" s="17"/>
      <c r="H34" s="17"/>
      <c r="I34" s="1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 x14ac:dyDescent="0.25">
      <c r="A35" s="1"/>
      <c r="B35" s="18" t="s">
        <v>24</v>
      </c>
      <c r="C35" s="17"/>
      <c r="D35" s="17"/>
      <c r="E35" s="17"/>
      <c r="F35" s="17"/>
      <c r="G35" s="17"/>
      <c r="H35" s="17"/>
      <c r="I35" s="1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 x14ac:dyDescent="0.25">
      <c r="A36" s="1"/>
      <c r="B36" s="15" t="s">
        <v>97</v>
      </c>
      <c r="C36" s="15"/>
      <c r="D36" s="15"/>
      <c r="E36" s="15"/>
      <c r="F36" s="15"/>
      <c r="G36" s="15"/>
      <c r="H36" s="15"/>
      <c r="I36" s="1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 x14ac:dyDescent="0.25">
      <c r="A37" s="1"/>
      <c r="B37" s="1" t="s">
        <v>25</v>
      </c>
      <c r="C37" s="19"/>
      <c r="D37" s="19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 x14ac:dyDescent="0.25">
      <c r="A38" s="1" t="s">
        <v>65</v>
      </c>
      <c r="B38" s="1" t="s">
        <v>26</v>
      </c>
      <c r="C38" s="1"/>
      <c r="D38" s="1"/>
      <c r="E38" s="1"/>
      <c r="F38" s="1"/>
      <c r="G38" s="1"/>
      <c r="H38" s="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 x14ac:dyDescent="0.25">
      <c r="A39" s="1"/>
      <c r="B39" s="1" t="s">
        <v>27</v>
      </c>
      <c r="C39" s="1"/>
      <c r="D39" s="1"/>
      <c r="E39" s="1"/>
      <c r="F39" s="1"/>
      <c r="G39" s="1"/>
      <c r="H39" s="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" customHeigh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" customHeigh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" customHeight="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6">
    <mergeCell ref="B22:I22"/>
    <mergeCell ref="B12:I12"/>
    <mergeCell ref="B13:I13"/>
    <mergeCell ref="B17:I17"/>
    <mergeCell ref="B18:I18"/>
    <mergeCell ref="B21:I2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abSelected="1" topLeftCell="A47" workbookViewId="0">
      <selection activeCell="B72" sqref="B72"/>
    </sheetView>
  </sheetViews>
  <sheetFormatPr baseColWidth="10" defaultColWidth="12.6640625" defaultRowHeight="15" customHeight="1" outlineLevelCol="1" x14ac:dyDescent="0.25"/>
  <cols>
    <col min="1" max="1" width="2.44140625" customWidth="1"/>
    <col min="2" max="2" width="64.88671875" customWidth="1"/>
    <col min="3" max="3" width="13" customWidth="1"/>
    <col min="4" max="4" width="5.109375" customWidth="1"/>
    <col min="5" max="5" width="10.44140625" customWidth="1"/>
    <col min="6" max="6" width="8.44140625" customWidth="1" outlineLevel="1"/>
    <col min="7" max="7" width="16.21875" customWidth="1"/>
    <col min="8" max="8" width="11.44140625" customWidth="1"/>
    <col min="9" max="9" width="16.88671875" customWidth="1"/>
    <col min="10" max="10" width="3.88671875" customWidth="1"/>
    <col min="11" max="26" width="11.44140625" customWidth="1"/>
  </cols>
  <sheetData>
    <row r="1" spans="1:26" ht="30" x14ac:dyDescent="0.5">
      <c r="A1" s="21"/>
      <c r="B1" s="22" t="s">
        <v>28</v>
      </c>
      <c r="C1" s="21"/>
      <c r="D1" s="23"/>
      <c r="E1" s="23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" customHeight="1" x14ac:dyDescent="0.25">
      <c r="A2" s="21"/>
      <c r="B2" s="25" t="s">
        <v>29</v>
      </c>
      <c r="C2" s="21"/>
      <c r="D2" s="26" t="s">
        <v>30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" customHeight="1" x14ac:dyDescent="0.25">
      <c r="A4" s="21"/>
      <c r="B4" s="27" t="s">
        <v>31</v>
      </c>
      <c r="C4" s="28"/>
      <c r="D4" s="29"/>
      <c r="E4" s="29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" customHeight="1" x14ac:dyDescent="0.25">
      <c r="A5" s="21"/>
      <c r="B5" s="30" t="s">
        <v>32</v>
      </c>
      <c r="C5" s="31"/>
      <c r="D5" s="29"/>
      <c r="E5" s="29"/>
      <c r="F5" s="21"/>
      <c r="G5" s="32" t="s">
        <v>33</v>
      </c>
      <c r="H5" s="128"/>
      <c r="I5" s="129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" customHeight="1" x14ac:dyDescent="0.25">
      <c r="A6" s="21"/>
      <c r="B6" s="30" t="s">
        <v>34</v>
      </c>
      <c r="C6" s="31"/>
      <c r="D6" s="29"/>
      <c r="E6" s="29"/>
      <c r="F6" s="21"/>
      <c r="G6" s="33" t="s">
        <v>35</v>
      </c>
      <c r="H6" s="130"/>
      <c r="I6" s="13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" customHeight="1" x14ac:dyDescent="0.25">
      <c r="A7" s="21"/>
      <c r="B7" s="30" t="s">
        <v>36</v>
      </c>
      <c r="C7" s="31"/>
      <c r="D7" s="29"/>
      <c r="E7" s="29"/>
      <c r="F7" s="21"/>
      <c r="G7" s="33" t="s">
        <v>37</v>
      </c>
      <c r="H7" s="130"/>
      <c r="I7" s="13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" customHeight="1" x14ac:dyDescent="0.25">
      <c r="A8" s="21"/>
      <c r="B8" s="30" t="s">
        <v>38</v>
      </c>
      <c r="C8" s="31"/>
      <c r="D8" s="29"/>
      <c r="E8" s="29"/>
      <c r="F8" s="21"/>
      <c r="G8" s="34" t="s">
        <v>39</v>
      </c>
      <c r="H8" s="35"/>
      <c r="I8" s="36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" customHeight="1" x14ac:dyDescent="0.25">
      <c r="A9" s="21"/>
      <c r="B9" s="30"/>
      <c r="C9" s="31"/>
      <c r="D9" s="29"/>
      <c r="E9" s="29"/>
      <c r="F9" s="21"/>
      <c r="G9" s="33" t="s">
        <v>40</v>
      </c>
      <c r="H9" s="130"/>
      <c r="I9" s="13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27" customHeight="1" x14ac:dyDescent="0.25">
      <c r="A10" s="21"/>
      <c r="B10" s="37" t="s">
        <v>41</v>
      </c>
      <c r="C10" s="38"/>
      <c r="D10" s="39"/>
      <c r="E10" s="39"/>
      <c r="F10" s="21"/>
      <c r="G10" s="40" t="s">
        <v>42</v>
      </c>
      <c r="H10" s="132" t="s">
        <v>43</v>
      </c>
      <c r="I10" s="13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" customHeight="1" x14ac:dyDescent="0.25">
      <c r="A11" s="21"/>
      <c r="B11" s="41" t="s">
        <v>44</v>
      </c>
      <c r="C11" s="42"/>
      <c r="D11" s="39"/>
      <c r="E11" s="39"/>
      <c r="F11" s="21"/>
      <c r="G11" s="43" t="s">
        <v>45</v>
      </c>
      <c r="H11" s="133"/>
      <c r="I11" s="134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2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2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" customHeight="1" x14ac:dyDescent="0.25">
      <c r="A14" s="21"/>
      <c r="B14" s="135" t="s">
        <v>46</v>
      </c>
      <c r="C14" s="136"/>
      <c r="D14" s="136"/>
      <c r="E14" s="44">
        <v>500</v>
      </c>
      <c r="F14" s="45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" customHeight="1" x14ac:dyDescent="0.25">
      <c r="A15" s="21"/>
      <c r="B15" s="137" t="s">
        <v>47</v>
      </c>
      <c r="C15" s="138"/>
      <c r="D15" s="138"/>
      <c r="E15" s="47">
        <v>2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" customHeight="1" x14ac:dyDescent="0.25">
      <c r="A16" s="21"/>
      <c r="B16" s="46" t="s">
        <v>48</v>
      </c>
      <c r="C16" s="29"/>
      <c r="D16" s="29"/>
      <c r="E16" s="48">
        <f>E14/E15</f>
        <v>250</v>
      </c>
      <c r="F16" s="21"/>
      <c r="G16" s="21"/>
      <c r="H16" s="21"/>
      <c r="I16" s="21"/>
      <c r="J16" s="21"/>
      <c r="K16" s="49" t="s">
        <v>3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" customHeight="1" x14ac:dyDescent="0.25">
      <c r="A17" s="21"/>
      <c r="B17" s="137" t="s">
        <v>49</v>
      </c>
      <c r="C17" s="138"/>
      <c r="D17" s="138"/>
      <c r="E17" s="50">
        <f>11.27*4</f>
        <v>45.08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" customHeight="1" x14ac:dyDescent="0.25">
      <c r="A18" s="21"/>
      <c r="B18" s="139" t="s">
        <v>50</v>
      </c>
      <c r="C18" s="140"/>
      <c r="D18" s="140"/>
      <c r="E18" s="51">
        <f>E15*E17</f>
        <v>90.16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" customHeight="1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" customHeight="1" x14ac:dyDescent="0.25">
      <c r="A20" s="21"/>
      <c r="B20" s="141" t="s">
        <v>51</v>
      </c>
      <c r="C20" s="142"/>
      <c r="D20" s="143"/>
      <c r="E20" s="52" t="s">
        <v>52</v>
      </c>
      <c r="F20" s="144" t="s">
        <v>53</v>
      </c>
      <c r="G20" s="145"/>
      <c r="H20" s="144" t="s">
        <v>54</v>
      </c>
      <c r="I20" s="14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" customHeight="1" x14ac:dyDescent="0.25">
      <c r="A21" s="21"/>
      <c r="B21" s="141" t="s">
        <v>55</v>
      </c>
      <c r="C21" s="142"/>
      <c r="D21" s="143"/>
      <c r="E21" s="53"/>
      <c r="F21" s="52" t="s">
        <v>56</v>
      </c>
      <c r="G21" s="52" t="s">
        <v>57</v>
      </c>
      <c r="H21" s="52" t="s">
        <v>56</v>
      </c>
      <c r="I21" s="52" t="s">
        <v>57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" customHeight="1" x14ac:dyDescent="0.25">
      <c r="A22" s="21"/>
      <c r="B22" s="146" t="s">
        <v>58</v>
      </c>
      <c r="C22" s="147"/>
      <c r="D22" s="129"/>
      <c r="E22" s="54"/>
      <c r="F22" s="54"/>
      <c r="G22" s="54"/>
      <c r="H22" s="55"/>
      <c r="I22" s="56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" customHeight="1" x14ac:dyDescent="0.25">
      <c r="A23" s="21"/>
      <c r="B23" s="148" t="s">
        <v>7</v>
      </c>
      <c r="C23" s="140"/>
      <c r="D23" s="149"/>
      <c r="E23" s="57">
        <f t="shared" ref="E23:E24" si="0">$E$18</f>
        <v>90.16</v>
      </c>
      <c r="F23" s="58">
        <v>0.13</v>
      </c>
      <c r="G23" s="57">
        <f t="shared" ref="G23:G24" si="1">ROUND(F23*E23,2)</f>
        <v>11.72</v>
      </c>
      <c r="H23" s="59">
        <v>0</v>
      </c>
      <c r="I23" s="57">
        <f>ROUND(H23*E23,2)</f>
        <v>0</v>
      </c>
      <c r="J23" s="21"/>
      <c r="K23" s="60" t="s">
        <v>6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" customHeight="1" x14ac:dyDescent="0.25">
      <c r="A24" s="21"/>
      <c r="B24" s="150" t="s">
        <v>59</v>
      </c>
      <c r="C24" s="151"/>
      <c r="D24" s="152"/>
      <c r="E24" s="61">
        <f t="shared" si="0"/>
        <v>90.16</v>
      </c>
      <c r="F24" s="62">
        <v>0.01</v>
      </c>
      <c r="G24" s="61">
        <f t="shared" si="1"/>
        <v>0.9</v>
      </c>
      <c r="H24" s="63"/>
      <c r="I24" s="64"/>
      <c r="J24" s="21"/>
      <c r="K24" s="112" t="s">
        <v>10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" customHeight="1" x14ac:dyDescent="0.25">
      <c r="A25" s="21"/>
      <c r="B25" s="146" t="s">
        <v>60</v>
      </c>
      <c r="C25" s="147"/>
      <c r="D25" s="129"/>
      <c r="E25" s="54"/>
      <c r="F25" s="65"/>
      <c r="G25" s="56"/>
      <c r="H25" s="55"/>
      <c r="I25" s="54"/>
      <c r="J25" s="21"/>
      <c r="K25" s="60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" customHeight="1" x14ac:dyDescent="0.25">
      <c r="A26" s="21"/>
      <c r="B26" s="153" t="s">
        <v>61</v>
      </c>
      <c r="C26" s="140"/>
      <c r="D26" s="149"/>
      <c r="E26" s="57">
        <f t="shared" ref="E26:E28" si="2">$E$18</f>
        <v>90.16</v>
      </c>
      <c r="F26" s="58">
        <v>8.5500000000000007E-2</v>
      </c>
      <c r="G26" s="57">
        <f t="shared" ref="G26:G28" si="3">ROUND(F26*E26,2)</f>
        <v>7.71</v>
      </c>
      <c r="H26" s="58">
        <v>6.9000000000000006E-2</v>
      </c>
      <c r="I26" s="57">
        <f t="shared" ref="I26:I27" si="4">ROUND(H26*E26,2)</f>
        <v>6.22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" customHeight="1" x14ac:dyDescent="0.25">
      <c r="A27" s="21"/>
      <c r="B27" s="154" t="s">
        <v>62</v>
      </c>
      <c r="C27" s="138"/>
      <c r="D27" s="155"/>
      <c r="E27" s="66">
        <f t="shared" si="2"/>
        <v>90.16</v>
      </c>
      <c r="F27" s="67">
        <v>1.9E-2</v>
      </c>
      <c r="G27" s="66">
        <f t="shared" si="3"/>
        <v>1.71</v>
      </c>
      <c r="H27" s="67">
        <v>4.0000000000000001E-3</v>
      </c>
      <c r="I27" s="66">
        <f t="shared" si="4"/>
        <v>0.36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" customHeight="1" x14ac:dyDescent="0.25">
      <c r="A28" s="21"/>
      <c r="B28" s="150" t="s">
        <v>63</v>
      </c>
      <c r="C28" s="151"/>
      <c r="D28" s="152"/>
      <c r="E28" s="61">
        <f t="shared" si="2"/>
        <v>90.16</v>
      </c>
      <c r="F28" s="63">
        <v>5.2499999999999998E-2</v>
      </c>
      <c r="G28" s="61">
        <f t="shared" si="3"/>
        <v>4.7300000000000004</v>
      </c>
      <c r="H28" s="68"/>
      <c r="I28" s="64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" customHeight="1" x14ac:dyDescent="0.25">
      <c r="A29" s="21"/>
      <c r="B29" s="146" t="s">
        <v>64</v>
      </c>
      <c r="C29" s="147"/>
      <c r="D29" s="156"/>
      <c r="E29" s="69">
        <f>$E$14</f>
        <v>500</v>
      </c>
      <c r="F29" s="70">
        <f>4.05%+0.15%</f>
        <v>4.2000000000000003E-2</v>
      </c>
      <c r="G29" s="71">
        <f t="shared" ref="G29:G30" si="5">ROUND(E29*F29,2)</f>
        <v>21</v>
      </c>
      <c r="H29" s="70">
        <v>0</v>
      </c>
      <c r="I29" s="71">
        <f>ROUND(E29*H29,2)</f>
        <v>0</v>
      </c>
      <c r="J29" s="21"/>
      <c r="K29" s="60" t="s">
        <v>65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" customHeight="1" x14ac:dyDescent="0.25">
      <c r="A30" s="21"/>
      <c r="B30" s="157" t="s">
        <v>66</v>
      </c>
      <c r="C30" s="151"/>
      <c r="D30" s="152"/>
      <c r="E30" s="61">
        <f t="shared" ref="E30:E32" si="6">$E$18</f>
        <v>90.16</v>
      </c>
      <c r="F30" s="72">
        <f>0.3%+0.016%+0.1%</f>
        <v>4.1600000000000005E-3</v>
      </c>
      <c r="G30" s="73">
        <f t="shared" si="5"/>
        <v>0.38</v>
      </c>
      <c r="H30" s="74"/>
      <c r="I30" s="75"/>
      <c r="J30" s="21"/>
      <c r="K30" s="60" t="s">
        <v>23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" customHeight="1" x14ac:dyDescent="0.25">
      <c r="A31" s="21"/>
      <c r="B31" s="158" t="s">
        <v>67</v>
      </c>
      <c r="C31" s="121"/>
      <c r="D31" s="131"/>
      <c r="E31" s="57">
        <f t="shared" si="6"/>
        <v>90.16</v>
      </c>
      <c r="F31" s="76"/>
      <c r="G31" s="77"/>
      <c r="H31" s="58">
        <v>6.8000000000000005E-2</v>
      </c>
      <c r="I31" s="57">
        <f>ROUND(H31*E31,2)</f>
        <v>6.13</v>
      </c>
      <c r="J31" s="21"/>
      <c r="K31" s="60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" customHeight="1" x14ac:dyDescent="0.25">
      <c r="A32" s="21"/>
      <c r="B32" s="150" t="s">
        <v>68</v>
      </c>
      <c r="C32" s="151"/>
      <c r="D32" s="152"/>
      <c r="E32" s="61">
        <f t="shared" si="6"/>
        <v>90.16</v>
      </c>
      <c r="F32" s="78"/>
      <c r="G32" s="64"/>
      <c r="H32" s="63">
        <v>2.9000000000000001E-2</v>
      </c>
      <c r="I32" s="61">
        <f>ROUND(E32*H32,2)</f>
        <v>2.61</v>
      </c>
      <c r="J32" s="21"/>
      <c r="K32" s="60" t="s">
        <v>12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" customHeight="1" x14ac:dyDescent="0.25">
      <c r="A33" s="21"/>
      <c r="B33" s="150" t="s">
        <v>69</v>
      </c>
      <c r="C33" s="151"/>
      <c r="D33" s="152"/>
      <c r="E33" s="159"/>
      <c r="F33" s="151"/>
      <c r="G33" s="151"/>
      <c r="H33" s="152"/>
      <c r="I33" s="61">
        <v>0</v>
      </c>
      <c r="J33" s="21"/>
      <c r="K33" s="60"/>
      <c r="L33" s="60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28.5" customHeight="1" x14ac:dyDescent="0.25">
      <c r="A35" s="21"/>
      <c r="B35" s="160" t="s">
        <v>70</v>
      </c>
      <c r="C35" s="151"/>
      <c r="D35" s="152"/>
      <c r="E35" s="79">
        <f>$E$18</f>
        <v>90.16</v>
      </c>
      <c r="F35" s="80">
        <f t="shared" ref="F35:G35" si="7">SUM(F30:F32,F22:F28)</f>
        <v>0.30116000000000004</v>
      </c>
      <c r="G35" s="81">
        <f t="shared" si="7"/>
        <v>27.150000000000002</v>
      </c>
      <c r="H35" s="82">
        <f t="shared" ref="H35:I35" si="8">SUM(H31:H32,H22:H28)</f>
        <v>0.17</v>
      </c>
      <c r="I35" s="83">
        <f t="shared" si="8"/>
        <v>15.32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28.5" customHeight="1" x14ac:dyDescent="0.25">
      <c r="A36" s="21"/>
      <c r="B36" s="161" t="s">
        <v>71</v>
      </c>
      <c r="C36" s="151"/>
      <c r="D36" s="162"/>
      <c r="E36" s="84">
        <f>$E$14</f>
        <v>500</v>
      </c>
      <c r="F36" s="85">
        <f t="shared" ref="F36:I36" si="9">SUM(F29)</f>
        <v>4.2000000000000003E-2</v>
      </c>
      <c r="G36" s="86">
        <f t="shared" si="9"/>
        <v>21</v>
      </c>
      <c r="H36" s="85">
        <f t="shared" si="9"/>
        <v>0</v>
      </c>
      <c r="I36" s="86">
        <f t="shared" si="9"/>
        <v>0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25">
      <c r="A37" s="21"/>
      <c r="B37" s="87"/>
      <c r="C37" s="87"/>
      <c r="D37" s="87"/>
      <c r="E37" s="88"/>
      <c r="F37" s="89"/>
      <c r="G37" s="90"/>
      <c r="H37" s="89"/>
      <c r="I37" s="90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" customHeight="1" x14ac:dyDescent="0.25">
      <c r="A38" s="39"/>
      <c r="B38" s="163" t="s">
        <v>72</v>
      </c>
      <c r="C38" s="151"/>
      <c r="D38" s="151"/>
      <c r="E38" s="151"/>
      <c r="F38" s="162"/>
      <c r="G38" s="91">
        <f>G35+G36</f>
        <v>48.150000000000006</v>
      </c>
      <c r="H38" s="21"/>
      <c r="I38" s="21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" customHeight="1" x14ac:dyDescent="0.25">
      <c r="A39" s="39"/>
      <c r="B39" s="163" t="s">
        <v>73</v>
      </c>
      <c r="C39" s="151"/>
      <c r="D39" s="151"/>
      <c r="E39" s="151"/>
      <c r="F39" s="162"/>
      <c r="G39" s="91">
        <f>I35+I36</f>
        <v>15.32</v>
      </c>
      <c r="H39" s="21"/>
      <c r="I39" s="21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" customHeight="1" x14ac:dyDescent="0.25">
      <c r="A40" s="21"/>
      <c r="B40" s="164" t="s">
        <v>74</v>
      </c>
      <c r="C40" s="151"/>
      <c r="D40" s="151"/>
      <c r="E40" s="151"/>
      <c r="F40" s="152"/>
      <c r="G40" s="92">
        <f>ROUND(G35+I35+G36+I36,2)</f>
        <v>63.47</v>
      </c>
      <c r="H40" s="165" t="s">
        <v>75</v>
      </c>
      <c r="I40" s="138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" customHeight="1" x14ac:dyDescent="0.25">
      <c r="A41" s="21"/>
      <c r="B41" s="21"/>
      <c r="C41" s="21"/>
      <c r="D41" s="21"/>
      <c r="E41" s="21"/>
      <c r="F41" s="21"/>
      <c r="G41" s="21"/>
      <c r="H41" s="166"/>
      <c r="I41" s="122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" customHeight="1" x14ac:dyDescent="0.25">
      <c r="A42" s="21"/>
      <c r="B42" s="21"/>
      <c r="C42" s="21"/>
      <c r="D42" s="21"/>
      <c r="E42" s="21"/>
      <c r="F42" s="21"/>
      <c r="G42" s="21"/>
      <c r="H42" s="167" t="s">
        <v>76</v>
      </c>
      <c r="I42" s="168"/>
      <c r="J42" s="21"/>
      <c r="K42" s="60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" customHeight="1" x14ac:dyDescent="0.25">
      <c r="A43" s="21"/>
      <c r="B43" s="21"/>
      <c r="C43" s="21"/>
      <c r="D43" s="21"/>
      <c r="E43" s="21"/>
      <c r="F43" s="21"/>
      <c r="G43" s="21"/>
      <c r="H43" s="169"/>
      <c r="I43" s="170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" customHeight="1" x14ac:dyDescent="0.25">
      <c r="A44" s="21"/>
      <c r="B44" s="135" t="s">
        <v>77</v>
      </c>
      <c r="C44" s="136"/>
      <c r="D44" s="136"/>
      <c r="E44" s="136"/>
      <c r="F44" s="177"/>
      <c r="G44" s="94">
        <f>$E$14</f>
        <v>500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" customHeight="1" x14ac:dyDescent="0.25">
      <c r="A45" s="21"/>
      <c r="B45" s="137" t="s">
        <v>78</v>
      </c>
      <c r="C45" s="138"/>
      <c r="D45" s="138"/>
      <c r="E45" s="138"/>
      <c r="F45" s="155"/>
      <c r="G45" s="95">
        <f>SUM(I35:I36)</f>
        <v>15.32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" customHeight="1" x14ac:dyDescent="0.25">
      <c r="A46" s="21"/>
      <c r="B46" s="178" t="s">
        <v>79</v>
      </c>
      <c r="C46" s="121"/>
      <c r="D46" s="121"/>
      <c r="E46" s="121"/>
      <c r="F46" s="131"/>
      <c r="G46" s="96">
        <f>G44-G45</f>
        <v>484.68</v>
      </c>
      <c r="H46" s="165"/>
      <c r="I46" s="138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customHeight="1" x14ac:dyDescent="0.25">
      <c r="A47" s="21"/>
      <c r="B47" s="179" t="s">
        <v>80</v>
      </c>
      <c r="C47" s="138"/>
      <c r="D47" s="138"/>
      <c r="E47" s="138"/>
      <c r="F47" s="155"/>
      <c r="G47" s="97">
        <f>(0.75%*E23)+(1.45%*E29)-(1.7%*E31)+(0.95%*E29)</f>
        <v>11.143479999999998</v>
      </c>
      <c r="H47" s="93"/>
      <c r="I47" s="98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" customHeight="1" x14ac:dyDescent="0.25">
      <c r="A48" s="21"/>
      <c r="B48" s="180" t="s">
        <v>81</v>
      </c>
      <c r="C48" s="138"/>
      <c r="D48" s="138"/>
      <c r="E48" s="138"/>
      <c r="F48" s="155"/>
      <c r="G48" s="95">
        <v>0</v>
      </c>
      <c r="H48" s="93"/>
      <c r="I48" s="98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customHeight="1" x14ac:dyDescent="0.25">
      <c r="A49" s="21"/>
      <c r="B49" s="139" t="s">
        <v>82</v>
      </c>
      <c r="C49" s="140"/>
      <c r="D49" s="140"/>
      <c r="E49" s="140"/>
      <c r="F49" s="149"/>
      <c r="G49" s="99">
        <f>G46+I32</f>
        <v>487.29</v>
      </c>
      <c r="H49" s="181"/>
      <c r="I49" s="138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" customHeight="1" x14ac:dyDescent="0.25">
      <c r="A50" s="21"/>
      <c r="B50" s="39"/>
      <c r="C50" s="39"/>
      <c r="D50" s="39"/>
      <c r="E50" s="39"/>
      <c r="F50" s="39"/>
      <c r="G50" s="10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" customHeight="1" x14ac:dyDescent="0.25">
      <c r="A53" s="21"/>
      <c r="B53" s="101"/>
      <c r="C53" s="102"/>
      <c r="D53" s="102"/>
      <c r="E53" s="102"/>
      <c r="F53" s="102"/>
      <c r="G53" s="102"/>
      <c r="H53" s="102"/>
      <c r="I53" s="103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" customHeight="1" x14ac:dyDescent="0.25">
      <c r="A54" s="21"/>
      <c r="B54" s="171" t="s">
        <v>83</v>
      </c>
      <c r="C54" s="138"/>
      <c r="D54" s="138"/>
      <c r="E54" s="138"/>
      <c r="F54" s="138"/>
      <c r="G54" s="138"/>
      <c r="H54" s="138"/>
      <c r="I54" s="172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" customHeight="1" x14ac:dyDescent="0.25">
      <c r="A55" s="21"/>
      <c r="B55" s="171" t="s">
        <v>84</v>
      </c>
      <c r="C55" s="138"/>
      <c r="D55" s="138"/>
      <c r="E55" s="138"/>
      <c r="F55" s="138"/>
      <c r="G55" s="138"/>
      <c r="H55" s="138"/>
      <c r="I55" s="172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" customHeight="1" x14ac:dyDescent="0.25">
      <c r="A56" s="21"/>
      <c r="B56" s="105"/>
      <c r="C56" s="21"/>
      <c r="D56" s="21"/>
      <c r="E56" s="21"/>
      <c r="F56" s="21"/>
      <c r="G56" s="21"/>
      <c r="H56" s="21"/>
      <c r="I56" s="106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" customHeight="1" x14ac:dyDescent="0.25">
      <c r="A57" s="21"/>
      <c r="B57" s="171" t="s">
        <v>85</v>
      </c>
      <c r="C57" s="138"/>
      <c r="D57" s="138"/>
      <c r="E57" s="138"/>
      <c r="F57" s="138"/>
      <c r="G57" s="138"/>
      <c r="H57" s="138"/>
      <c r="I57" s="172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" customHeight="1" x14ac:dyDescent="0.25">
      <c r="A58" s="21"/>
      <c r="B58" s="171" t="s">
        <v>86</v>
      </c>
      <c r="C58" s="138"/>
      <c r="D58" s="138"/>
      <c r="E58" s="138"/>
      <c r="F58" s="138"/>
      <c r="G58" s="138"/>
      <c r="H58" s="138"/>
      <c r="I58" s="172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" customHeight="1" x14ac:dyDescent="0.25">
      <c r="A59" s="21"/>
      <c r="B59" s="104"/>
      <c r="C59" s="107"/>
      <c r="D59" s="107"/>
      <c r="E59" s="107"/>
      <c r="F59" s="107"/>
      <c r="G59" s="107"/>
      <c r="H59" s="107"/>
      <c r="I59" s="108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" customHeight="1" x14ac:dyDescent="0.25">
      <c r="A60" s="21"/>
      <c r="B60" s="171" t="s">
        <v>99</v>
      </c>
      <c r="C60" s="138"/>
      <c r="D60" s="138"/>
      <c r="E60" s="138"/>
      <c r="F60" s="138"/>
      <c r="G60" s="138"/>
      <c r="H60" s="138"/>
      <c r="I60" s="172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" customHeight="1" x14ac:dyDescent="0.25">
      <c r="A61" s="21"/>
      <c r="B61" s="105"/>
      <c r="C61" s="21"/>
      <c r="D61" s="21"/>
      <c r="E61" s="21"/>
      <c r="F61" s="21"/>
      <c r="G61" s="21"/>
      <c r="H61" s="21"/>
      <c r="I61" s="106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" customHeight="1" x14ac:dyDescent="0.25">
      <c r="A62" s="21"/>
      <c r="B62" s="173" t="s">
        <v>87</v>
      </c>
      <c r="C62" s="138"/>
      <c r="D62" s="138"/>
      <c r="E62" s="138"/>
      <c r="F62" s="138"/>
      <c r="G62" s="138"/>
      <c r="H62" s="138"/>
      <c r="I62" s="172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" customHeight="1" x14ac:dyDescent="0.25">
      <c r="A63" s="21"/>
      <c r="B63" s="109"/>
      <c r="C63" s="110"/>
      <c r="D63" s="110"/>
      <c r="E63" s="110"/>
      <c r="F63" s="110"/>
      <c r="G63" s="110"/>
      <c r="H63" s="110"/>
      <c r="I63" s="11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" customHeight="1" x14ac:dyDescent="0.25">
      <c r="A64" s="21"/>
      <c r="B64" s="174" t="s">
        <v>88</v>
      </c>
      <c r="C64" s="175"/>
      <c r="D64" s="175"/>
      <c r="E64" s="175"/>
      <c r="F64" s="175"/>
      <c r="G64" s="175"/>
      <c r="H64" s="175"/>
      <c r="I64" s="176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50">
    <mergeCell ref="B60:I60"/>
    <mergeCell ref="B62:I62"/>
    <mergeCell ref="B64:I64"/>
    <mergeCell ref="B44:F44"/>
    <mergeCell ref="B45:F45"/>
    <mergeCell ref="B46:F46"/>
    <mergeCell ref="H46:I46"/>
    <mergeCell ref="B47:F47"/>
    <mergeCell ref="B48:F48"/>
    <mergeCell ref="H49:I49"/>
    <mergeCell ref="B49:F49"/>
    <mergeCell ref="B54:I54"/>
    <mergeCell ref="B55:I55"/>
    <mergeCell ref="B57:I57"/>
    <mergeCell ref="B58:I58"/>
    <mergeCell ref="B39:F39"/>
    <mergeCell ref="B40:F40"/>
    <mergeCell ref="H40:I40"/>
    <mergeCell ref="H41:I41"/>
    <mergeCell ref="H42:I43"/>
    <mergeCell ref="B33:D33"/>
    <mergeCell ref="E33:H33"/>
    <mergeCell ref="B35:D35"/>
    <mergeCell ref="B36:D36"/>
    <mergeCell ref="B38:F38"/>
    <mergeCell ref="B28:D28"/>
    <mergeCell ref="B29:D29"/>
    <mergeCell ref="B30:D30"/>
    <mergeCell ref="B31:D31"/>
    <mergeCell ref="B32:D32"/>
    <mergeCell ref="B23:D23"/>
    <mergeCell ref="B24:D24"/>
    <mergeCell ref="B25:D25"/>
    <mergeCell ref="B26:D26"/>
    <mergeCell ref="B27:D27"/>
    <mergeCell ref="B20:D20"/>
    <mergeCell ref="F20:G20"/>
    <mergeCell ref="H20:I20"/>
    <mergeCell ref="B21:D21"/>
    <mergeCell ref="B22:D22"/>
    <mergeCell ref="H11:I11"/>
    <mergeCell ref="B14:D14"/>
    <mergeCell ref="B15:D15"/>
    <mergeCell ref="B17:D17"/>
    <mergeCell ref="B18:D18"/>
    <mergeCell ref="H5:I5"/>
    <mergeCell ref="H6:I6"/>
    <mergeCell ref="H7:I7"/>
    <mergeCell ref="H9:I9"/>
    <mergeCell ref="H10:I10"/>
  </mergeCells>
  <conditionalFormatting sqref="E14">
    <cfRule type="expression" dxfId="0" priority="1">
      <formula>$E$14/$E$15&gt;300</formula>
    </cfRule>
  </conditionalFormatting>
  <dataValidations count="2">
    <dataValidation type="decimal" allowBlank="1" showErrorMessage="1" sqref="E15" xr:uid="{00000000-0002-0000-0100-000000000000}">
      <formula1>1</formula1>
      <formula2>100000</formula2>
    </dataValidation>
    <dataValidation type="list" allowBlank="1" showErrorMessage="1" sqref="H41" xr:uid="{00000000-0002-0000-0100-000001000000}">
      <formula1>"Virement,Chèque"</formula1>
    </dataValidation>
  </dataValidations>
  <hyperlinks>
    <hyperlink ref="K16" location="Notes!A3" display="Note (1)" xr:uid="{00000000-0004-0000-0100-000000000000}"/>
    <hyperlink ref="K23" location="Notes!A8" display="Note (2)" xr:uid="{00000000-0004-0000-0100-000001000000}"/>
    <hyperlink ref="K24" location="Notes!A13" display="Note (3)" xr:uid="{00000000-0004-0000-0100-000002000000}"/>
    <hyperlink ref="K29" location="Notes!A38" display="Note (7)" xr:uid="{00000000-0004-0000-0100-000003000000}"/>
    <hyperlink ref="K30" location="Notes!A28" display="Note (6)" xr:uid="{00000000-0004-0000-0100-000004000000}"/>
    <hyperlink ref="K32" location="Notes!A17" display="Note (4)" xr:uid="{00000000-0004-0000-0100-000005000000}"/>
  </hyperlinks>
  <pageMargins left="0.39374999999999999" right="0.39374999999999999" top="0.39374999999999999" bottom="0.39374999999999999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Notes</vt:lpstr>
      <vt:lpstr>Fiche 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CNJE</dc:creator>
  <cp:lastModifiedBy>Lucas Skakni</cp:lastModifiedBy>
  <dcterms:created xsi:type="dcterms:W3CDTF">2009-01-05T19:03:17Z</dcterms:created>
  <dcterms:modified xsi:type="dcterms:W3CDTF">2023-01-04T18:52:50Z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5293d9fc-36ae-4416-8970-d9ee5b6ab2e1</vt:lpwstr>
  </property>
</Properties>
</file>