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azi\Desktop\Projects\RoboAdvisor\"/>
    </mc:Choice>
  </mc:AlternateContent>
  <xr:revisionPtr revIDLastSave="0" documentId="13_ncr:1_{721E7249-BB6F-43EC-BA8B-2F3975F7BE31}" xr6:coauthVersionLast="36" xr6:coauthVersionMax="36" xr10:uidLastSave="{00000000-0000-0000-0000-000000000000}"/>
  <bookViews>
    <workbookView xWindow="0" yWindow="0" windowWidth="23040" windowHeight="9060" activeTab="3" xr2:uid="{00000000-000D-0000-FFFF-FFFF00000000}"/>
  </bookViews>
  <sheets>
    <sheet name="Composition" sheetId="1" r:id="rId1"/>
    <sheet name="Performance" sheetId="2" r:id="rId2"/>
    <sheet name="Option Performance" sheetId="3" r:id="rId3"/>
    <sheet name="Risk Analyt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V2" i="2"/>
  <c r="T5" i="2"/>
  <c r="T4" i="2"/>
  <c r="T3" i="2"/>
  <c r="T2" i="2"/>
  <c r="P6" i="2"/>
  <c r="Q6" i="2"/>
  <c r="R6" i="2"/>
  <c r="R5" i="2"/>
  <c r="R4" i="2"/>
  <c r="R3" i="2"/>
  <c r="R2" i="2"/>
  <c r="N2" i="2"/>
  <c r="M5" i="3"/>
  <c r="J2" i="3"/>
  <c r="P4" i="3" l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3" i="3"/>
  <c r="O14" i="3"/>
  <c r="O12" i="3"/>
  <c r="O11" i="3"/>
  <c r="O10" i="3"/>
  <c r="O9" i="3"/>
  <c r="O8" i="3"/>
  <c r="O7" i="3"/>
  <c r="O6" i="3"/>
  <c r="O5" i="3"/>
  <c r="O4" i="3"/>
  <c r="O3" i="3"/>
  <c r="M7" i="3"/>
  <c r="M6" i="3"/>
  <c r="M4" i="3"/>
  <c r="M3" i="3"/>
  <c r="M2" i="3"/>
  <c r="J7" i="3"/>
  <c r="J6" i="3"/>
  <c r="J5" i="3"/>
  <c r="J4" i="3"/>
  <c r="J3" i="3"/>
  <c r="P2" i="2" l="1"/>
  <c r="P3" i="2"/>
  <c r="N3" i="2"/>
  <c r="P4" i="2"/>
  <c r="N4" i="2"/>
  <c r="P5" i="2"/>
  <c r="N5" i="2"/>
  <c r="O2" i="2"/>
  <c r="AR60" i="2"/>
  <c r="AR58" i="2"/>
  <c r="AR56" i="2"/>
  <c r="AR54" i="2"/>
  <c r="AR52" i="2"/>
  <c r="AR50" i="2"/>
  <c r="AR48" i="2"/>
  <c r="AR46" i="2"/>
  <c r="AR44" i="2"/>
  <c r="AR42" i="2"/>
  <c r="AR40" i="2"/>
  <c r="AR38" i="2"/>
  <c r="AR36" i="2"/>
  <c r="AR34" i="2"/>
  <c r="AR32" i="2"/>
  <c r="AR30" i="2"/>
  <c r="AR28" i="2"/>
  <c r="AR26" i="2"/>
  <c r="AR24" i="2"/>
  <c r="AR22" i="2"/>
  <c r="AR20" i="2"/>
  <c r="AR18" i="2"/>
  <c r="AR16" i="2"/>
  <c r="AR14" i="2"/>
  <c r="AR12" i="2"/>
  <c r="AR10" i="2"/>
  <c r="AR5" i="2"/>
  <c r="AR9" i="2"/>
  <c r="AR6" i="2"/>
  <c r="AR2" i="2"/>
  <c r="AR47" i="2"/>
  <c r="AR39" i="2"/>
  <c r="AR33" i="2"/>
  <c r="AR29" i="2"/>
  <c r="AR25" i="2"/>
  <c r="AR19" i="2"/>
  <c r="AR15" i="2"/>
  <c r="AR3" i="2"/>
  <c r="AR4" i="2"/>
  <c r="AR7" i="2"/>
  <c r="AR51" i="2"/>
  <c r="AR45" i="2"/>
  <c r="AR41" i="2"/>
  <c r="AR35" i="2"/>
  <c r="AR31" i="2"/>
  <c r="AR23" i="2"/>
  <c r="AR21" i="2"/>
  <c r="AR17" i="2"/>
  <c r="AR11" i="2"/>
  <c r="AR8" i="2"/>
  <c r="AR61" i="2"/>
  <c r="AR59" i="2"/>
  <c r="AR57" i="2"/>
  <c r="AR55" i="2"/>
  <c r="AR53" i="2"/>
  <c r="AR49" i="2"/>
  <c r="AR43" i="2"/>
  <c r="AR37" i="2"/>
  <c r="AR27" i="2"/>
  <c r="AR13" i="2"/>
  <c r="S2" i="2" l="1"/>
  <c r="U2" i="2"/>
  <c r="Q2" i="2"/>
  <c r="V3" i="2"/>
  <c r="O3" i="2"/>
  <c r="AS54" i="2"/>
  <c r="AS46" i="2"/>
  <c r="AS38" i="2"/>
  <c r="AS30" i="2"/>
  <c r="AS22" i="2"/>
  <c r="AS14" i="2"/>
  <c r="AS6" i="2"/>
  <c r="AS29" i="2"/>
  <c r="AS9" i="2"/>
  <c r="AS59" i="2"/>
  <c r="AS51" i="2"/>
  <c r="AS43" i="2"/>
  <c r="AS35" i="2"/>
  <c r="AS27" i="2"/>
  <c r="AS19" i="2"/>
  <c r="AS11" i="2"/>
  <c r="AS4" i="2"/>
  <c r="AS49" i="2"/>
  <c r="AS13" i="2"/>
  <c r="AS56" i="2"/>
  <c r="AS48" i="2"/>
  <c r="AS40" i="2"/>
  <c r="AS32" i="2"/>
  <c r="AS24" i="2"/>
  <c r="AS16" i="2"/>
  <c r="AS8" i="2"/>
  <c r="AS61" i="2"/>
  <c r="AS45" i="2"/>
  <c r="AS25" i="2"/>
  <c r="AS2" i="2"/>
  <c r="AS50" i="2"/>
  <c r="AS42" i="2"/>
  <c r="AS26" i="2"/>
  <c r="AS10" i="2"/>
  <c r="AS21" i="2"/>
  <c r="AS55" i="2"/>
  <c r="AS31" i="2"/>
  <c r="AS15" i="2"/>
  <c r="AS57" i="2"/>
  <c r="AS41" i="2"/>
  <c r="AS52" i="2"/>
  <c r="AS36" i="2"/>
  <c r="AS28" i="2"/>
  <c r="AS12" i="2"/>
  <c r="AS53" i="2"/>
  <c r="AS17" i="2"/>
  <c r="AS58" i="2"/>
  <c r="AS34" i="2"/>
  <c r="AS18" i="2"/>
  <c r="AS37" i="2"/>
  <c r="AS3" i="2"/>
  <c r="Q3" i="2" s="1"/>
  <c r="AS47" i="2"/>
  <c r="AS39" i="2"/>
  <c r="AS23" i="2"/>
  <c r="AS7" i="2"/>
  <c r="AS60" i="2"/>
  <c r="AS44" i="2"/>
  <c r="AS20" i="2"/>
  <c r="AS5" i="2"/>
  <c r="AS33" i="2"/>
  <c r="S3" i="2" l="1"/>
  <c r="U3" i="2"/>
  <c r="O4" i="2"/>
  <c r="V4" i="2"/>
  <c r="AT57" i="2"/>
  <c r="AT45" i="2"/>
  <c r="AT37" i="2"/>
  <c r="AT25" i="2"/>
  <c r="AT13" i="2"/>
  <c r="AT4" i="2"/>
  <c r="AT40" i="2"/>
  <c r="AT50" i="2"/>
  <c r="AT60" i="2"/>
  <c r="AT12" i="2"/>
  <c r="AT30" i="2"/>
  <c r="AT5" i="2"/>
  <c r="AT59" i="2"/>
  <c r="AT55" i="2"/>
  <c r="AT51" i="2"/>
  <c r="AT47" i="2"/>
  <c r="AT43" i="2"/>
  <c r="AT39" i="2"/>
  <c r="AT35" i="2"/>
  <c r="AT31" i="2"/>
  <c r="AT27" i="2"/>
  <c r="AT23" i="2"/>
  <c r="AT19" i="2"/>
  <c r="AT15" i="2"/>
  <c r="AT11" i="2"/>
  <c r="AT7" i="2"/>
  <c r="AT3" i="2"/>
  <c r="AT48" i="2"/>
  <c r="AT32" i="2"/>
  <c r="AT16" i="2"/>
  <c r="AT58" i="2"/>
  <c r="AT42" i="2"/>
  <c r="AT26" i="2"/>
  <c r="AT10" i="2"/>
  <c r="AT52" i="2"/>
  <c r="AT36" i="2"/>
  <c r="AT20" i="2"/>
  <c r="AT54" i="2"/>
  <c r="AT38" i="2"/>
  <c r="AT22" i="2"/>
  <c r="AT6" i="2"/>
  <c r="AT2" i="2"/>
  <c r="AT61" i="2"/>
  <c r="AT53" i="2"/>
  <c r="AT41" i="2"/>
  <c r="AT33" i="2"/>
  <c r="AT29" i="2"/>
  <c r="AT21" i="2"/>
  <c r="AT9" i="2"/>
  <c r="AT56" i="2"/>
  <c r="AT8" i="2"/>
  <c r="AT34" i="2"/>
  <c r="AT18" i="2"/>
  <c r="AT28" i="2"/>
  <c r="AT46" i="2"/>
  <c r="AT14" i="2"/>
  <c r="AT49" i="2"/>
  <c r="AT17" i="2"/>
  <c r="AT24" i="2"/>
  <c r="AT44" i="2"/>
  <c r="U4" i="2" l="1"/>
  <c r="Q4" i="2"/>
  <c r="S4" i="2"/>
  <c r="O5" i="2"/>
  <c r="V5" i="2"/>
  <c r="AU3" i="2"/>
  <c r="AU56" i="2"/>
  <c r="AU40" i="2"/>
  <c r="AU24" i="2"/>
  <c r="AU8" i="2"/>
  <c r="AU22" i="2"/>
  <c r="AU6" i="2"/>
  <c r="AU43" i="2"/>
  <c r="AU19" i="2"/>
  <c r="AU38" i="2"/>
  <c r="AU33" i="2"/>
  <c r="AU9" i="2"/>
  <c r="AU45" i="2"/>
  <c r="AU53" i="2"/>
  <c r="AU60" i="2"/>
  <c r="AU52" i="2"/>
  <c r="AU44" i="2"/>
  <c r="AU36" i="2"/>
  <c r="AU28" i="2"/>
  <c r="AU20" i="2"/>
  <c r="AU12" i="2"/>
  <c r="AU54" i="2"/>
  <c r="AU42" i="2"/>
  <c r="AU30" i="2"/>
  <c r="AU14" i="2"/>
  <c r="AU4" i="2"/>
  <c r="AU55" i="2"/>
  <c r="AU47" i="2"/>
  <c r="AU39" i="2"/>
  <c r="AU31" i="2"/>
  <c r="AU23" i="2"/>
  <c r="AU15" i="2"/>
  <c r="AU7" i="2"/>
  <c r="AU50" i="2"/>
  <c r="AU26" i="2"/>
  <c r="AU10" i="2"/>
  <c r="AU49" i="2"/>
  <c r="AU17" i="2"/>
  <c r="AU41" i="2"/>
  <c r="AU37" i="2"/>
  <c r="AU61" i="2"/>
  <c r="AU29" i="2"/>
  <c r="AU25" i="2"/>
  <c r="AU2" i="2"/>
  <c r="AU46" i="2"/>
  <c r="AU51" i="2"/>
  <c r="AU11" i="2"/>
  <c r="AU5" i="2"/>
  <c r="AU21" i="2"/>
  <c r="AU48" i="2"/>
  <c r="AU32" i="2"/>
  <c r="AU16" i="2"/>
  <c r="AU34" i="2"/>
  <c r="AU59" i="2"/>
  <c r="AU35" i="2"/>
  <c r="AU27" i="2"/>
  <c r="AU58" i="2"/>
  <c r="AU18" i="2"/>
  <c r="AU57" i="2"/>
  <c r="AU13" i="2"/>
  <c r="Q5" i="2" l="1"/>
  <c r="S5" i="2"/>
  <c r="U5" i="2"/>
  <c r="N6" i="2"/>
  <c r="T6" i="2" s="1"/>
  <c r="O6" i="2"/>
  <c r="U6" i="2"/>
  <c r="S6" i="2"/>
</calcChain>
</file>

<file path=xl/sharedStrings.xml><?xml version="1.0" encoding="utf-8"?>
<sst xmlns="http://schemas.openxmlformats.org/spreadsheetml/2006/main" count="170" uniqueCount="156">
  <si>
    <t>Weight by Asset Class</t>
  </si>
  <si>
    <t>Weight by ETF</t>
  </si>
  <si>
    <t>Portfolio Risk Value</t>
  </si>
  <si>
    <t>EQ</t>
  </si>
  <si>
    <t>SPY</t>
  </si>
  <si>
    <t>Delta</t>
  </si>
  <si>
    <t>FI</t>
  </si>
  <si>
    <t>EFA</t>
  </si>
  <si>
    <t>Gamma</t>
  </si>
  <si>
    <t>EM</t>
  </si>
  <si>
    <t>XLF</t>
  </si>
  <si>
    <t>Vega</t>
  </si>
  <si>
    <t>RE</t>
  </si>
  <si>
    <t>XLK</t>
  </si>
  <si>
    <t>Theta</t>
  </si>
  <si>
    <t>OPT</t>
  </si>
  <si>
    <t>XLV</t>
  </si>
  <si>
    <t>Rho</t>
  </si>
  <si>
    <t>XLP</t>
  </si>
  <si>
    <t>XLE</t>
  </si>
  <si>
    <t>EWJ</t>
  </si>
  <si>
    <t>EWZ</t>
  </si>
  <si>
    <t>XLU</t>
  </si>
  <si>
    <t>XLI</t>
  </si>
  <si>
    <t>EZU</t>
  </si>
  <si>
    <t>IYR</t>
  </si>
  <si>
    <t>XLB</t>
  </si>
  <si>
    <t>RWR</t>
  </si>
  <si>
    <t>IXN</t>
  </si>
  <si>
    <t>ISMUF</t>
  </si>
  <si>
    <t>ICF</t>
  </si>
  <si>
    <t>IYZ</t>
  </si>
  <si>
    <t>ILF</t>
  </si>
  <si>
    <t>IEV</t>
  </si>
  <si>
    <t>TIP</t>
  </si>
  <si>
    <t>AGG</t>
  </si>
  <si>
    <t>IEF</t>
  </si>
  <si>
    <t>TLT</t>
  </si>
  <si>
    <t>SHY</t>
  </si>
  <si>
    <t>LQD</t>
  </si>
  <si>
    <t>Dates</t>
  </si>
  <si>
    <t>Option PNL</t>
  </si>
  <si>
    <t>Delta PNL</t>
  </si>
  <si>
    <t>Vega PNL</t>
  </si>
  <si>
    <t>Theta PNL</t>
  </si>
  <si>
    <t>Rho PNL</t>
  </si>
  <si>
    <t>Unexplained PNL</t>
  </si>
  <si>
    <t>3 Month</t>
  </si>
  <si>
    <t>5 Year</t>
  </si>
  <si>
    <t>PnL</t>
  </si>
  <si>
    <t>Delta PnL</t>
  </si>
  <si>
    <t>Vega PnL</t>
  </si>
  <si>
    <t>Theta Pn:</t>
  </si>
  <si>
    <t>Rho PnL</t>
  </si>
  <si>
    <t>Unexplained PnL</t>
  </si>
  <si>
    <t>Date</t>
  </si>
  <si>
    <t>Rolling Delta PnL</t>
  </si>
  <si>
    <t>Rolling Vega PnL</t>
  </si>
  <si>
    <t>Rolling Theta PnL</t>
  </si>
  <si>
    <t>Theta PnL</t>
  </si>
  <si>
    <t>EQ PnL</t>
  </si>
  <si>
    <t>FI PnL</t>
  </si>
  <si>
    <t>EM PnL</t>
  </si>
  <si>
    <t>RE PnL</t>
  </si>
  <si>
    <t>EQ Return</t>
  </si>
  <si>
    <t>FI Return</t>
  </si>
  <si>
    <t>EM Return</t>
  </si>
  <si>
    <t>RE Return</t>
  </si>
  <si>
    <t>Fees</t>
  </si>
  <si>
    <t>Percent Fees</t>
  </si>
  <si>
    <t>1m PnL</t>
  </si>
  <si>
    <t>1m Return</t>
  </si>
  <si>
    <t>3m PnL</t>
  </si>
  <si>
    <t>3m Return</t>
  </si>
  <si>
    <t>1y PnL</t>
  </si>
  <si>
    <t>1y Return</t>
  </si>
  <si>
    <t>5y PnL</t>
  </si>
  <si>
    <t>5y Return</t>
  </si>
  <si>
    <t>5y Realized Vol</t>
  </si>
  <si>
    <t>Max Drawdown</t>
  </si>
  <si>
    <t>FEES</t>
  </si>
  <si>
    <t>ETF TOT</t>
  </si>
  <si>
    <t>Portfolio</t>
  </si>
  <si>
    <t>Est. VaR Loss</t>
  </si>
  <si>
    <t>Est. CVaR Loss</t>
  </si>
  <si>
    <t>Est. Std Dev</t>
  </si>
  <si>
    <t>ETF Risk Contributions</t>
  </si>
  <si>
    <t>SPY US Equity</t>
  </si>
  <si>
    <t>EFA US Equity</t>
  </si>
  <si>
    <t>XLF US Equity</t>
  </si>
  <si>
    <t>XLK US Equity</t>
  </si>
  <si>
    <t>XLV US Equity</t>
  </si>
  <si>
    <t>XLP US Equity</t>
  </si>
  <si>
    <t>XLE US Equity</t>
  </si>
  <si>
    <t>EWJ US Equity</t>
  </si>
  <si>
    <t>XLU US Equity</t>
  </si>
  <si>
    <t>XLI US Equity</t>
  </si>
  <si>
    <t>EZU US Equity</t>
  </si>
  <si>
    <t>XLB US Equity</t>
  </si>
  <si>
    <t>IXN US Equity</t>
  </si>
  <si>
    <t>IYZ US Equity</t>
  </si>
  <si>
    <t>IEV US Equity</t>
  </si>
  <si>
    <t>TIP US Equity</t>
  </si>
  <si>
    <t>AGG US Equity</t>
  </si>
  <si>
    <t>IEF US Equity</t>
  </si>
  <si>
    <t>TLT US Equity</t>
  </si>
  <si>
    <t>SHY US Equity</t>
  </si>
  <si>
    <t>LQD US Equity</t>
  </si>
  <si>
    <t>IYR US Equity</t>
  </si>
  <si>
    <t>RWR US Equity</t>
  </si>
  <si>
    <t>ICF US Equity</t>
  </si>
  <si>
    <t>EWZ US Equity</t>
  </si>
  <si>
    <t>ISMUF US Equity</t>
  </si>
  <si>
    <t>ILF US Equity</t>
  </si>
  <si>
    <t>Backtested VaRs</t>
  </si>
  <si>
    <t>2018-02-28    3.524619</t>
  </si>
  <si>
    <t>2015-08-31    3.473311</t>
  </si>
  <si>
    <t>2014-09-30    3.435959</t>
  </si>
  <si>
    <t>2018-10-31    2.863944</t>
  </si>
  <si>
    <t>2015-06-30    2.196193</t>
  </si>
  <si>
    <t>Portfolio Empirical Distribution</t>
  </si>
  <si>
    <t>Exp. Greeks PnL</t>
  </si>
  <si>
    <t>Scenarios</t>
  </si>
  <si>
    <t>Current ETF Exposures</t>
  </si>
  <si>
    <t>TIP US Equity       99589.112480</t>
  </si>
  <si>
    <t>AGG US Equity       99589.112480</t>
  </si>
  <si>
    <t>IEF US Equity       99589.112480</t>
  </si>
  <si>
    <t>TLT US Equity       99589.112480</t>
  </si>
  <si>
    <t>SHY US Equity       99589.112480</t>
  </si>
  <si>
    <t>LQD US Equity       99589.112480</t>
  </si>
  <si>
    <t>IYR US Equity       37729.225035</t>
  </si>
  <si>
    <t>RWR US Equity       37729.225035</t>
  </si>
  <si>
    <t>ICF US Equity       37729.225035</t>
  </si>
  <si>
    <t>EWZ US Equity       35778.068236</t>
  </si>
  <si>
    <t>ISMUF US Equity     35778.068236</t>
  </si>
  <si>
    <t>ILF US Equity       35778.068236</t>
  </si>
  <si>
    <t>SPY US Equity           0.000000</t>
  </si>
  <si>
    <t>EFA US Equity           0.000000</t>
  </si>
  <si>
    <t>XLF US Equity           0.000000</t>
  </si>
  <si>
    <t>XLK US Equity           0.000000</t>
  </si>
  <si>
    <t>XLV US Equity           0.000000</t>
  </si>
  <si>
    <t>XLP US Equity           0.000000</t>
  </si>
  <si>
    <t>XLE US Equity           0.000000</t>
  </si>
  <si>
    <t>EWJ US Equity           0.000000</t>
  </si>
  <si>
    <t>XLU US Equity           0.000000</t>
  </si>
  <si>
    <t>XLI US Equity           0.000000</t>
  </si>
  <si>
    <t>EZU US Equity           0.000000</t>
  </si>
  <si>
    <t>XLB US Equity           0.000000</t>
  </si>
  <si>
    <t>IXN US Equity           0.000000</t>
  </si>
  <si>
    <t>IYZ US Equity           0.000000</t>
  </si>
  <si>
    <t>IEV US Equity           0.000000</t>
  </si>
  <si>
    <t>NaN                  -569.874642</t>
  </si>
  <si>
    <t>SPY Call 1         132224.831102</t>
  </si>
  <si>
    <t>SPY Call 2        -172885.956718</t>
  </si>
  <si>
    <t>SPY Call 3          56912.358378</t>
  </si>
  <si>
    <t>Options Dollar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</si>
</sst>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sz val="8"/>
      <color theme="1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/>
        <bgColor rgb="FFB8CCE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0" fontId="0" fillId="0" borderId="0" xfId="2" applyNumberFormat="1" applyFont="1" applyFill="1"/>
    <xf numFmtId="44" fontId="0" fillId="7" borderId="0" xfId="1" applyFont="1" applyFill="1" applyBorder="1"/>
    <xf numFmtId="10" fontId="0" fillId="7" borderId="0" xfId="2" applyNumberFormat="1" applyFont="1" applyFill="1" applyBorder="1" applyAlignment="1">
      <alignment horizontal="center"/>
    </xf>
    <xf numFmtId="10" fontId="0" fillId="7" borderId="0" xfId="2" applyNumberFormat="1" applyFont="1" applyFill="1" applyBorder="1"/>
    <xf numFmtId="0" fontId="0" fillId="7" borderId="0" xfId="0" applyFill="1" applyBorder="1"/>
    <xf numFmtId="0" fontId="0" fillId="5" borderId="1" xfId="0" applyFill="1" applyBorder="1"/>
    <xf numFmtId="44" fontId="0" fillId="7" borderId="1" xfId="1" applyFont="1" applyFill="1" applyBorder="1"/>
    <xf numFmtId="10" fontId="0" fillId="7" borderId="1" xfId="2" applyNumberFormat="1" applyFont="1" applyFill="1" applyBorder="1" applyAlignment="1">
      <alignment horizontal="center"/>
    </xf>
    <xf numFmtId="9" fontId="0" fillId="7" borderId="1" xfId="2" applyFont="1" applyFill="1" applyBorder="1"/>
    <xf numFmtId="0" fontId="0" fillId="7" borderId="1" xfId="0" applyFill="1" applyBorder="1"/>
    <xf numFmtId="0" fontId="0" fillId="0" borderId="0" xfId="0" applyFill="1"/>
    <xf numFmtId="164" fontId="0" fillId="7" borderId="0" xfId="0" applyNumberFormat="1" applyFill="1"/>
    <xf numFmtId="14" fontId="0" fillId="7" borderId="0" xfId="0" applyNumberFormat="1" applyFill="1"/>
    <xf numFmtId="11" fontId="0" fillId="7" borderId="0" xfId="0" applyNumberFormat="1" applyFill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Weight by Asset Class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Composition!$B$1</c:f>
              <c:strCache>
                <c:ptCount val="1"/>
                <c:pt idx="0">
                  <c:v>Weight by Asset Class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Composition!$A$2:$A$5</c:f>
              <c:strCache>
                <c:ptCount val="4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</c:strCache>
            </c:strRef>
          </c:cat>
          <c:val>
            <c:numRef>
              <c:f>Composition!$B$2:$B$5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D48-4A57-933E-C23F758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Performance'!$R$1</c:f>
              <c:strCache>
                <c:ptCount val="1"/>
                <c:pt idx="0">
                  <c:v>Rolling Theta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Performance'!$R$2:$R$61</c:f>
              <c:numCache>
                <c:formatCode>General</c:formatCode>
                <c:ptCount val="60"/>
                <c:pt idx="0">
                  <c:v>825.16348601259006</c:v>
                </c:pt>
                <c:pt idx="1">
                  <c:v>1647.9987557748991</c:v>
                </c:pt>
                <c:pt idx="2">
                  <c:v>2641.3123449084751</c:v>
                </c:pt>
                <c:pt idx="3">
                  <c:v>3609.2050902641013</c:v>
                </c:pt>
                <c:pt idx="4">
                  <c:v>4790.8423136211413</c:v>
                </c:pt>
                <c:pt idx="5">
                  <c:v>5947.3937206012815</c:v>
                </c:pt>
                <c:pt idx="6">
                  <c:v>6964.985953227022</c:v>
                </c:pt>
                <c:pt idx="7">
                  <c:v>8167.412522005442</c:v>
                </c:pt>
                <c:pt idx="8">
                  <c:v>9474.6651782172812</c:v>
                </c:pt>
                <c:pt idx="9">
                  <c:v>10832.750418232352</c:v>
                </c:pt>
                <c:pt idx="10">
                  <c:v>12591.664095705783</c:v>
                </c:pt>
                <c:pt idx="11">
                  <c:v>13983.225615696212</c:v>
                </c:pt>
                <c:pt idx="12">
                  <c:v>15697.965358188532</c:v>
                </c:pt>
                <c:pt idx="13">
                  <c:v>17521.998340722981</c:v>
                </c:pt>
                <c:pt idx="14">
                  <c:v>18878.45513654947</c:v>
                </c:pt>
                <c:pt idx="15">
                  <c:v>20484.802852909201</c:v>
                </c:pt>
                <c:pt idx="16">
                  <c:v>22306.348608108201</c:v>
                </c:pt>
                <c:pt idx="17">
                  <c:v>23837.426528654392</c:v>
                </c:pt>
                <c:pt idx="18">
                  <c:v>25379.132398074304</c:v>
                </c:pt>
                <c:pt idx="19">
                  <c:v>27188.181627248523</c:v>
                </c:pt>
                <c:pt idx="20">
                  <c:v>28796.305687771972</c:v>
                </c:pt>
                <c:pt idx="21">
                  <c:v>30287.806697145032</c:v>
                </c:pt>
                <c:pt idx="22">
                  <c:v>32059.050176701741</c:v>
                </c:pt>
                <c:pt idx="23">
                  <c:v>33653.926924308864</c:v>
                </c:pt>
                <c:pt idx="24">
                  <c:v>36115.756603890361</c:v>
                </c:pt>
                <c:pt idx="25">
                  <c:v>38428.151808323921</c:v>
                </c:pt>
                <c:pt idx="26">
                  <c:v>40059.011235155551</c:v>
                </c:pt>
                <c:pt idx="27">
                  <c:v>42145.970361248401</c:v>
                </c:pt>
                <c:pt idx="28">
                  <c:v>44610.554606985614</c:v>
                </c:pt>
                <c:pt idx="29">
                  <c:v>46587.912596814735</c:v>
                </c:pt>
                <c:pt idx="30">
                  <c:v>48331.345291444508</c:v>
                </c:pt>
                <c:pt idx="31">
                  <c:v>50361.41810755858</c:v>
                </c:pt>
                <c:pt idx="32">
                  <c:v>52377.561106619869</c:v>
                </c:pt>
                <c:pt idx="33">
                  <c:v>54361.77337161015</c:v>
                </c:pt>
                <c:pt idx="34">
                  <c:v>55957.358420083787</c:v>
                </c:pt>
                <c:pt idx="35">
                  <c:v>57815.155727644429</c:v>
                </c:pt>
                <c:pt idx="36">
                  <c:v>59681.2176939278</c:v>
                </c:pt>
                <c:pt idx="37">
                  <c:v>61720.33527672429</c:v>
                </c:pt>
                <c:pt idx="38">
                  <c:v>63644.304035740708</c:v>
                </c:pt>
                <c:pt idx="39">
                  <c:v>66561.339313816105</c:v>
                </c:pt>
                <c:pt idx="40">
                  <c:v>69042.44406124216</c:v>
                </c:pt>
                <c:pt idx="41">
                  <c:v>71829.161893183686</c:v>
                </c:pt>
                <c:pt idx="42">
                  <c:v>74931.895843194201</c:v>
                </c:pt>
                <c:pt idx="43">
                  <c:v>77194.782512479374</c:v>
                </c:pt>
                <c:pt idx="44">
                  <c:v>79697.900283135939</c:v>
                </c:pt>
                <c:pt idx="45">
                  <c:v>81977.995901689254</c:v>
                </c:pt>
                <c:pt idx="46">
                  <c:v>84780.88674411035</c:v>
                </c:pt>
                <c:pt idx="47">
                  <c:v>87288.934565106872</c:v>
                </c:pt>
                <c:pt idx="48">
                  <c:v>90185.902759865392</c:v>
                </c:pt>
                <c:pt idx="49">
                  <c:v>92569.751464281537</c:v>
                </c:pt>
                <c:pt idx="50">
                  <c:v>95306.563576951085</c:v>
                </c:pt>
                <c:pt idx="51">
                  <c:v>97565.816363875274</c:v>
                </c:pt>
                <c:pt idx="52">
                  <c:v>100209.68528726393</c:v>
                </c:pt>
                <c:pt idx="53">
                  <c:v>103354.697651512</c:v>
                </c:pt>
                <c:pt idx="54">
                  <c:v>106844.58808194999</c:v>
                </c:pt>
                <c:pt idx="55">
                  <c:v>110239.65721601293</c:v>
                </c:pt>
                <c:pt idx="56">
                  <c:v>113357.02522233991</c:v>
                </c:pt>
                <c:pt idx="57">
                  <c:v>116357.53868638221</c:v>
                </c:pt>
                <c:pt idx="58">
                  <c:v>120396.18269000221</c:v>
                </c:pt>
                <c:pt idx="59">
                  <c:v>123672.80121490057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E29-A52C-C24BDD8D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45544"/>
        <c:axId val="681744888"/>
      </c:scatterChart>
      <c:valAx>
        <c:axId val="68174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44888"/>
        <c:crosses val="autoZero"/>
        <c:crossBetween val="midCat"/>
      </c:valAx>
      <c:valAx>
        <c:axId val="6817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Weight by ETF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Composition!$L$1</c:f>
              <c:strCache>
                <c:ptCount val="1"/>
                <c:pt idx="0">
                  <c:v>Weight by ETF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Composition!$K$2:$K$28</c:f>
              <c:strCache>
                <c:ptCount val="27"/>
                <c:pt idx="0">
                  <c:v>SPY</c:v>
                </c:pt>
                <c:pt idx="1">
                  <c:v>EFA</c:v>
                </c:pt>
                <c:pt idx="2">
                  <c:v>XLF</c:v>
                </c:pt>
                <c:pt idx="3">
                  <c:v>XLK</c:v>
                </c:pt>
                <c:pt idx="4">
                  <c:v>XLV</c:v>
                </c:pt>
                <c:pt idx="5">
                  <c:v>XLP</c:v>
                </c:pt>
                <c:pt idx="6">
                  <c:v>XLE</c:v>
                </c:pt>
                <c:pt idx="7">
                  <c:v>EWJ</c:v>
                </c:pt>
                <c:pt idx="8">
                  <c:v>EWZ</c:v>
                </c:pt>
                <c:pt idx="9">
                  <c:v>XLU</c:v>
                </c:pt>
                <c:pt idx="10">
                  <c:v>XLI</c:v>
                </c:pt>
                <c:pt idx="11">
                  <c:v>EZU</c:v>
                </c:pt>
                <c:pt idx="12">
                  <c:v>IYR</c:v>
                </c:pt>
                <c:pt idx="13">
                  <c:v>XLB</c:v>
                </c:pt>
                <c:pt idx="14">
                  <c:v>RWR</c:v>
                </c:pt>
                <c:pt idx="15">
                  <c:v>IXN</c:v>
                </c:pt>
                <c:pt idx="16">
                  <c:v>ISMUF</c:v>
                </c:pt>
                <c:pt idx="17">
                  <c:v>ICF</c:v>
                </c:pt>
                <c:pt idx="18">
                  <c:v>IYZ</c:v>
                </c:pt>
                <c:pt idx="19">
                  <c:v>ILF</c:v>
                </c:pt>
                <c:pt idx="20">
                  <c:v>IEV</c:v>
                </c:pt>
                <c:pt idx="21">
                  <c:v>TIP</c:v>
                </c:pt>
                <c:pt idx="22">
                  <c:v>AGG</c:v>
                </c:pt>
                <c:pt idx="23">
                  <c:v>IEF</c:v>
                </c:pt>
                <c:pt idx="24">
                  <c:v>TLT</c:v>
                </c:pt>
                <c:pt idx="25">
                  <c:v>SHY</c:v>
                </c:pt>
                <c:pt idx="26">
                  <c:v>LQD</c:v>
                </c:pt>
              </c:strCache>
            </c:strRef>
          </c:cat>
          <c:val>
            <c:numRef>
              <c:f>Composition!$L$2:$L$28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4.3735445954740798E-2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4.6120558314788701E-2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4.3735445954740798E-2</c:v>
                </c:pt>
                <c:pt idx="17">
                  <c:v>4.6120558314788701E-2</c:v>
                </c:pt>
                <c:pt idx="18">
                  <c:v>0</c:v>
                </c:pt>
                <c:pt idx="19">
                  <c:v>4.3735445954740798E-2</c:v>
                </c:pt>
                <c:pt idx="20">
                  <c:v>0</c:v>
                </c:pt>
                <c:pt idx="21">
                  <c:v>0.12173866453190101</c:v>
                </c:pt>
                <c:pt idx="22">
                  <c:v>0.12173866453190101</c:v>
                </c:pt>
                <c:pt idx="23">
                  <c:v>0.12173866453190101</c:v>
                </c:pt>
                <c:pt idx="24">
                  <c:v>0.12173866453190101</c:v>
                </c:pt>
                <c:pt idx="25">
                  <c:v>0.12173866453190101</c:v>
                </c:pt>
                <c:pt idx="26">
                  <c:v>0.12173866453190101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F-4DC5-9759-C4AA47C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Portfolio Option Risk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Composition!$AK$1</c:f>
              <c:strCache>
                <c:ptCount val="1"/>
                <c:pt idx="0">
                  <c:v>Portfolio Risk Value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Composition!$AJ$2:$AJ$5</c:f>
              <c:strCache>
                <c:ptCount val="4"/>
                <c:pt idx="0">
                  <c:v>Delta</c:v>
                </c:pt>
                <c:pt idx="1">
                  <c:v>Gamma</c:v>
                </c:pt>
                <c:pt idx="2">
                  <c:v>Vega</c:v>
                </c:pt>
                <c:pt idx="3">
                  <c:v>Theta</c:v>
                </c:pt>
              </c:strCache>
            </c:strRef>
          </c:cat>
          <c:val>
            <c:numRef>
              <c:f>Composition!$AK$2:$AK$5</c:f>
              <c:numCache>
                <c:formatCode>General</c:formatCode>
                <c:ptCount val="4"/>
                <c:pt idx="0">
                  <c:v>1708.7658909470899</c:v>
                </c:pt>
                <c:pt idx="1">
                  <c:v>-89.642821912558802</c:v>
                </c:pt>
                <c:pt idx="2">
                  <c:v>-776.65286701158095</c:v>
                </c:pt>
                <c:pt idx="3">
                  <c:v>4030.6174813083999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CE9-BB10-AF8F164F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Risks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3m PnL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Performance!$P$1</c:f>
              <c:strCache>
                <c:ptCount val="1"/>
                <c:pt idx="0">
                  <c:v>3m PnL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64-4FC2-AA00-6EC08F17C4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64-4FC2-AA00-6EC08F17C4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64-4FC2-AA00-6EC08F17C4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64-4FC2-AA00-6EC08F17C4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64-4FC2-AA00-6EC08F17C432}"/>
              </c:ext>
            </c:extLst>
          </c:dPt>
          <c:cat>
            <c:strRef>
              <c:f>Performance!$M$2:$M$6</c:f>
              <c:strCache>
                <c:ptCount val="5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  <c:pt idx="4">
                  <c:v>FEES</c:v>
                </c:pt>
              </c:strCache>
            </c:strRef>
          </c:cat>
          <c:val>
            <c:numRef>
              <c:f>Performance!$P$2:$P$6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28368.312050577781</c:v>
                </c:pt>
                <c:pt idx="2">
                  <c:v>3639.7910105323422</c:v>
                </c:pt>
                <c:pt idx="3">
                  <c:v>3873.2280611049782</c:v>
                </c:pt>
                <c:pt idx="4">
                  <c:v>2801.140993672539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64-4FC2-AA00-6EC08F17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5y PnL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Performance!$T$1</c:f>
              <c:strCache>
                <c:ptCount val="1"/>
                <c:pt idx="0">
                  <c:v>5y PnL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32-4DD3-95E3-6445BC298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32-4DD3-95E3-6445BC298F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32-4DD3-95E3-6445BC298F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32-4DD3-95E3-6445BC298F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32-4DD3-95E3-6445BC298FB2}"/>
              </c:ext>
            </c:extLst>
          </c:dPt>
          <c:cat>
            <c:strRef>
              <c:f>Performance!$M$2:$M$6</c:f>
              <c:strCache>
                <c:ptCount val="5"/>
                <c:pt idx="0">
                  <c:v>EQ</c:v>
                </c:pt>
                <c:pt idx="1">
                  <c:v>FI</c:v>
                </c:pt>
                <c:pt idx="2">
                  <c:v>EM</c:v>
                </c:pt>
                <c:pt idx="3">
                  <c:v>RE</c:v>
                </c:pt>
                <c:pt idx="4">
                  <c:v>FEES</c:v>
                </c:pt>
              </c:strCache>
            </c:strRef>
          </c:cat>
          <c:val>
            <c:numRef>
              <c:f>Performance!$T$2:$T$6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51433.730103535119</c:v>
                </c:pt>
                <c:pt idx="2">
                  <c:v>33244.568151382104</c:v>
                </c:pt>
                <c:pt idx="3">
                  <c:v>23594.442780282243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32-4DD3-95E3-6445BC29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'Option Performance'!$J$1</c:f>
              <c:strCache>
                <c:ptCount val="1"/>
                <c:pt idx="0">
                  <c:v>3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'Option Performance'!$I$2:$I$7</c:f>
              <c:strCache>
                <c:ptCount val="6"/>
                <c:pt idx="0">
                  <c:v>PnL</c:v>
                </c:pt>
                <c:pt idx="1">
                  <c:v>Delta PnL</c:v>
                </c:pt>
                <c:pt idx="2">
                  <c:v>Vega PnL</c:v>
                </c:pt>
                <c:pt idx="3">
                  <c:v>Theta PnL</c:v>
                </c:pt>
                <c:pt idx="4">
                  <c:v>Rho PnL</c:v>
                </c:pt>
                <c:pt idx="5">
                  <c:v>Unexplained PnL</c:v>
                </c:pt>
              </c:strCache>
            </c:strRef>
          </c:cat>
          <c:val>
            <c:numRef>
              <c:f>'Option Performance'!$J$2:$J$7</c:f>
              <c:numCache>
                <c:formatCode>General</c:formatCode>
                <c:ptCount val="6"/>
                <c:pt idx="0">
                  <c:v>33271.467786338995</c:v>
                </c:pt>
                <c:pt idx="1">
                  <c:v>-9549.6524148961998</c:v>
                </c:pt>
                <c:pt idx="2">
                  <c:v>14278.811751030711</c:v>
                </c:pt>
                <c:pt idx="3">
                  <c:v>10315.775992560661</c:v>
                </c:pt>
                <c:pt idx="4">
                  <c:v>-4.0801859606405291</c:v>
                </c:pt>
                <c:pt idx="5">
                  <c:v>18230.612643604491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1-48AC-9142-10C12066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10120"/>
        <c:axId val="596205856"/>
      </c:barChart>
      <c:catAx>
        <c:axId val="5962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5856"/>
        <c:crosses val="autoZero"/>
        <c:auto val="1"/>
        <c:lblAlgn val="ctr"/>
        <c:lblOffset val="100"/>
        <c:noMultiLvlLbl val="0"/>
      </c:catAx>
      <c:valAx>
        <c:axId val="5962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1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'Option Performance'!$M$1</c:f>
              <c:strCache>
                <c:ptCount val="1"/>
                <c:pt idx="0">
                  <c:v>5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'Option Performance'!$L$2:$L$7</c:f>
              <c:strCache>
                <c:ptCount val="6"/>
                <c:pt idx="0">
                  <c:v>PnL</c:v>
                </c:pt>
                <c:pt idx="1">
                  <c:v>Delta PnL</c:v>
                </c:pt>
                <c:pt idx="2">
                  <c:v>Vega PnL</c:v>
                </c:pt>
                <c:pt idx="3">
                  <c:v>Theta Pn:</c:v>
                </c:pt>
                <c:pt idx="4">
                  <c:v>Rho PnL</c:v>
                </c:pt>
                <c:pt idx="5">
                  <c:v>Unexplained PnL</c:v>
                </c:pt>
              </c:strCache>
            </c:strRef>
          </c:cat>
          <c:val>
            <c:numRef>
              <c:f>'Option Performance'!$M$2:$M$7</c:f>
              <c:numCache>
                <c:formatCode>General</c:formatCode>
                <c:ptCount val="6"/>
                <c:pt idx="0">
                  <c:v>414050.48752698785</c:v>
                </c:pt>
                <c:pt idx="1">
                  <c:v>40394.222437523225</c:v>
                </c:pt>
                <c:pt idx="2">
                  <c:v>159935.81161541384</c:v>
                </c:pt>
                <c:pt idx="3">
                  <c:v>123672.8012149006</c:v>
                </c:pt>
                <c:pt idx="4">
                  <c:v>700.58831676813543</c:v>
                </c:pt>
                <c:pt idx="5">
                  <c:v>89347.063942382258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7CB-B307-F2026C74A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793032"/>
        <c:axId val="589786800"/>
      </c:barChart>
      <c:catAx>
        <c:axId val="58979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6800"/>
        <c:crosses val="autoZero"/>
        <c:auto val="1"/>
        <c:lblAlgn val="ctr"/>
        <c:lblOffset val="100"/>
        <c:noMultiLvlLbl val="0"/>
      </c:catAx>
      <c:valAx>
        <c:axId val="589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9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Performance'!$P$1</c:f>
              <c:strCache>
                <c:ptCount val="1"/>
                <c:pt idx="0">
                  <c:v>Rolling Delta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Performance'!$P$2:$P$61</c:f>
              <c:numCache>
                <c:formatCode>General</c:formatCode>
                <c:ptCount val="60"/>
                <c:pt idx="0">
                  <c:v>1417.71015819282</c:v>
                </c:pt>
                <c:pt idx="1">
                  <c:v>0</c:v>
                </c:pt>
                <c:pt idx="2">
                  <c:v>2238.1851490121799</c:v>
                </c:pt>
                <c:pt idx="3">
                  <c:v>1019.8160313710998</c:v>
                </c:pt>
                <c:pt idx="4">
                  <c:v>2785.1650504234599</c:v>
                </c:pt>
                <c:pt idx="5">
                  <c:v>4767.4247151766194</c:v>
                </c:pt>
                <c:pt idx="6">
                  <c:v>4550.5799389865633</c:v>
                </c:pt>
                <c:pt idx="7">
                  <c:v>2232.2398817120434</c:v>
                </c:pt>
                <c:pt idx="8">
                  <c:v>5191.4213205790438</c:v>
                </c:pt>
                <c:pt idx="9">
                  <c:v>3651.8703813417637</c:v>
                </c:pt>
                <c:pt idx="10">
                  <c:v>4589.1856908966329</c:v>
                </c:pt>
                <c:pt idx="11">
                  <c:v>5694.4991231795229</c:v>
                </c:pt>
                <c:pt idx="12">
                  <c:v>3417.3930876507429</c:v>
                </c:pt>
                <c:pt idx="13">
                  <c:v>5574.2017990787226</c:v>
                </c:pt>
                <c:pt idx="14">
                  <c:v>-1659.1567081129169</c:v>
                </c:pt>
                <c:pt idx="15">
                  <c:v>-3201.1713211684669</c:v>
                </c:pt>
                <c:pt idx="16">
                  <c:v>1646.5541903831431</c:v>
                </c:pt>
                <c:pt idx="17">
                  <c:v>1998.8647102754592</c:v>
                </c:pt>
                <c:pt idx="18">
                  <c:v>431.22328104818916</c:v>
                </c:pt>
                <c:pt idx="19">
                  <c:v>-4255.2568193939105</c:v>
                </c:pt>
                <c:pt idx="20">
                  <c:v>-4311.6656550021671</c:v>
                </c:pt>
                <c:pt idx="21">
                  <c:v>-944.46424014197692</c:v>
                </c:pt>
                <c:pt idx="22">
                  <c:v>-489.69348391366793</c:v>
                </c:pt>
                <c:pt idx="23">
                  <c:v>1083.4682829977821</c:v>
                </c:pt>
                <c:pt idx="24">
                  <c:v>1587.245268661105</c:v>
                </c:pt>
                <c:pt idx="25">
                  <c:v>6758.5423535682448</c:v>
                </c:pt>
                <c:pt idx="26">
                  <c:v>6934.4766740715231</c:v>
                </c:pt>
                <c:pt idx="27">
                  <c:v>6946.8158495813605</c:v>
                </c:pt>
                <c:pt idx="28">
                  <c:v>4095.1502633171303</c:v>
                </c:pt>
                <c:pt idx="29">
                  <c:v>7909.0662299003998</c:v>
                </c:pt>
                <c:pt idx="30">
                  <c:v>10568.53542109776</c:v>
                </c:pt>
                <c:pt idx="31">
                  <c:v>12828.920184673399</c:v>
                </c:pt>
                <c:pt idx="32">
                  <c:v>18699.039073917051</c:v>
                </c:pt>
                <c:pt idx="33">
                  <c:v>18893.908763276941</c:v>
                </c:pt>
                <c:pt idx="34">
                  <c:v>20599.370231955152</c:v>
                </c:pt>
                <c:pt idx="35">
                  <c:v>23433.149117562611</c:v>
                </c:pt>
                <c:pt idx="36">
                  <c:v>24935.981453286411</c:v>
                </c:pt>
                <c:pt idx="37">
                  <c:v>29842.170287581539</c:v>
                </c:pt>
                <c:pt idx="38">
                  <c:v>30606.283705168229</c:v>
                </c:pt>
                <c:pt idx="39">
                  <c:v>36428.777185090046</c:v>
                </c:pt>
                <c:pt idx="40">
                  <c:v>44360.574280282519</c:v>
                </c:pt>
                <c:pt idx="41">
                  <c:v>54068.08200542035</c:v>
                </c:pt>
                <c:pt idx="42">
                  <c:v>57834.455512010201</c:v>
                </c:pt>
                <c:pt idx="43">
                  <c:v>72704.619911527305</c:v>
                </c:pt>
                <c:pt idx="44">
                  <c:v>64014.596308721062</c:v>
                </c:pt>
                <c:pt idx="45">
                  <c:v>59084.359309809239</c:v>
                </c:pt>
                <c:pt idx="46">
                  <c:v>59796.858487270132</c:v>
                </c:pt>
                <c:pt idx="47">
                  <c:v>63401.093059694969</c:v>
                </c:pt>
                <c:pt idx="48">
                  <c:v>64784.948062428928</c:v>
                </c:pt>
                <c:pt idx="49">
                  <c:v>71484.517023928973</c:v>
                </c:pt>
                <c:pt idx="50">
                  <c:v>79742.191222204638</c:v>
                </c:pt>
                <c:pt idx="51">
                  <c:v>81297.15943921353</c:v>
                </c:pt>
                <c:pt idx="52">
                  <c:v>56901.619925647632</c:v>
                </c:pt>
                <c:pt idx="53">
                  <c:v>59096.209739107158</c:v>
                </c:pt>
                <c:pt idx="54">
                  <c:v>38934.456598450561</c:v>
                </c:pt>
                <c:pt idx="55">
                  <c:v>44800.207173341521</c:v>
                </c:pt>
                <c:pt idx="56">
                  <c:v>49728.889414890742</c:v>
                </c:pt>
                <c:pt idx="57">
                  <c:v>53867.502691456502</c:v>
                </c:pt>
                <c:pt idx="58">
                  <c:v>63670.081851985444</c:v>
                </c:pt>
                <c:pt idx="59">
                  <c:v>40179.236999994544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C-4FFC-87A2-DDC8558CD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50792"/>
        <c:axId val="681756368"/>
      </c:scatterChart>
      <c:valAx>
        <c:axId val="68175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6368"/>
        <c:crosses val="autoZero"/>
        <c:crossBetween val="midCat"/>
      </c:valAx>
      <c:valAx>
        <c:axId val="6817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'Option Performance'!$Q$1</c:f>
              <c:strCache>
                <c:ptCount val="1"/>
                <c:pt idx="0">
                  <c:v>Rolling Vega PnL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'Option Performance'!$O$2:$O$61</c:f>
              <c:numCache>
                <c:formatCode>General</c:formatCode>
                <c:ptCount val="60"/>
                <c:pt idx="0">
                  <c:v>41820</c:v>
                </c:pt>
                <c:pt idx="1">
                  <c:v>41851</c:v>
                </c:pt>
                <c:pt idx="2">
                  <c:v>41882</c:v>
                </c:pt>
                <c:pt idx="3">
                  <c:v>41912</c:v>
                </c:pt>
                <c:pt idx="4">
                  <c:v>41943</c:v>
                </c:pt>
                <c:pt idx="5">
                  <c:v>41973</c:v>
                </c:pt>
                <c:pt idx="6">
                  <c:v>42004</c:v>
                </c:pt>
                <c:pt idx="7">
                  <c:v>42035</c:v>
                </c:pt>
                <c:pt idx="8">
                  <c:v>42063</c:v>
                </c:pt>
                <c:pt idx="9">
                  <c:v>42094</c:v>
                </c:pt>
                <c:pt idx="10">
                  <c:v>42124</c:v>
                </c:pt>
                <c:pt idx="11">
                  <c:v>42155</c:v>
                </c:pt>
                <c:pt idx="12">
                  <c:v>42185</c:v>
                </c:pt>
                <c:pt idx="13">
                  <c:v>42216</c:v>
                </c:pt>
                <c:pt idx="14">
                  <c:v>42247</c:v>
                </c:pt>
                <c:pt idx="15">
                  <c:v>42277</c:v>
                </c:pt>
                <c:pt idx="16">
                  <c:v>42308</c:v>
                </c:pt>
                <c:pt idx="17">
                  <c:v>42338</c:v>
                </c:pt>
                <c:pt idx="18">
                  <c:v>42369</c:v>
                </c:pt>
                <c:pt idx="19">
                  <c:v>42400</c:v>
                </c:pt>
                <c:pt idx="20">
                  <c:v>42429</c:v>
                </c:pt>
                <c:pt idx="21">
                  <c:v>42460</c:v>
                </c:pt>
                <c:pt idx="22">
                  <c:v>42490</c:v>
                </c:pt>
                <c:pt idx="23">
                  <c:v>42521</c:v>
                </c:pt>
                <c:pt idx="24">
                  <c:v>42551</c:v>
                </c:pt>
                <c:pt idx="25">
                  <c:v>42582</c:v>
                </c:pt>
                <c:pt idx="26">
                  <c:v>42613</c:v>
                </c:pt>
                <c:pt idx="27">
                  <c:v>42643</c:v>
                </c:pt>
                <c:pt idx="28">
                  <c:v>42674</c:v>
                </c:pt>
                <c:pt idx="29">
                  <c:v>42704</c:v>
                </c:pt>
                <c:pt idx="30">
                  <c:v>42735</c:v>
                </c:pt>
                <c:pt idx="31">
                  <c:v>42766</c:v>
                </c:pt>
                <c:pt idx="32">
                  <c:v>42794</c:v>
                </c:pt>
                <c:pt idx="33">
                  <c:v>42825</c:v>
                </c:pt>
                <c:pt idx="34">
                  <c:v>42855</c:v>
                </c:pt>
                <c:pt idx="35">
                  <c:v>42886</c:v>
                </c:pt>
                <c:pt idx="36">
                  <c:v>42916</c:v>
                </c:pt>
                <c:pt idx="37">
                  <c:v>42947</c:v>
                </c:pt>
                <c:pt idx="38">
                  <c:v>42978</c:v>
                </c:pt>
                <c:pt idx="39">
                  <c:v>43008</c:v>
                </c:pt>
                <c:pt idx="40">
                  <c:v>43039</c:v>
                </c:pt>
                <c:pt idx="41">
                  <c:v>43069</c:v>
                </c:pt>
                <c:pt idx="42">
                  <c:v>43100</c:v>
                </c:pt>
                <c:pt idx="43">
                  <c:v>43131</c:v>
                </c:pt>
                <c:pt idx="44">
                  <c:v>43159</c:v>
                </c:pt>
                <c:pt idx="45">
                  <c:v>43190</c:v>
                </c:pt>
                <c:pt idx="46">
                  <c:v>43220</c:v>
                </c:pt>
                <c:pt idx="47">
                  <c:v>43251</c:v>
                </c:pt>
                <c:pt idx="48">
                  <c:v>43281</c:v>
                </c:pt>
                <c:pt idx="49">
                  <c:v>43312</c:v>
                </c:pt>
                <c:pt idx="50">
                  <c:v>43343</c:v>
                </c:pt>
                <c:pt idx="51">
                  <c:v>43373</c:v>
                </c:pt>
                <c:pt idx="52">
                  <c:v>43404</c:v>
                </c:pt>
                <c:pt idx="53">
                  <c:v>43434</c:v>
                </c:pt>
                <c:pt idx="54">
                  <c:v>43465</c:v>
                </c:pt>
                <c:pt idx="55">
                  <c:v>43496</c:v>
                </c:pt>
                <c:pt idx="56">
                  <c:v>43524</c:v>
                </c:pt>
                <c:pt idx="57">
                  <c:v>43555</c:v>
                </c:pt>
                <c:pt idx="58">
                  <c:v>43585</c:v>
                </c:pt>
                <c:pt idx="59">
                  <c:v>43616</c:v>
                </c:pt>
              </c:numCache>
            </c:numRef>
          </c:xVal>
          <c:yVal>
            <c:numRef>
              <c:f>'Option Performance'!$Q$2:$Q$61</c:f>
              <c:numCache>
                <c:formatCode>General</c:formatCode>
                <c:ptCount val="60"/>
                <c:pt idx="0">
                  <c:v>1546.07551873699</c:v>
                </c:pt>
                <c:pt idx="1">
                  <c:v>-30.824103876279878</c:v>
                </c:pt>
                <c:pt idx="2">
                  <c:v>4657.9282985934797</c:v>
                </c:pt>
                <c:pt idx="3">
                  <c:v>2931.0268957144999</c:v>
                </c:pt>
                <c:pt idx="4">
                  <c:v>5961.5711010315099</c:v>
                </c:pt>
                <c:pt idx="5">
                  <c:v>10039.97170832373</c:v>
                </c:pt>
                <c:pt idx="6">
                  <c:v>8387.2653016540298</c:v>
                </c:pt>
                <c:pt idx="7">
                  <c:v>6612.4588560972797</c:v>
                </c:pt>
                <c:pt idx="8">
                  <c:v>12536.99577126548</c:v>
                </c:pt>
                <c:pt idx="9">
                  <c:v>10863.667724159879</c:v>
                </c:pt>
                <c:pt idx="10">
                  <c:v>11694.97947553136</c:v>
                </c:pt>
                <c:pt idx="11">
                  <c:v>11296.475195912732</c:v>
                </c:pt>
                <c:pt idx="12">
                  <c:v>8916.0775389769624</c:v>
                </c:pt>
                <c:pt idx="13">
                  <c:v>13351.977419109013</c:v>
                </c:pt>
                <c:pt idx="14">
                  <c:v>7776.2291448209826</c:v>
                </c:pt>
                <c:pt idx="15">
                  <c:v>6193.9135944420923</c:v>
                </c:pt>
                <c:pt idx="16">
                  <c:v>12165.726307250632</c:v>
                </c:pt>
                <c:pt idx="17">
                  <c:v>11516.293290951156</c:v>
                </c:pt>
                <c:pt idx="18">
                  <c:v>10107.211901412717</c:v>
                </c:pt>
                <c:pt idx="19">
                  <c:v>9344.5798383882866</c:v>
                </c:pt>
                <c:pt idx="20">
                  <c:v>9246.8030947812877</c:v>
                </c:pt>
                <c:pt idx="21">
                  <c:v>17263.001149076019</c:v>
                </c:pt>
                <c:pt idx="22">
                  <c:v>17686.680579401731</c:v>
                </c:pt>
                <c:pt idx="23">
                  <c:v>18729.672876955021</c:v>
                </c:pt>
                <c:pt idx="24">
                  <c:v>18074.872449958715</c:v>
                </c:pt>
                <c:pt idx="25">
                  <c:v>29335.715525027517</c:v>
                </c:pt>
                <c:pt idx="26">
                  <c:v>27718.839931785486</c:v>
                </c:pt>
                <c:pt idx="27">
                  <c:v>26446.961651701964</c:v>
                </c:pt>
                <c:pt idx="28">
                  <c:v>25658.932349148399</c:v>
                </c:pt>
                <c:pt idx="29">
                  <c:v>32571.366212252989</c:v>
                </c:pt>
                <c:pt idx="30">
                  <c:v>34736.922302877661</c:v>
                </c:pt>
                <c:pt idx="31">
                  <c:v>41164.911249490098</c:v>
                </c:pt>
                <c:pt idx="32">
                  <c:v>47563.082077469786</c:v>
                </c:pt>
                <c:pt idx="33">
                  <c:v>49760.467476762817</c:v>
                </c:pt>
                <c:pt idx="34">
                  <c:v>52247.876133337864</c:v>
                </c:pt>
                <c:pt idx="35">
                  <c:v>54942.100435014763</c:v>
                </c:pt>
                <c:pt idx="36">
                  <c:v>55521.154835738882</c:v>
                </c:pt>
                <c:pt idx="37">
                  <c:v>63413.88851891816</c:v>
                </c:pt>
                <c:pt idx="38">
                  <c:v>63403.029425425993</c:v>
                </c:pt>
                <c:pt idx="39">
                  <c:v>79136.188800510892</c:v>
                </c:pt>
                <c:pt idx="40">
                  <c:v>88534.840742364424</c:v>
                </c:pt>
                <c:pt idx="41">
                  <c:v>98215.74334888297</c:v>
                </c:pt>
                <c:pt idx="42">
                  <c:v>112539.61721631046</c:v>
                </c:pt>
                <c:pt idx="43">
                  <c:v>116456.55523606885</c:v>
                </c:pt>
                <c:pt idx="44">
                  <c:v>109091.36537717555</c:v>
                </c:pt>
                <c:pt idx="45">
                  <c:v>107328.47948510713</c:v>
                </c:pt>
                <c:pt idx="46">
                  <c:v>110225.73081598553</c:v>
                </c:pt>
                <c:pt idx="47">
                  <c:v>115808.26377206173</c:v>
                </c:pt>
                <c:pt idx="48">
                  <c:v>117940.33471457445</c:v>
                </c:pt>
                <c:pt idx="49">
                  <c:v>130130.20334756795</c:v>
                </c:pt>
                <c:pt idx="50">
                  <c:v>139563.64947102536</c:v>
                </c:pt>
                <c:pt idx="51">
                  <c:v>142539.03735219021</c:v>
                </c:pt>
                <c:pt idx="52">
                  <c:v>131087.91705589672</c:v>
                </c:pt>
                <c:pt idx="53">
                  <c:v>133538.0820705542</c:v>
                </c:pt>
                <c:pt idx="54">
                  <c:v>126663.23597627388</c:v>
                </c:pt>
                <c:pt idx="55">
                  <c:v>136121.98519558116</c:v>
                </c:pt>
                <c:pt idx="56">
                  <c:v>145656.99986438311</c:v>
                </c:pt>
                <c:pt idx="57">
                  <c:v>147219.14705688984</c:v>
                </c:pt>
                <c:pt idx="58">
                  <c:v>168581.07375946853</c:v>
                </c:pt>
                <c:pt idx="59">
                  <c:v>159935.81161541381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E-4B36-BE60-57826E9C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64896"/>
        <c:axId val="681768176"/>
      </c:scatterChart>
      <c:valAx>
        <c:axId val="6817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68176"/>
        <c:crosses val="autoZero"/>
        <c:crossBetween val="midCat"/>
      </c:valAx>
      <c:valAx>
        <c:axId val="6817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306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0</xdr:colOff>
      <xdr:row>7</xdr:row>
      <xdr:rowOff>0</xdr:rowOff>
    </xdr:from>
    <xdr:ext cx="306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35</xdr:col>
      <xdr:colOff>0</xdr:colOff>
      <xdr:row>7</xdr:row>
      <xdr:rowOff>0</xdr:rowOff>
    </xdr:from>
    <xdr:ext cx="432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7</xdr:row>
      <xdr:rowOff>121920</xdr:rowOff>
    </xdr:from>
    <xdr:to>
      <xdr:col>17</xdr:col>
      <xdr:colOff>83820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13C75-6998-437C-AFB9-59DF5288D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</xdr:colOff>
      <xdr:row>7</xdr:row>
      <xdr:rowOff>129540</xdr:rowOff>
    </xdr:from>
    <xdr:to>
      <xdr:col>22</xdr:col>
      <xdr:colOff>1089660</xdr:colOff>
      <xdr:row>22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47DC5-13DA-4E0C-AB99-DD07F829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10</xdr:row>
      <xdr:rowOff>45720</xdr:rowOff>
    </xdr:from>
    <xdr:to>
      <xdr:col>10</xdr:col>
      <xdr:colOff>1950720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EEFC-407C-481B-AA07-79CD42B3E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2125980</xdr:colOff>
      <xdr:row>10</xdr:row>
      <xdr:rowOff>60960</xdr:rowOff>
    </xdr:from>
    <xdr:to>
      <xdr:col>13</xdr:col>
      <xdr:colOff>1821180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0F2B3-F178-4991-ACC6-8C03154A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350520</xdr:colOff>
      <xdr:row>0</xdr:row>
      <xdr:rowOff>106680</xdr:rowOff>
    </xdr:from>
    <xdr:to>
      <xdr:col>26</xdr:col>
      <xdr:colOff>45720</xdr:colOff>
      <xdr:row>15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A3675-5ECC-4982-A1E8-A894C229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358140</xdr:colOff>
      <xdr:row>15</xdr:row>
      <xdr:rowOff>160020</xdr:rowOff>
    </xdr:from>
    <xdr:to>
      <xdr:col>26</xdr:col>
      <xdr:colOff>53340</xdr:colOff>
      <xdr:row>30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A4ECC-B976-4D1C-B9F8-7A72D8E2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31</xdr:row>
      <xdr:rowOff>91440</xdr:rowOff>
    </xdr:from>
    <xdr:to>
      <xdr:col>26</xdr:col>
      <xdr:colOff>45720</xdr:colOff>
      <xdr:row>46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2985BF-4E99-46D2-BDDF-046B73B4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20</xdr:col>
      <xdr:colOff>94629</xdr:colOff>
      <xdr:row>17</xdr:row>
      <xdr:rowOff>121539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B12D3-2D37-4E8D-A586-6C8926D02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182880"/>
          <a:ext cx="4971429" cy="3047619"/>
        </a:xfrm>
        <a:prstGeom prst="rect">
          <a:avLst/>
        </a:prstGeom>
      </xdr:spPr>
    </xdr:pic>
    <xdr:clientData/>
  </xdr:twoCellAnchor>
  <xdr:twoCellAnchor editAs="oneCell">
    <xdr:from>
      <xdr:col>24</xdr:col>
      <xdr:colOff>22860</xdr:colOff>
      <xdr:row>1</xdr:row>
      <xdr:rowOff>167640</xdr:rowOff>
    </xdr:from>
    <xdr:to>
      <xdr:col>29</xdr:col>
      <xdr:colOff>495300</xdr:colOff>
      <xdr:row>10</xdr:row>
      <xdr:rowOff>34021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0F4C06-50F9-4CE0-8DB9-8C7BE42E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9580" y="350520"/>
          <a:ext cx="3520440" cy="1512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C143C"/>
  </sheetPr>
  <dimension ref="A1:AK35"/>
  <sheetViews>
    <sheetView topLeftCell="C1" workbookViewId="0">
      <selection activeCell="V3" sqref="V3"/>
    </sheetView>
  </sheetViews>
  <sheetFormatPr defaultRowHeight="14.4"/>
  <cols>
    <col min="1" max="1" width="6" customWidth="1"/>
    <col min="2" max="2" width="27.5546875" customWidth="1"/>
    <col min="3" max="10" width="2.44140625" customWidth="1"/>
    <col min="11" max="11" width="8.44140625" customWidth="1"/>
    <col min="12" max="12" width="18" customWidth="1"/>
    <col min="13" max="35" width="2.44140625" customWidth="1"/>
    <col min="36" max="36" width="8.44140625" customWidth="1"/>
    <col min="37" max="37" width="26.44140625" customWidth="1"/>
  </cols>
  <sheetData>
    <row r="1" spans="1:37">
      <c r="A1" s="1"/>
      <c r="B1" s="1" t="s">
        <v>0</v>
      </c>
      <c r="K1" s="1"/>
      <c r="L1" s="1" t="s">
        <v>1</v>
      </c>
      <c r="AJ1" s="1"/>
      <c r="AK1" s="1" t="s">
        <v>2</v>
      </c>
    </row>
    <row r="2" spans="1:37">
      <c r="A2" s="1" t="s">
        <v>3</v>
      </c>
      <c r="B2" s="2"/>
      <c r="K2" s="1" t="s">
        <v>4</v>
      </c>
      <c r="L2" s="2">
        <v>0</v>
      </c>
      <c r="AJ2" s="1" t="s">
        <v>5</v>
      </c>
      <c r="AK2" s="2">
        <v>1708.7658909470899</v>
      </c>
    </row>
    <row r="3" spans="1:37">
      <c r="A3" s="1" t="s">
        <v>6</v>
      </c>
      <c r="B3" s="2"/>
      <c r="K3" s="1" t="s">
        <v>7</v>
      </c>
      <c r="L3" s="2">
        <v>0</v>
      </c>
      <c r="AJ3" s="1" t="s">
        <v>8</v>
      </c>
      <c r="AK3" s="2">
        <v>-89.642821912558802</v>
      </c>
    </row>
    <row r="4" spans="1:37">
      <c r="A4" s="1" t="s">
        <v>9</v>
      </c>
      <c r="B4" s="2"/>
      <c r="K4" s="1" t="s">
        <v>10</v>
      </c>
      <c r="L4" s="2">
        <v>0</v>
      </c>
      <c r="AJ4" s="1" t="s">
        <v>11</v>
      </c>
      <c r="AK4" s="2">
        <v>-776.65286701158095</v>
      </c>
    </row>
    <row r="5" spans="1:37">
      <c r="A5" s="1" t="s">
        <v>12</v>
      </c>
      <c r="B5" s="2"/>
      <c r="K5" s="1" t="s">
        <v>13</v>
      </c>
      <c r="L5" s="2">
        <v>0</v>
      </c>
      <c r="AJ5" s="1" t="s">
        <v>14</v>
      </c>
      <c r="AK5" s="2">
        <v>4030.6174813083999</v>
      </c>
    </row>
    <row r="6" spans="1:37">
      <c r="A6" s="1" t="s">
        <v>15</v>
      </c>
      <c r="B6" s="2"/>
      <c r="K6" s="1" t="s">
        <v>16</v>
      </c>
      <c r="L6" s="2">
        <v>0</v>
      </c>
      <c r="AJ6" s="1" t="s">
        <v>17</v>
      </c>
      <c r="AK6" s="2">
        <v>0</v>
      </c>
    </row>
    <row r="7" spans="1:37">
      <c r="K7" s="1" t="s">
        <v>18</v>
      </c>
      <c r="L7" s="2">
        <v>0</v>
      </c>
    </row>
    <row r="8" spans="1:37">
      <c r="K8" s="1" t="s">
        <v>19</v>
      </c>
      <c r="L8" s="2">
        <v>0</v>
      </c>
    </row>
    <row r="9" spans="1:37">
      <c r="K9" s="1" t="s">
        <v>20</v>
      </c>
      <c r="L9" s="2">
        <v>0</v>
      </c>
    </row>
    <row r="10" spans="1:37">
      <c r="K10" s="1" t="s">
        <v>21</v>
      </c>
      <c r="L10" s="2">
        <v>4.3735445954740798E-2</v>
      </c>
    </row>
    <row r="11" spans="1:37">
      <c r="K11" s="1" t="s">
        <v>22</v>
      </c>
      <c r="L11" s="2">
        <v>0</v>
      </c>
    </row>
    <row r="12" spans="1:37">
      <c r="K12" s="1" t="s">
        <v>23</v>
      </c>
      <c r="L12" s="2">
        <v>0</v>
      </c>
    </row>
    <row r="13" spans="1:37">
      <c r="K13" s="1" t="s">
        <v>24</v>
      </c>
      <c r="L13" s="2">
        <v>0</v>
      </c>
    </row>
    <row r="14" spans="1:37">
      <c r="K14" s="1" t="s">
        <v>25</v>
      </c>
      <c r="L14" s="2">
        <v>4.6120558314788701E-2</v>
      </c>
    </row>
    <row r="15" spans="1:37">
      <c r="K15" s="1" t="s">
        <v>26</v>
      </c>
      <c r="L15" s="2">
        <v>0</v>
      </c>
    </row>
    <row r="16" spans="1:37">
      <c r="K16" s="1" t="s">
        <v>27</v>
      </c>
      <c r="L16" s="2">
        <v>0</v>
      </c>
    </row>
    <row r="17" spans="11:19">
      <c r="K17" s="1" t="s">
        <v>28</v>
      </c>
      <c r="L17" s="2">
        <v>0</v>
      </c>
    </row>
    <row r="18" spans="11:19">
      <c r="K18" s="1" t="s">
        <v>29</v>
      </c>
      <c r="L18" s="2">
        <v>4.3735445954740798E-2</v>
      </c>
    </row>
    <row r="19" spans="11:19">
      <c r="K19" s="1" t="s">
        <v>30</v>
      </c>
      <c r="L19" s="2">
        <v>4.6120558314788701E-2</v>
      </c>
    </row>
    <row r="20" spans="11:19">
      <c r="K20" s="1" t="s">
        <v>31</v>
      </c>
      <c r="L20" s="2">
        <v>0</v>
      </c>
    </row>
    <row r="21" spans="11:19">
      <c r="K21" s="1" t="s">
        <v>32</v>
      </c>
      <c r="L21" s="2">
        <v>4.3735445954740798E-2</v>
      </c>
    </row>
    <row r="22" spans="11:19">
      <c r="K22" s="1" t="s">
        <v>33</v>
      </c>
      <c r="L22" s="2">
        <v>0</v>
      </c>
    </row>
    <row r="23" spans="11:19">
      <c r="K23" s="1" t="s">
        <v>34</v>
      </c>
      <c r="L23" s="2">
        <v>0.12173866453190101</v>
      </c>
    </row>
    <row r="24" spans="11:19">
      <c r="K24" s="1" t="s">
        <v>35</v>
      </c>
      <c r="L24" s="2">
        <v>0.12173866453190101</v>
      </c>
      <c r="S24" s="26"/>
    </row>
    <row r="25" spans="11:19">
      <c r="K25" s="1" t="s">
        <v>36</v>
      </c>
      <c r="L25" s="2">
        <v>0.12173866453190101</v>
      </c>
      <c r="S25" s="26"/>
    </row>
    <row r="26" spans="11:19">
      <c r="K26" s="1" t="s">
        <v>37</v>
      </c>
      <c r="L26" s="2">
        <v>0.12173866453190101</v>
      </c>
      <c r="S26" s="26"/>
    </row>
    <row r="27" spans="11:19">
      <c r="K27" s="1" t="s">
        <v>38</v>
      </c>
      <c r="L27" s="2">
        <v>0.12173866453190101</v>
      </c>
      <c r="S27" s="26"/>
    </row>
    <row r="28" spans="11:19">
      <c r="K28" s="1" t="s">
        <v>39</v>
      </c>
      <c r="L28" s="2">
        <v>0.12173866453190101</v>
      </c>
      <c r="S28" s="26"/>
    </row>
    <row r="29" spans="11:19">
      <c r="S29" s="26"/>
    </row>
    <row r="30" spans="11:19">
      <c r="S30" s="26"/>
    </row>
    <row r="31" spans="11:19">
      <c r="S31" s="26"/>
    </row>
    <row r="32" spans="11:19">
      <c r="S32" s="26"/>
    </row>
    <row r="33" spans="19:19">
      <c r="S33" s="26"/>
    </row>
    <row r="34" spans="19:19">
      <c r="S34" s="26"/>
    </row>
    <row r="35" spans="19:19">
      <c r="S35" s="26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28B22"/>
  </sheetPr>
  <dimension ref="A1:AU64"/>
  <sheetViews>
    <sheetView topLeftCell="I1" workbookViewId="0">
      <selection activeCell="J13" sqref="J13"/>
    </sheetView>
  </sheetViews>
  <sheetFormatPr defaultRowHeight="14.4"/>
  <cols>
    <col min="1" max="1" width="11.109375" customWidth="1"/>
    <col min="2" max="2" width="10.77734375" customWidth="1"/>
    <col min="3" max="3" width="12.77734375" customWidth="1"/>
    <col min="4" max="4" width="11.88671875" customWidth="1"/>
    <col min="5" max="5" width="12.5546875" customWidth="1"/>
    <col min="6" max="6" width="10.109375" customWidth="1"/>
    <col min="7" max="7" width="10.6640625" customWidth="1"/>
    <col min="8" max="8" width="13.88671875" customWidth="1"/>
    <col min="9" max="9" width="12.88671875" customWidth="1"/>
    <col min="10" max="10" width="12.5546875" customWidth="1"/>
    <col min="11" max="11" width="16.109375" customWidth="1"/>
    <col min="12" max="12" width="2.44140625" customWidth="1"/>
    <col min="14" max="14" width="11.6640625" customWidth="1"/>
    <col min="16" max="16" width="12.33203125" customWidth="1"/>
    <col min="18" max="18" width="12.5546875" customWidth="1"/>
    <col min="19" max="19" width="10.77734375" customWidth="1"/>
    <col min="20" max="20" width="12.21875" customWidth="1"/>
    <col min="44" max="44" width="12.44140625" customWidth="1"/>
    <col min="45" max="47" width="12.5546875" bestFit="1" customWidth="1"/>
  </cols>
  <sheetData>
    <row r="1" spans="1:47">
      <c r="A1" s="4" t="s">
        <v>55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s="7" t="s">
        <v>69</v>
      </c>
      <c r="L1" s="8"/>
      <c r="M1" s="9"/>
      <c r="N1" s="10" t="s">
        <v>70</v>
      </c>
      <c r="O1" s="10" t="s">
        <v>71</v>
      </c>
      <c r="P1" s="9" t="s">
        <v>72</v>
      </c>
      <c r="Q1" s="9" t="s">
        <v>73</v>
      </c>
      <c r="R1" s="10" t="s">
        <v>74</v>
      </c>
      <c r="S1" s="10" t="s">
        <v>75</v>
      </c>
      <c r="T1" s="10" t="s">
        <v>76</v>
      </c>
      <c r="U1" s="9" t="s">
        <v>77</v>
      </c>
      <c r="V1" s="10" t="s">
        <v>78</v>
      </c>
      <c r="W1" s="10" t="s">
        <v>79</v>
      </c>
    </row>
    <row r="2" spans="1:47">
      <c r="A2" s="23">
        <v>43616</v>
      </c>
      <c r="B2" s="6">
        <v>0</v>
      </c>
      <c r="C2" s="6">
        <v>15826.920217694</v>
      </c>
      <c r="D2" s="6">
        <v>-275.69286816821801</v>
      </c>
      <c r="E2" s="6">
        <v>247.97679426702899</v>
      </c>
      <c r="F2" s="6">
        <v>0</v>
      </c>
      <c r="G2" s="6">
        <v>1.9047621127891101E-2</v>
      </c>
      <c r="H2" s="6">
        <v>-3.3179501939101702E-4</v>
      </c>
      <c r="I2" s="6">
        <v>2.9843885991330201E-4</v>
      </c>
      <c r="J2" s="6">
        <v>1013.67360951547</v>
      </c>
      <c r="K2" s="6">
        <v>1.21995123472012E-3</v>
      </c>
      <c r="L2" s="21"/>
      <c r="M2" s="9" t="s">
        <v>3</v>
      </c>
      <c r="N2" s="12">
        <f>B2</f>
        <v>0</v>
      </c>
      <c r="O2" s="13">
        <f>F2</f>
        <v>0</v>
      </c>
      <c r="P2" s="12">
        <f>SUM(B2:B4)</f>
        <v>0</v>
      </c>
      <c r="Q2" s="14">
        <f>GEOMEAN(AR2:AR4)-1</f>
        <v>0</v>
      </c>
      <c r="R2" s="12">
        <f>SUM(B2:B13)</f>
        <v>0</v>
      </c>
      <c r="S2" s="14">
        <f>GEOMEAN(AR2:AR13)-1</f>
        <v>0</v>
      </c>
      <c r="T2" s="12">
        <f>SUM(B2:B61)</f>
        <v>0</v>
      </c>
      <c r="U2" s="14">
        <f>GEOMEAN(AR2:AR61)-1</f>
        <v>0</v>
      </c>
      <c r="V2" s="15">
        <f>_xlfn.STDEV.S(F2:F61)</f>
        <v>0</v>
      </c>
      <c r="W2" s="15"/>
      <c r="AR2" s="22">
        <f>1+F2</f>
        <v>1</v>
      </c>
      <c r="AS2" s="22">
        <f t="shared" ref="AS2:AU17" si="0">1+G2</f>
        <v>1.0190476211278912</v>
      </c>
      <c r="AT2" s="22">
        <f t="shared" si="0"/>
        <v>0.99966820498060893</v>
      </c>
      <c r="AU2" s="22">
        <f t="shared" si="0"/>
        <v>1.0002984388599132</v>
      </c>
    </row>
    <row r="3" spans="1:47">
      <c r="A3" s="23">
        <v>43585</v>
      </c>
      <c r="B3" s="6">
        <v>0</v>
      </c>
      <c r="C3" s="6">
        <v>-1778.0081527319201</v>
      </c>
      <c r="D3" s="6">
        <v>6148.9130586539504</v>
      </c>
      <c r="E3" s="6">
        <v>-168.38684689623099</v>
      </c>
      <c r="F3" s="6">
        <v>0</v>
      </c>
      <c r="G3" s="6">
        <v>-2.2281204749576501E-3</v>
      </c>
      <c r="H3" s="6">
        <v>7.7055434552818899E-3</v>
      </c>
      <c r="I3" s="6">
        <v>-2.1101488241579501E-4</v>
      </c>
      <c r="J3" s="6">
        <v>903.68959974603899</v>
      </c>
      <c r="K3" s="6">
        <v>1.1324634800501999E-3</v>
      </c>
      <c r="L3" s="21"/>
      <c r="M3" s="9" t="s">
        <v>6</v>
      </c>
      <c r="N3" s="12">
        <f>C2</f>
        <v>15826.920217694</v>
      </c>
      <c r="O3" s="13">
        <f>G2</f>
        <v>1.9047621127891101E-2</v>
      </c>
      <c r="P3" s="12">
        <f>SUM(C2:C4)</f>
        <v>28368.312050577781</v>
      </c>
      <c r="Q3" s="14">
        <f>GEOMEAN(AS2:AS4)-1</f>
        <v>1.1777441895023832E-2</v>
      </c>
      <c r="R3" s="12">
        <f>SUM(C2:C13)</f>
        <v>39416.074630502866</v>
      </c>
      <c r="S3" s="14">
        <f>GEOMEAN(AS2:AS13)-1</f>
        <v>4.2420880341669243E-3</v>
      </c>
      <c r="T3" s="12">
        <f>SUM(C2:C61)</f>
        <v>51433.730103535119</v>
      </c>
      <c r="U3" s="14">
        <f>GEOMEAN(AS2:AS61)-1</f>
        <v>1.7702098600387295E-3</v>
      </c>
      <c r="V3" s="15">
        <f>_xlfn.STDEV.S(G2:G61)</f>
        <v>9.3454909803375279E-3</v>
      </c>
      <c r="W3" s="15"/>
      <c r="AR3" s="22">
        <f t="shared" ref="AR3:AU61" si="1">1+F3</f>
        <v>1</v>
      </c>
      <c r="AS3" s="22">
        <f t="shared" si="0"/>
        <v>0.99777187952504232</v>
      </c>
      <c r="AT3" s="22">
        <f t="shared" si="0"/>
        <v>1.007705543455282</v>
      </c>
      <c r="AU3" s="22">
        <f t="shared" si="0"/>
        <v>0.99978898511758418</v>
      </c>
    </row>
    <row r="4" spans="1:47">
      <c r="A4" s="23">
        <v>43555</v>
      </c>
      <c r="B4" s="6">
        <v>0</v>
      </c>
      <c r="C4" s="6">
        <v>14319.399985615701</v>
      </c>
      <c r="D4" s="6">
        <v>-2233.4291799533898</v>
      </c>
      <c r="E4" s="6">
        <v>3793.63811373418</v>
      </c>
      <c r="F4" s="6">
        <v>0</v>
      </c>
      <c r="G4" s="6">
        <v>1.8659964124047902E-2</v>
      </c>
      <c r="H4" s="6">
        <v>-2.9104367790128501E-3</v>
      </c>
      <c r="I4" s="6">
        <v>4.9435836119537399E-3</v>
      </c>
      <c r="J4" s="6">
        <v>883.77778441102998</v>
      </c>
      <c r="K4" s="6">
        <v>1.1516726795331E-3</v>
      </c>
      <c r="L4" s="21"/>
      <c r="M4" s="9" t="s">
        <v>9</v>
      </c>
      <c r="N4" s="12">
        <f>D2</f>
        <v>-275.69286816821801</v>
      </c>
      <c r="O4" s="13">
        <f>H2</f>
        <v>-3.3179501939101702E-4</v>
      </c>
      <c r="P4" s="12">
        <f>SUM(D2:D4)</f>
        <v>3639.7910105323422</v>
      </c>
      <c r="Q4" s="14">
        <f>GEOMEAN(AT2:AT4)-1</f>
        <v>1.4775828762958465E-3</v>
      </c>
      <c r="R4" s="12">
        <f>SUM(D2:D13)</f>
        <v>8904.8219953901971</v>
      </c>
      <c r="S4" s="14">
        <f>GEOMEAN(AT2:AT13)-1</f>
        <v>9.8142537204704006E-4</v>
      </c>
      <c r="T4" s="12">
        <f>SUM(D2:D61)</f>
        <v>33244.568151382104</v>
      </c>
      <c r="U4" s="14">
        <f>GEOMEAN(AT2:AT61)-1</f>
        <v>9.5788916004502234E-4</v>
      </c>
      <c r="V4" s="15">
        <f>_xlfn.STDEV.S(H2:H61)</f>
        <v>9.6874920395312834E-3</v>
      </c>
      <c r="W4" s="15"/>
      <c r="AR4" s="22">
        <f t="shared" si="1"/>
        <v>1</v>
      </c>
      <c r="AS4" s="22">
        <f t="shared" si="0"/>
        <v>1.0186599641240479</v>
      </c>
      <c r="AT4" s="22">
        <f t="shared" si="0"/>
        <v>0.99708956322098719</v>
      </c>
      <c r="AU4" s="22">
        <f t="shared" si="0"/>
        <v>1.0049435836119538</v>
      </c>
    </row>
    <row r="5" spans="1:47">
      <c r="A5" s="23">
        <v>43524</v>
      </c>
      <c r="B5" s="6">
        <v>0</v>
      </c>
      <c r="C5" s="6">
        <v>-2023.90337004035</v>
      </c>
      <c r="D5" s="6">
        <v>-2841.9370829387699</v>
      </c>
      <c r="E5" s="6">
        <v>1039.3123540572101</v>
      </c>
      <c r="F5" s="6">
        <v>0</v>
      </c>
      <c r="G5" s="6">
        <v>-2.7586157597661101E-3</v>
      </c>
      <c r="H5" s="6">
        <v>-3.8736100454748201E-3</v>
      </c>
      <c r="I5" s="6">
        <v>1.41660095124239E-3</v>
      </c>
      <c r="J5" s="6">
        <v>849.54768700374905</v>
      </c>
      <c r="K5" s="6">
        <v>1.1579483846576399E-3</v>
      </c>
      <c r="L5" s="21"/>
      <c r="M5" s="9" t="s">
        <v>12</v>
      </c>
      <c r="N5" s="12">
        <f>E2</f>
        <v>247.97679426702899</v>
      </c>
      <c r="O5" s="13">
        <f>I2</f>
        <v>2.9843885991330201E-4</v>
      </c>
      <c r="P5" s="12">
        <f>SUM(E2:E4)</f>
        <v>3873.2280611049782</v>
      </c>
      <c r="Q5" s="14">
        <f>GEOMEAN(AU2:AU4)-1</f>
        <v>1.6743205829603536E-3</v>
      </c>
      <c r="R5" s="12">
        <f>SUM(E2:E13)</f>
        <v>14898.691809044085</v>
      </c>
      <c r="S5" s="14">
        <f>GEOMEAN(AU2:AU13)-1</f>
        <v>1.7787885923106206E-3</v>
      </c>
      <c r="T5" s="12">
        <f>SUM(E2:E61)</f>
        <v>23594.442780282243</v>
      </c>
      <c r="U5" s="14">
        <f>GEOMEAN(AU2:AU61)-1</f>
        <v>9.1929796660350505E-4</v>
      </c>
      <c r="V5" s="15">
        <f>_xlfn.STDEV.S(I2:I61)</f>
        <v>5.2746879993819853E-3</v>
      </c>
      <c r="W5" s="15"/>
      <c r="AR5" s="22">
        <f t="shared" si="1"/>
        <v>1</v>
      </c>
      <c r="AS5" s="22">
        <f t="shared" si="0"/>
        <v>0.9972413842402339</v>
      </c>
      <c r="AT5" s="22">
        <f t="shared" si="0"/>
        <v>0.99612638995452518</v>
      </c>
      <c r="AU5" s="22">
        <f t="shared" si="0"/>
        <v>1.0014166009512424</v>
      </c>
    </row>
    <row r="6" spans="1:47" ht="15" thickBot="1">
      <c r="A6" s="23">
        <v>43496</v>
      </c>
      <c r="B6" s="6">
        <v>0</v>
      </c>
      <c r="C6" s="6">
        <v>5933.8997006089703</v>
      </c>
      <c r="D6" s="6">
        <v>10177.4711784307</v>
      </c>
      <c r="E6" s="6">
        <v>10727.385948319999</v>
      </c>
      <c r="F6" s="6">
        <v>0</v>
      </c>
      <c r="G6" s="6">
        <v>8.3623292348647005E-3</v>
      </c>
      <c r="H6" s="6">
        <v>1.4342568810802399E-2</v>
      </c>
      <c r="I6" s="6">
        <v>1.5117534447053001E-2</v>
      </c>
      <c r="J6" s="6">
        <v>1056.3250054428099</v>
      </c>
      <c r="K6" s="6">
        <v>1.4886226461877201E-3</v>
      </c>
      <c r="L6" s="21"/>
      <c r="M6" s="16" t="s">
        <v>80</v>
      </c>
      <c r="N6" s="17">
        <f>J2</f>
        <v>1013.67360951547</v>
      </c>
      <c r="O6" s="18">
        <f>K2</f>
        <v>1.21995123472012E-3</v>
      </c>
      <c r="P6" s="17">
        <f>SUM(J2:J4)</f>
        <v>2801.140993672539</v>
      </c>
      <c r="Q6" s="19">
        <f>GEOMEAN(K2:K4)</f>
        <v>1.1674328609249855E-3</v>
      </c>
      <c r="R6" s="17">
        <f>SUM(J2:J13)</f>
        <v>10623.872941084092</v>
      </c>
      <c r="S6" s="19">
        <f>GEOMEAN(K2:K13)</f>
        <v>1.2135469213624297E-3</v>
      </c>
      <c r="T6" s="17">
        <f>SUM(N8:N61)</f>
        <v>0</v>
      </c>
      <c r="U6" s="19">
        <f>GEOMEAN(K2:K61)</f>
        <v>1.5938187572861007E-3</v>
      </c>
      <c r="V6" s="20"/>
      <c r="W6" s="20"/>
      <c r="AR6" s="22">
        <f t="shared" si="1"/>
        <v>1</v>
      </c>
      <c r="AS6" s="22">
        <f t="shared" si="0"/>
        <v>1.0083623292348647</v>
      </c>
      <c r="AT6" s="22">
        <f t="shared" si="0"/>
        <v>1.0143425688108023</v>
      </c>
      <c r="AU6" s="22">
        <f t="shared" si="0"/>
        <v>1.0151175344470531</v>
      </c>
    </row>
    <row r="7" spans="1:47">
      <c r="A7" s="23">
        <v>43465</v>
      </c>
      <c r="B7" s="6">
        <v>0</v>
      </c>
      <c r="C7" s="6">
        <v>11838.5714749778</v>
      </c>
      <c r="D7" s="6">
        <v>-1583.96423305601</v>
      </c>
      <c r="E7" s="6">
        <v>-7721.1142130936296</v>
      </c>
      <c r="F7" s="6">
        <v>0</v>
      </c>
      <c r="G7" s="6">
        <v>1.6490387622146701E-2</v>
      </c>
      <c r="H7" s="6">
        <v>-2.2063628401381001E-3</v>
      </c>
      <c r="I7" s="6">
        <v>-1.0755027877974501E-2</v>
      </c>
      <c r="J7" s="6">
        <v>1118.01197232768</v>
      </c>
      <c r="K7" s="6">
        <v>1.55732056260772E-3</v>
      </c>
      <c r="L7" s="21"/>
      <c r="M7" s="4" t="s">
        <v>81</v>
      </c>
      <c r="N7" s="6"/>
      <c r="O7" s="6"/>
      <c r="P7" s="6"/>
      <c r="Q7" s="6"/>
      <c r="R7" s="6"/>
      <c r="S7" s="6"/>
      <c r="T7" s="6"/>
      <c r="U7" s="6"/>
      <c r="V7" s="6"/>
      <c r="W7" s="6"/>
      <c r="AR7" s="22">
        <f t="shared" si="1"/>
        <v>1</v>
      </c>
      <c r="AS7" s="22">
        <f t="shared" si="0"/>
        <v>1.0164903876221467</v>
      </c>
      <c r="AT7" s="22">
        <f t="shared" si="0"/>
        <v>0.99779363715986191</v>
      </c>
      <c r="AU7" s="22">
        <f t="shared" si="0"/>
        <v>0.98924497212202545</v>
      </c>
    </row>
    <row r="8" spans="1:47">
      <c r="A8" s="23">
        <v>43434</v>
      </c>
      <c r="B8" s="6">
        <v>0</v>
      </c>
      <c r="C8" s="6">
        <v>3456.22273614082</v>
      </c>
      <c r="D8" s="6">
        <v>283.07144594064403</v>
      </c>
      <c r="E8" s="6">
        <v>4770.07089845275</v>
      </c>
      <c r="F8" s="6">
        <v>0</v>
      </c>
      <c r="G8" s="6">
        <v>4.9544118020091203E-3</v>
      </c>
      <c r="H8" s="6">
        <v>4.0577607974018299E-4</v>
      </c>
      <c r="I8" s="6">
        <v>6.83778140470853E-3</v>
      </c>
      <c r="J8" s="6">
        <v>999.83528203211699</v>
      </c>
      <c r="K8" s="6">
        <v>1.43323972427082E-3</v>
      </c>
      <c r="L8" s="21"/>
      <c r="M8" s="11"/>
      <c r="N8" s="25"/>
      <c r="O8" s="25"/>
      <c r="P8" s="25"/>
      <c r="Q8" s="25"/>
      <c r="R8" s="25"/>
      <c r="S8" s="25"/>
      <c r="T8" s="25"/>
      <c r="U8" s="25"/>
      <c r="V8" s="25"/>
      <c r="W8" s="25"/>
      <c r="AR8" s="22">
        <f t="shared" si="1"/>
        <v>1</v>
      </c>
      <c r="AS8" s="22">
        <f t="shared" si="0"/>
        <v>1.0049544118020091</v>
      </c>
      <c r="AT8" s="22">
        <f t="shared" si="0"/>
        <v>1.0004057760797402</v>
      </c>
      <c r="AU8" s="22">
        <f t="shared" si="0"/>
        <v>1.0068377814047085</v>
      </c>
    </row>
    <row r="9" spans="1:47">
      <c r="A9" s="23">
        <v>43404</v>
      </c>
      <c r="B9" s="6">
        <v>0</v>
      </c>
      <c r="C9" s="6">
        <v>-6276.2316085806797</v>
      </c>
      <c r="D9" s="6">
        <v>-976.70366933623097</v>
      </c>
      <c r="E9" s="6">
        <v>-2072.5662312726599</v>
      </c>
      <c r="F9" s="6">
        <v>0</v>
      </c>
      <c r="G9" s="6">
        <v>-8.7279948421938296E-3</v>
      </c>
      <c r="H9" s="6">
        <v>-1.35824569900571E-3</v>
      </c>
      <c r="I9" s="6">
        <v>-2.8821988264297999E-3</v>
      </c>
      <c r="J9" s="6">
        <v>892.58502824296204</v>
      </c>
      <c r="K9" s="6">
        <v>1.24126673593005E-3</v>
      </c>
      <c r="L9" s="21"/>
      <c r="M9" s="11"/>
      <c r="N9" s="25"/>
      <c r="O9" s="25"/>
      <c r="P9" s="25"/>
      <c r="Q9" s="25"/>
      <c r="R9" s="25"/>
      <c r="S9" s="25"/>
      <c r="T9" s="25"/>
      <c r="U9" s="25"/>
      <c r="V9" s="25"/>
      <c r="W9" s="25"/>
      <c r="AR9" s="22">
        <f t="shared" si="1"/>
        <v>1</v>
      </c>
      <c r="AS9" s="22">
        <f t="shared" si="0"/>
        <v>0.99127200515780622</v>
      </c>
      <c r="AT9" s="22">
        <f t="shared" si="0"/>
        <v>0.99864175430099433</v>
      </c>
      <c r="AU9" s="22">
        <f t="shared" si="0"/>
        <v>0.99711780117357018</v>
      </c>
    </row>
    <row r="10" spans="1:47">
      <c r="A10" s="23">
        <v>43373</v>
      </c>
      <c r="B10" s="6">
        <v>0</v>
      </c>
      <c r="C10" s="6">
        <v>-4984.4209070079296</v>
      </c>
      <c r="D10" s="6">
        <v>2360.1587011128099</v>
      </c>
      <c r="E10" s="6">
        <v>-2572.6952709905399</v>
      </c>
      <c r="F10" s="6">
        <v>0</v>
      </c>
      <c r="G10" s="6">
        <v>-6.95981732919994E-3</v>
      </c>
      <c r="H10" s="6">
        <v>3.29552293719259E-3</v>
      </c>
      <c r="I10" s="6">
        <v>-3.5922907522950502E-3</v>
      </c>
      <c r="J10" s="6">
        <v>695.30609390581105</v>
      </c>
      <c r="K10" s="6">
        <v>9.7086572176523504E-4</v>
      </c>
      <c r="L10" s="21"/>
      <c r="M10" s="11"/>
      <c r="N10" s="25"/>
      <c r="O10" s="25"/>
      <c r="P10" s="25"/>
      <c r="Q10" s="25"/>
      <c r="R10" s="25"/>
      <c r="S10" s="25"/>
      <c r="T10" s="25"/>
      <c r="U10" s="25"/>
      <c r="V10" s="25"/>
      <c r="W10" s="25"/>
      <c r="AR10" s="22">
        <f t="shared" si="1"/>
        <v>1</v>
      </c>
      <c r="AS10" s="22">
        <f t="shared" si="0"/>
        <v>0.99304018267080008</v>
      </c>
      <c r="AT10" s="22">
        <f t="shared" si="0"/>
        <v>1.0032955229371925</v>
      </c>
      <c r="AU10" s="22">
        <f t="shared" si="0"/>
        <v>0.99640770924770494</v>
      </c>
    </row>
    <row r="11" spans="1:47">
      <c r="A11" s="23">
        <v>43343</v>
      </c>
      <c r="B11" s="6">
        <v>0</v>
      </c>
      <c r="C11" s="6">
        <v>3185.5238635801302</v>
      </c>
      <c r="D11" s="6">
        <v>-5320.7525976930101</v>
      </c>
      <c r="E11" s="6">
        <v>2474.6558507874802</v>
      </c>
      <c r="F11" s="6">
        <v>0</v>
      </c>
      <c r="G11" s="6">
        <v>4.6790551808847799E-3</v>
      </c>
      <c r="H11" s="6">
        <v>-7.8153848706258092E-3</v>
      </c>
      <c r="I11" s="6">
        <v>3.6348970453232098E-3</v>
      </c>
      <c r="J11" s="6">
        <v>690.314702753745</v>
      </c>
      <c r="K11" s="6">
        <v>1.01396841608673E-3</v>
      </c>
      <c r="L11" s="21"/>
      <c r="M11" s="11"/>
      <c r="N11" s="25"/>
      <c r="O11" s="25"/>
      <c r="P11" s="25"/>
      <c r="Q11" s="25"/>
      <c r="R11" s="25"/>
      <c r="S11" s="25"/>
      <c r="T11" s="25"/>
      <c r="U11" s="25"/>
      <c r="V11" s="25"/>
      <c r="W11" s="25"/>
      <c r="AR11" s="22">
        <f t="shared" si="1"/>
        <v>1</v>
      </c>
      <c r="AS11" s="22">
        <f t="shared" si="0"/>
        <v>1.0046790551808849</v>
      </c>
      <c r="AT11" s="22">
        <f t="shared" si="0"/>
        <v>0.99218461512937417</v>
      </c>
      <c r="AU11" s="22">
        <f t="shared" si="0"/>
        <v>1.0036348970453233</v>
      </c>
    </row>
    <row r="12" spans="1:47">
      <c r="A12" s="23">
        <v>43312</v>
      </c>
      <c r="B12" s="6">
        <v>0</v>
      </c>
      <c r="C12" s="6">
        <v>-975.087455182452</v>
      </c>
      <c r="D12" s="6">
        <v>6646.0037236887702</v>
      </c>
      <c r="E12" s="6">
        <v>614.04440902490705</v>
      </c>
      <c r="F12" s="6">
        <v>0</v>
      </c>
      <c r="G12" s="6">
        <v>-1.48833467546786E-3</v>
      </c>
      <c r="H12" s="6">
        <v>1.01441955208045E-2</v>
      </c>
      <c r="I12" s="6">
        <v>9.3725294215577502E-4</v>
      </c>
      <c r="J12" s="6">
        <v>742.73560381719506</v>
      </c>
      <c r="K12" s="6">
        <v>1.13368205896859E-3</v>
      </c>
      <c r="L12" s="21"/>
      <c r="M12" s="11"/>
      <c r="N12" s="25"/>
      <c r="O12" s="25"/>
      <c r="P12" s="25"/>
      <c r="Q12" s="25"/>
      <c r="R12" s="25"/>
      <c r="S12" s="25"/>
      <c r="T12" s="25"/>
      <c r="U12" s="25"/>
      <c r="V12" s="25"/>
      <c r="W12" s="25"/>
      <c r="AR12" s="22">
        <f t="shared" si="1"/>
        <v>1</v>
      </c>
      <c r="AS12" s="22">
        <f t="shared" si="0"/>
        <v>0.99851166532453217</v>
      </c>
      <c r="AT12" s="22">
        <f t="shared" si="0"/>
        <v>1.0101441955208046</v>
      </c>
      <c r="AU12" s="22">
        <f t="shared" si="0"/>
        <v>1.0009372529421559</v>
      </c>
    </row>
    <row r="13" spans="1:47">
      <c r="A13" s="23">
        <v>43281</v>
      </c>
      <c r="B13" s="6">
        <v>0</v>
      </c>
      <c r="C13" s="6">
        <v>893.18814542877897</v>
      </c>
      <c r="D13" s="6">
        <v>-3478.31648129105</v>
      </c>
      <c r="E13" s="6">
        <v>3766.3700026535898</v>
      </c>
      <c r="F13" s="6">
        <v>0</v>
      </c>
      <c r="G13" s="6">
        <v>1.38100874906419E-3</v>
      </c>
      <c r="H13" s="6">
        <v>-5.3780219959940799E-3</v>
      </c>
      <c r="I13" s="6">
        <v>5.8233978501591004E-3</v>
      </c>
      <c r="J13" s="6">
        <v>778.07057188548299</v>
      </c>
      <c r="K13" s="6">
        <v>1.2030189525717499E-3</v>
      </c>
      <c r="L13" s="21"/>
      <c r="M13" s="11"/>
      <c r="N13" s="25"/>
      <c r="O13" s="25"/>
      <c r="P13" s="25"/>
      <c r="Q13" s="25"/>
      <c r="R13" s="25"/>
      <c r="S13" s="25"/>
      <c r="T13" s="25"/>
      <c r="U13" s="25"/>
      <c r="V13" s="25"/>
      <c r="W13" s="25"/>
      <c r="AR13" s="22">
        <f t="shared" si="1"/>
        <v>1</v>
      </c>
      <c r="AS13" s="22">
        <f t="shared" si="0"/>
        <v>1.0013810087490642</v>
      </c>
      <c r="AT13" s="22">
        <f t="shared" si="0"/>
        <v>0.99462197800400587</v>
      </c>
      <c r="AU13" s="22">
        <f t="shared" si="0"/>
        <v>1.0058233978501592</v>
      </c>
    </row>
    <row r="14" spans="1:47">
      <c r="A14" s="23">
        <v>43251</v>
      </c>
      <c r="B14" s="6">
        <v>0</v>
      </c>
      <c r="C14" s="6">
        <v>3666.2527422039998</v>
      </c>
      <c r="D14" s="6">
        <v>-8120.6339317331503</v>
      </c>
      <c r="E14" s="6">
        <v>2799.7544397694101</v>
      </c>
      <c r="F14" s="6">
        <v>0</v>
      </c>
      <c r="G14" s="6">
        <v>5.81981547758179E-3</v>
      </c>
      <c r="H14" s="6">
        <v>-1.2890707315302299E-2</v>
      </c>
      <c r="I14" s="6">
        <v>4.4443346838666199E-3</v>
      </c>
      <c r="J14" s="6">
        <v>781.45610477956097</v>
      </c>
      <c r="K14" s="6">
        <v>1.2404846728905101E-3</v>
      </c>
      <c r="L14" s="21"/>
      <c r="M14" s="11"/>
      <c r="N14" s="25"/>
      <c r="O14" s="25"/>
      <c r="P14" s="25"/>
      <c r="Q14" s="25"/>
      <c r="R14" s="25"/>
      <c r="S14" s="25"/>
      <c r="T14" s="25"/>
      <c r="U14" s="25"/>
      <c r="V14" s="25"/>
      <c r="W14" s="25"/>
      <c r="AR14" s="22">
        <f t="shared" si="1"/>
        <v>1</v>
      </c>
      <c r="AS14" s="22">
        <f t="shared" si="0"/>
        <v>1.0058198154775817</v>
      </c>
      <c r="AT14" s="22">
        <f t="shared" si="0"/>
        <v>0.98710929268469771</v>
      </c>
      <c r="AU14" s="22">
        <f t="shared" si="0"/>
        <v>1.0044443346838665</v>
      </c>
    </row>
    <row r="15" spans="1:47">
      <c r="A15" s="23">
        <v>43220</v>
      </c>
      <c r="B15" s="6">
        <v>0</v>
      </c>
      <c r="C15" s="6">
        <v>-4689.2860415547602</v>
      </c>
      <c r="D15" s="6">
        <v>-2161.5445413765401</v>
      </c>
      <c r="E15" s="6">
        <v>674.05387379323599</v>
      </c>
      <c r="F15" s="6">
        <v>0</v>
      </c>
      <c r="G15" s="6">
        <v>-7.4759639807783201E-3</v>
      </c>
      <c r="H15" s="6">
        <v>-3.44607451773643E-3</v>
      </c>
      <c r="I15" s="6">
        <v>1.0746204085071199E-3</v>
      </c>
      <c r="J15" s="6">
        <v>832.22653171866796</v>
      </c>
      <c r="K15" s="6">
        <v>1.3267895197355E-3</v>
      </c>
      <c r="L15" s="21"/>
      <c r="M15" s="11"/>
      <c r="N15" s="25"/>
      <c r="O15" s="25"/>
      <c r="P15" s="25"/>
      <c r="Q15" s="25"/>
      <c r="R15" s="25"/>
      <c r="S15" s="25"/>
      <c r="T15" s="25"/>
      <c r="U15" s="25"/>
      <c r="V15" s="25"/>
      <c r="W15" s="25"/>
      <c r="AR15" s="22">
        <f t="shared" si="1"/>
        <v>1</v>
      </c>
      <c r="AS15" s="22">
        <f t="shared" si="0"/>
        <v>0.99252403601922168</v>
      </c>
      <c r="AT15" s="22">
        <f t="shared" si="0"/>
        <v>0.99655392548226363</v>
      </c>
      <c r="AU15" s="22">
        <f t="shared" si="0"/>
        <v>1.001074620408507</v>
      </c>
    </row>
    <row r="16" spans="1:47">
      <c r="A16" s="23">
        <v>43190</v>
      </c>
      <c r="B16" s="6">
        <v>0</v>
      </c>
      <c r="C16" s="6">
        <v>4740.4001867467796</v>
      </c>
      <c r="D16" s="6">
        <v>-396.36642708121502</v>
      </c>
      <c r="E16" s="6">
        <v>3266.5273073332501</v>
      </c>
      <c r="F16" s="6">
        <v>0</v>
      </c>
      <c r="G16" s="6">
        <v>7.5963242318223797E-3</v>
      </c>
      <c r="H16" s="6">
        <v>-6.3516323012893403E-4</v>
      </c>
      <c r="I16" s="6">
        <v>5.2344948867352904E-3</v>
      </c>
      <c r="J16" s="6">
        <v>843.44557789647104</v>
      </c>
      <c r="K16" s="6">
        <v>1.35159181275693E-3</v>
      </c>
      <c r="L16" s="21"/>
      <c r="M16" s="11"/>
      <c r="N16" s="25"/>
      <c r="O16" s="25"/>
      <c r="P16" s="25"/>
      <c r="Q16" s="25"/>
      <c r="R16" s="25"/>
      <c r="S16" s="25"/>
      <c r="T16" s="25"/>
      <c r="U16" s="25"/>
      <c r="V16" s="25"/>
      <c r="W16" s="25"/>
      <c r="AR16" s="22">
        <f t="shared" si="1"/>
        <v>1</v>
      </c>
      <c r="AS16" s="22">
        <f t="shared" si="0"/>
        <v>1.0075963242318224</v>
      </c>
      <c r="AT16" s="22">
        <f t="shared" si="0"/>
        <v>0.99936483676987109</v>
      </c>
      <c r="AU16" s="22">
        <f t="shared" si="0"/>
        <v>1.0052344948867353</v>
      </c>
    </row>
    <row r="17" spans="1:47">
      <c r="A17" s="23">
        <v>43159</v>
      </c>
      <c r="B17" s="6">
        <v>0</v>
      </c>
      <c r="C17" s="6">
        <v>-6325.0724077045397</v>
      </c>
      <c r="D17" s="6">
        <v>-1500.3255038422601</v>
      </c>
      <c r="E17" s="6">
        <v>-5972.6229292601301</v>
      </c>
      <c r="F17" s="6">
        <v>0</v>
      </c>
      <c r="G17" s="6">
        <v>-1.0016392657259199E-2</v>
      </c>
      <c r="H17" s="6">
        <v>-2.3759173637093998E-3</v>
      </c>
      <c r="I17" s="6">
        <v>-9.4582532178363495E-3</v>
      </c>
      <c r="J17" s="6">
        <v>763.18160901364695</v>
      </c>
      <c r="K17" s="6">
        <v>1.20857536039715E-3</v>
      </c>
      <c r="L17" s="21"/>
      <c r="M17" s="11"/>
      <c r="N17" s="25"/>
      <c r="O17" s="25"/>
      <c r="P17" s="25"/>
      <c r="Q17" s="25"/>
      <c r="R17" s="25"/>
      <c r="S17" s="25"/>
      <c r="T17" s="25"/>
      <c r="U17" s="25"/>
      <c r="V17" s="25"/>
      <c r="W17" s="25"/>
      <c r="AR17" s="22">
        <f t="shared" si="1"/>
        <v>1</v>
      </c>
      <c r="AS17" s="22">
        <f t="shared" si="0"/>
        <v>0.98998360734274082</v>
      </c>
      <c r="AT17" s="22">
        <f t="shared" si="0"/>
        <v>0.99762408263629065</v>
      </c>
      <c r="AU17" s="22">
        <f t="shared" si="0"/>
        <v>0.99054174678216367</v>
      </c>
    </row>
    <row r="18" spans="1:47">
      <c r="A18" s="23">
        <v>43131</v>
      </c>
      <c r="B18" s="6">
        <v>0</v>
      </c>
      <c r="C18" s="6">
        <v>-6718.7848435140304</v>
      </c>
      <c r="D18" s="6">
        <v>10305.7831773497</v>
      </c>
      <c r="E18" s="6">
        <v>-3129.5466101309498</v>
      </c>
      <c r="F18" s="6">
        <v>0</v>
      </c>
      <c r="G18" s="6">
        <v>-1.06753737377206E-2</v>
      </c>
      <c r="H18" s="6">
        <v>1.63747001341066E-2</v>
      </c>
      <c r="I18" s="6">
        <v>-4.9724883994485903E-3</v>
      </c>
      <c r="J18" s="6">
        <v>667.93388552380702</v>
      </c>
      <c r="K18" s="6">
        <v>1.06126986145982E-3</v>
      </c>
      <c r="L18" s="21"/>
      <c r="M18" s="11"/>
      <c r="N18" s="25"/>
      <c r="O18" s="25"/>
      <c r="P18" s="25"/>
      <c r="Q18" s="25"/>
      <c r="R18" s="25"/>
      <c r="S18" s="25"/>
      <c r="T18" s="25"/>
      <c r="U18" s="25"/>
      <c r="V18" s="25"/>
      <c r="W18" s="25"/>
      <c r="AR18" s="22">
        <f t="shared" si="1"/>
        <v>1</v>
      </c>
      <c r="AS18" s="22">
        <f t="shared" si="1"/>
        <v>0.98932462626227935</v>
      </c>
      <c r="AT18" s="22">
        <f t="shared" si="1"/>
        <v>1.0163747001341066</v>
      </c>
      <c r="AU18" s="22">
        <f t="shared" si="1"/>
        <v>0.99502751160055136</v>
      </c>
    </row>
    <row r="19" spans="1:47">
      <c r="A19" s="23">
        <v>43100</v>
      </c>
      <c r="B19" s="6">
        <v>0</v>
      </c>
      <c r="C19" s="6">
        <v>3314.4138720108799</v>
      </c>
      <c r="D19" s="6">
        <v>3074.21689103274</v>
      </c>
      <c r="E19" s="6">
        <v>-80.487797039866507</v>
      </c>
      <c r="F19" s="6">
        <v>0</v>
      </c>
      <c r="G19" s="6">
        <v>5.5209191514220598E-3</v>
      </c>
      <c r="H19" s="6">
        <v>5.12081579571428E-3</v>
      </c>
      <c r="I19" s="6">
        <v>-1.3407095109204599E-4</v>
      </c>
      <c r="J19" s="6">
        <v>681.96758105849494</v>
      </c>
      <c r="K19" s="6">
        <v>1.1359739683416499E-3</v>
      </c>
      <c r="L19" s="21"/>
      <c r="M19" s="11"/>
      <c r="N19" s="25"/>
      <c r="O19" s="25"/>
      <c r="P19" s="25"/>
      <c r="Q19" s="25"/>
      <c r="R19" s="25"/>
      <c r="S19" s="25"/>
      <c r="T19" s="25"/>
      <c r="U19" s="25"/>
      <c r="V19" s="25"/>
      <c r="W19" s="25"/>
      <c r="AR19" s="22">
        <f t="shared" si="1"/>
        <v>1</v>
      </c>
      <c r="AS19" s="22">
        <f t="shared" si="1"/>
        <v>1.0055209191514221</v>
      </c>
      <c r="AT19" s="22">
        <f t="shared" si="1"/>
        <v>1.0051208157957143</v>
      </c>
      <c r="AU19" s="22">
        <f t="shared" si="1"/>
        <v>0.99986592904890792</v>
      </c>
    </row>
    <row r="20" spans="1:47">
      <c r="A20" s="23">
        <v>43069</v>
      </c>
      <c r="B20" s="6">
        <v>0</v>
      </c>
      <c r="C20" s="6">
        <v>42.651532727759303</v>
      </c>
      <c r="D20" s="6">
        <v>1177.8552677504599</v>
      </c>
      <c r="E20" s="6">
        <v>2181.2941024658298</v>
      </c>
      <c r="F20" s="6">
        <v>0</v>
      </c>
      <c r="G20" s="6">
        <v>7.3813865167154897E-5</v>
      </c>
      <c r="H20" s="6">
        <v>2.0384273286284602E-3</v>
      </c>
      <c r="I20" s="6">
        <v>3.7750049874416798E-3</v>
      </c>
      <c r="J20" s="6">
        <v>698.57877054257403</v>
      </c>
      <c r="K20" s="6">
        <v>1.2089788075518801E-3</v>
      </c>
      <c r="L20" s="21"/>
      <c r="M20" s="11"/>
      <c r="N20" s="25"/>
      <c r="O20" s="25"/>
      <c r="P20" s="25"/>
      <c r="Q20" s="25"/>
      <c r="R20" s="25"/>
      <c r="S20" s="25"/>
      <c r="T20" s="25"/>
      <c r="U20" s="25"/>
      <c r="V20" s="25"/>
      <c r="W20" s="25"/>
      <c r="AR20" s="22">
        <f t="shared" si="1"/>
        <v>1</v>
      </c>
      <c r="AS20" s="22">
        <f t="shared" si="1"/>
        <v>1.0000738138651672</v>
      </c>
      <c r="AT20" s="22">
        <f t="shared" si="1"/>
        <v>1.0020384273286285</v>
      </c>
      <c r="AU20" s="22">
        <f t="shared" si="1"/>
        <v>1.0037750049874417</v>
      </c>
    </row>
    <row r="21" spans="1:47">
      <c r="A21" s="23">
        <v>43039</v>
      </c>
      <c r="B21" s="6">
        <v>0</v>
      </c>
      <c r="C21" s="6">
        <v>139.236139826185</v>
      </c>
      <c r="D21" s="6">
        <v>-1631.3529583678101</v>
      </c>
      <c r="E21" s="6">
        <v>-507.13143605721399</v>
      </c>
      <c r="F21" s="6">
        <v>0</v>
      </c>
      <c r="G21" s="6">
        <v>2.4923266003691E-4</v>
      </c>
      <c r="H21" s="6">
        <v>-2.9201214410328599E-3</v>
      </c>
      <c r="I21" s="6">
        <v>-9.0776516035750803E-4</v>
      </c>
      <c r="J21" s="6">
        <v>655.19948428252701</v>
      </c>
      <c r="K21" s="6">
        <v>1.1728069345099399E-3</v>
      </c>
      <c r="L21" s="21"/>
      <c r="M21" s="11"/>
      <c r="N21" s="25"/>
      <c r="O21" s="25"/>
      <c r="P21" s="25"/>
      <c r="Q21" s="25"/>
      <c r="R21" s="25"/>
      <c r="S21" s="25"/>
      <c r="T21" s="25"/>
      <c r="U21" s="25"/>
      <c r="V21" s="25"/>
      <c r="W21" s="25"/>
      <c r="AR21" s="22">
        <f t="shared" si="1"/>
        <v>1</v>
      </c>
      <c r="AS21" s="22">
        <f t="shared" si="1"/>
        <v>1.000249232660037</v>
      </c>
      <c r="AT21" s="22">
        <f t="shared" si="1"/>
        <v>0.99707987855896718</v>
      </c>
      <c r="AU21" s="22">
        <f t="shared" si="1"/>
        <v>0.99909223483964249</v>
      </c>
    </row>
    <row r="22" spans="1:47">
      <c r="A22" s="23">
        <v>43008</v>
      </c>
      <c r="B22" s="6">
        <v>0</v>
      </c>
      <c r="C22" s="6">
        <v>-3268.4644520819402</v>
      </c>
      <c r="D22" s="6">
        <v>1270.26256310949</v>
      </c>
      <c r="E22" s="6">
        <v>-275.54818877449702</v>
      </c>
      <c r="F22" s="6">
        <v>0</v>
      </c>
      <c r="G22" s="6">
        <v>-6.1417030784034496E-3</v>
      </c>
      <c r="H22" s="6">
        <v>2.38692377065959E-3</v>
      </c>
      <c r="I22" s="6">
        <v>-5.1777682886128501E-4</v>
      </c>
      <c r="J22" s="6">
        <v>673.50720614821</v>
      </c>
      <c r="K22" s="6">
        <v>1.26557328126745E-3</v>
      </c>
      <c r="L22" s="21"/>
      <c r="M22" s="11"/>
      <c r="N22" s="25"/>
      <c r="O22" s="25"/>
      <c r="P22" s="25"/>
      <c r="Q22" s="25"/>
      <c r="R22" s="25"/>
      <c r="S22" s="25"/>
      <c r="T22" s="25"/>
      <c r="U22" s="25"/>
      <c r="V22" s="25"/>
      <c r="W22" s="25"/>
      <c r="AR22" s="22">
        <f t="shared" si="1"/>
        <v>1</v>
      </c>
      <c r="AS22" s="22">
        <f t="shared" si="1"/>
        <v>0.99385829692159655</v>
      </c>
      <c r="AT22" s="22">
        <f t="shared" si="1"/>
        <v>1.0023869237706595</v>
      </c>
      <c r="AU22" s="22">
        <f t="shared" si="1"/>
        <v>0.99948222317113866</v>
      </c>
    </row>
    <row r="23" spans="1:47">
      <c r="A23" s="23">
        <v>42978</v>
      </c>
      <c r="B23" s="6">
        <v>0</v>
      </c>
      <c r="C23" s="6">
        <v>4545.8845546796802</v>
      </c>
      <c r="D23" s="6">
        <v>16987.995919594399</v>
      </c>
      <c r="E23" s="6">
        <v>-44.778381721022001</v>
      </c>
      <c r="F23" s="6">
        <v>0</v>
      </c>
      <c r="G23" s="6">
        <v>9.2560507252599303E-3</v>
      </c>
      <c r="H23" s="6">
        <v>3.4589913153514902E-2</v>
      </c>
      <c r="I23" s="6">
        <v>-9.1174988634095899E-5</v>
      </c>
      <c r="J23" s="6">
        <v>669.66862204119104</v>
      </c>
      <c r="K23" s="6">
        <v>1.3635380881697101E-3</v>
      </c>
      <c r="L23" s="21"/>
      <c r="M23" s="11"/>
      <c r="N23" s="25"/>
      <c r="O23" s="25"/>
      <c r="P23" s="25"/>
      <c r="Q23" s="25"/>
      <c r="R23" s="25"/>
      <c r="S23" s="25"/>
      <c r="T23" s="25"/>
      <c r="U23" s="25"/>
      <c r="V23" s="25"/>
      <c r="W23" s="25"/>
      <c r="AR23" s="22">
        <f t="shared" si="1"/>
        <v>1</v>
      </c>
      <c r="AS23" s="22">
        <f t="shared" si="1"/>
        <v>1.0092560507252599</v>
      </c>
      <c r="AT23" s="22">
        <f t="shared" si="1"/>
        <v>1.034589913153515</v>
      </c>
      <c r="AU23" s="22">
        <f t="shared" si="1"/>
        <v>0.99990882501136591</v>
      </c>
    </row>
    <row r="24" spans="1:47">
      <c r="A24" s="23">
        <v>42947</v>
      </c>
      <c r="B24" s="6">
        <v>0</v>
      </c>
      <c r="C24" s="6">
        <v>820.07211897638604</v>
      </c>
      <c r="D24" s="6">
        <v>3980.1358382879698</v>
      </c>
      <c r="E24" s="6">
        <v>612.03621867358004</v>
      </c>
      <c r="F24" s="6">
        <v>0</v>
      </c>
      <c r="G24" s="6">
        <v>1.75720456064463E-3</v>
      </c>
      <c r="H24" s="6">
        <v>8.5284119349826899E-3</v>
      </c>
      <c r="I24" s="6">
        <v>1.31143689664186E-3</v>
      </c>
      <c r="J24" s="6">
        <v>596.47907514322503</v>
      </c>
      <c r="K24" s="6">
        <v>1.27810192166885E-3</v>
      </c>
      <c r="L24" s="21"/>
      <c r="M24" s="11"/>
      <c r="N24" s="25"/>
      <c r="O24" s="25"/>
      <c r="P24" s="25"/>
      <c r="Q24" s="25"/>
      <c r="R24" s="25"/>
      <c r="S24" s="25"/>
      <c r="T24" s="25"/>
      <c r="U24" s="25"/>
      <c r="V24" s="25"/>
      <c r="W24" s="25"/>
      <c r="AR24" s="22">
        <f t="shared" si="1"/>
        <v>1</v>
      </c>
      <c r="AS24" s="22">
        <f t="shared" si="1"/>
        <v>1.0017572045606447</v>
      </c>
      <c r="AT24" s="22">
        <f t="shared" si="1"/>
        <v>1.0085284119349827</v>
      </c>
      <c r="AU24" s="22">
        <f t="shared" si="1"/>
        <v>1.0013114368966418</v>
      </c>
    </row>
    <row r="25" spans="1:47">
      <c r="A25" s="23">
        <v>42916</v>
      </c>
      <c r="B25" s="6">
        <v>0</v>
      </c>
      <c r="C25" s="6">
        <v>-110.675239756645</v>
      </c>
      <c r="D25" s="6">
        <v>-230.62689985828101</v>
      </c>
      <c r="E25" s="6">
        <v>1298.7543481141699</v>
      </c>
      <c r="F25" s="6">
        <v>0</v>
      </c>
      <c r="G25" s="6">
        <v>-2.40342819286389E-4</v>
      </c>
      <c r="H25" s="6">
        <v>-5.0083035227299903E-4</v>
      </c>
      <c r="I25" s="6">
        <v>2.8203804416649199E-3</v>
      </c>
      <c r="J25" s="6">
        <v>592.58595649843198</v>
      </c>
      <c r="K25" s="6">
        <v>1.2868621723117E-3</v>
      </c>
      <c r="L25" s="21"/>
      <c r="M25" s="11"/>
      <c r="N25" s="25"/>
      <c r="O25" s="25"/>
      <c r="P25" s="25"/>
      <c r="Q25" s="25"/>
      <c r="R25" s="25"/>
      <c r="S25" s="25"/>
      <c r="T25" s="25"/>
      <c r="U25" s="25"/>
      <c r="V25" s="25"/>
      <c r="W25" s="25"/>
      <c r="AR25" s="22">
        <f t="shared" si="1"/>
        <v>1</v>
      </c>
      <c r="AS25" s="22">
        <f t="shared" si="1"/>
        <v>0.99975965718071358</v>
      </c>
      <c r="AT25" s="22">
        <f t="shared" si="1"/>
        <v>0.999499169647727</v>
      </c>
      <c r="AU25" s="22">
        <f t="shared" si="1"/>
        <v>1.0028203804416649</v>
      </c>
    </row>
    <row r="26" spans="1:47">
      <c r="A26" s="23">
        <v>42886</v>
      </c>
      <c r="B26" s="6">
        <v>0</v>
      </c>
      <c r="C26" s="6">
        <v>2567.6721374107201</v>
      </c>
      <c r="D26" s="6">
        <v>-1714.6606810471701</v>
      </c>
      <c r="E26" s="6">
        <v>-71.459263889628303</v>
      </c>
      <c r="F26" s="6">
        <v>0</v>
      </c>
      <c r="G26" s="6">
        <v>5.7196043593044903E-3</v>
      </c>
      <c r="H26" s="6">
        <v>-3.81948324443598E-3</v>
      </c>
      <c r="I26" s="6">
        <v>-1.5917870171226899E-4</v>
      </c>
      <c r="J26" s="6">
        <v>553.10534233732903</v>
      </c>
      <c r="K26" s="6">
        <v>1.23206685195304E-3</v>
      </c>
      <c r="L26" s="21"/>
      <c r="M26" s="11"/>
      <c r="N26" s="25"/>
      <c r="O26" s="25"/>
      <c r="P26" s="25"/>
      <c r="Q26" s="25"/>
      <c r="R26" s="25"/>
      <c r="S26" s="25"/>
      <c r="T26" s="25"/>
      <c r="U26" s="25"/>
      <c r="V26" s="25"/>
      <c r="W26" s="25"/>
      <c r="AR26" s="22">
        <f t="shared" si="1"/>
        <v>1</v>
      </c>
      <c r="AS26" s="22">
        <f t="shared" si="1"/>
        <v>1.0057196043593044</v>
      </c>
      <c r="AT26" s="22">
        <f t="shared" si="1"/>
        <v>0.99618051675556407</v>
      </c>
      <c r="AU26" s="22">
        <f t="shared" si="1"/>
        <v>0.99984082129828777</v>
      </c>
    </row>
    <row r="27" spans="1:47">
      <c r="A27" s="23">
        <v>42855</v>
      </c>
      <c r="B27" s="6">
        <v>0</v>
      </c>
      <c r="C27" s="6">
        <v>2843.2297336371198</v>
      </c>
      <c r="D27" s="6">
        <v>-345.74121276281898</v>
      </c>
      <c r="E27" s="6">
        <v>47.056272853376797</v>
      </c>
      <c r="F27" s="6">
        <v>0</v>
      </c>
      <c r="G27" s="6">
        <v>6.4844799795185102E-3</v>
      </c>
      <c r="H27" s="6">
        <v>-7.8852297643461702E-4</v>
      </c>
      <c r="I27" s="6">
        <v>1.07320015550817E-4</v>
      </c>
      <c r="J27" s="6">
        <v>537.20691533650597</v>
      </c>
      <c r="K27" s="6">
        <v>1.2251938160840301E-3</v>
      </c>
      <c r="L27" s="21"/>
      <c r="M27" s="11"/>
      <c r="N27" s="25"/>
      <c r="O27" s="25"/>
      <c r="P27" s="25"/>
      <c r="Q27" s="25"/>
      <c r="R27" s="25"/>
      <c r="S27" s="25"/>
      <c r="T27" s="25"/>
      <c r="U27" s="25"/>
      <c r="V27" s="25"/>
      <c r="W27" s="25"/>
      <c r="AR27" s="22">
        <f t="shared" si="1"/>
        <v>1</v>
      </c>
      <c r="AS27" s="22">
        <f t="shared" si="1"/>
        <v>1.0064844799795185</v>
      </c>
      <c r="AT27" s="22">
        <f t="shared" si="1"/>
        <v>0.99921147702356539</v>
      </c>
      <c r="AU27" s="22">
        <f t="shared" si="1"/>
        <v>1.0001073200155508</v>
      </c>
    </row>
    <row r="28" spans="1:47">
      <c r="A28" s="23">
        <v>42825</v>
      </c>
      <c r="B28" s="6">
        <v>0</v>
      </c>
      <c r="C28" s="6">
        <v>-430.97451476275398</v>
      </c>
      <c r="D28" s="6">
        <v>191.57699061528501</v>
      </c>
      <c r="E28" s="6">
        <v>-1223.9308542434301</v>
      </c>
      <c r="F28" s="6">
        <v>0</v>
      </c>
      <c r="G28" s="6">
        <v>-9.8954425029174693E-4</v>
      </c>
      <c r="H28" s="6">
        <v>4.3987266777458802E-4</v>
      </c>
      <c r="I28" s="6">
        <v>-2.8102212499455299E-3</v>
      </c>
      <c r="J28" s="6">
        <v>553.54190311850505</v>
      </c>
      <c r="K28" s="6">
        <v>1.2709665856413699E-3</v>
      </c>
      <c r="L28" s="21"/>
      <c r="M28" s="11"/>
      <c r="N28" s="25"/>
      <c r="O28" s="25"/>
      <c r="P28" s="25"/>
      <c r="Q28" s="25"/>
      <c r="R28" s="25"/>
      <c r="S28" s="25"/>
      <c r="T28" s="25"/>
      <c r="U28" s="25"/>
      <c r="V28" s="25"/>
      <c r="W28" s="25"/>
      <c r="AR28" s="22">
        <f t="shared" si="1"/>
        <v>1</v>
      </c>
      <c r="AS28" s="22">
        <f t="shared" si="1"/>
        <v>0.99901045574970826</v>
      </c>
      <c r="AT28" s="22">
        <f t="shared" si="1"/>
        <v>1.0004398726677746</v>
      </c>
      <c r="AU28" s="22">
        <f t="shared" si="1"/>
        <v>0.99718977875005443</v>
      </c>
    </row>
    <row r="29" spans="1:47">
      <c r="A29" s="23">
        <v>42794</v>
      </c>
      <c r="B29" s="6">
        <v>0</v>
      </c>
      <c r="C29" s="6">
        <v>2292.8680922098501</v>
      </c>
      <c r="D29" s="6">
        <v>920.16768154450199</v>
      </c>
      <c r="E29" s="6">
        <v>2032.88367871374</v>
      </c>
      <c r="F29" s="6">
        <v>0</v>
      </c>
      <c r="G29" s="6">
        <v>5.6661168699039602E-3</v>
      </c>
      <c r="H29" s="6">
        <v>2.27391084609438E-3</v>
      </c>
      <c r="I29" s="6">
        <v>5.0236455143875397E-3</v>
      </c>
      <c r="J29" s="6">
        <v>578.32112560701603</v>
      </c>
      <c r="K29" s="6">
        <v>1.4291424339485501E-3</v>
      </c>
      <c r="L29" s="21"/>
      <c r="M29" s="21"/>
      <c r="N29" s="25"/>
      <c r="O29" s="25"/>
      <c r="P29" s="25"/>
      <c r="Q29" s="25"/>
      <c r="R29" s="25"/>
      <c r="S29" s="25"/>
      <c r="T29" s="25"/>
      <c r="U29" s="25"/>
      <c r="V29" s="25"/>
      <c r="W29" s="25"/>
      <c r="AR29" s="22">
        <f t="shared" si="1"/>
        <v>1</v>
      </c>
      <c r="AS29" s="22">
        <f t="shared" si="1"/>
        <v>1.0056661168699039</v>
      </c>
      <c r="AT29" s="22">
        <f t="shared" si="1"/>
        <v>1.0022739108460943</v>
      </c>
      <c r="AU29" s="22">
        <f t="shared" si="1"/>
        <v>1.0050236455143875</v>
      </c>
    </row>
    <row r="30" spans="1:47">
      <c r="A30" s="23">
        <v>42766</v>
      </c>
      <c r="B30" s="6">
        <v>0</v>
      </c>
      <c r="C30" s="6">
        <v>1105.51602112606</v>
      </c>
      <c r="D30" s="6">
        <v>3416.9862304296798</v>
      </c>
      <c r="E30" s="6">
        <v>-193.914753339588</v>
      </c>
      <c r="F30" s="6">
        <v>0</v>
      </c>
      <c r="G30" s="6">
        <v>2.8660484986739502E-3</v>
      </c>
      <c r="H30" s="6">
        <v>8.8585312818327908E-3</v>
      </c>
      <c r="I30" s="6">
        <v>-5.0272368474005096E-4</v>
      </c>
      <c r="J30" s="6">
        <v>585.86569876026101</v>
      </c>
      <c r="K30" s="6">
        <v>1.5188558774987999E-3</v>
      </c>
      <c r="L30" s="21"/>
      <c r="N30" s="25"/>
      <c r="O30" s="25"/>
      <c r="P30" s="25"/>
      <c r="Q30" s="25"/>
      <c r="R30" s="25"/>
      <c r="S30" s="25"/>
      <c r="T30" s="25"/>
      <c r="U30" s="25"/>
      <c r="V30" s="25"/>
      <c r="W30" s="25"/>
      <c r="AR30" s="22">
        <f t="shared" si="1"/>
        <v>1</v>
      </c>
      <c r="AS30" s="22">
        <f t="shared" si="1"/>
        <v>1.002866048498674</v>
      </c>
      <c r="AT30" s="22">
        <f t="shared" si="1"/>
        <v>1.0088585312818328</v>
      </c>
      <c r="AU30" s="22">
        <f t="shared" si="1"/>
        <v>0.99949727631525997</v>
      </c>
    </row>
    <row r="31" spans="1:47">
      <c r="A31" s="23">
        <v>42735</v>
      </c>
      <c r="B31" s="6">
        <v>0</v>
      </c>
      <c r="C31" s="6">
        <v>245.72601066157199</v>
      </c>
      <c r="D31" s="6">
        <v>-4.8197166817917596</v>
      </c>
      <c r="E31" s="6">
        <v>2263.6352982250901</v>
      </c>
      <c r="F31" s="6">
        <v>0</v>
      </c>
      <c r="G31" s="6">
        <v>6.5610191922030596E-4</v>
      </c>
      <c r="H31" s="6">
        <v>-1.28689077583117E-5</v>
      </c>
      <c r="I31" s="6">
        <v>6.0440303392455402E-3</v>
      </c>
      <c r="J31" s="6">
        <v>592.55877723722006</v>
      </c>
      <c r="K31" s="6">
        <v>1.58216441942577E-3</v>
      </c>
      <c r="L31" s="21"/>
      <c r="N31" s="25"/>
      <c r="O31" s="25"/>
      <c r="P31" s="25"/>
      <c r="Q31" s="25"/>
      <c r="R31" s="25"/>
      <c r="S31" s="25"/>
      <c r="T31" s="25"/>
      <c r="U31" s="25"/>
      <c r="V31" s="25"/>
      <c r="W31" s="25"/>
      <c r="AR31" s="22">
        <f t="shared" si="1"/>
        <v>1</v>
      </c>
      <c r="AS31" s="22">
        <f t="shared" si="1"/>
        <v>1.0006561019192204</v>
      </c>
      <c r="AT31" s="22">
        <f t="shared" si="1"/>
        <v>0.99998713109224169</v>
      </c>
      <c r="AU31" s="22">
        <f t="shared" si="1"/>
        <v>1.0060440303392455</v>
      </c>
    </row>
    <row r="32" spans="1:47">
      <c r="A32" s="23">
        <v>42704</v>
      </c>
      <c r="B32" s="6">
        <v>0</v>
      </c>
      <c r="C32" s="6">
        <v>-9335.7634289968992</v>
      </c>
      <c r="D32" s="6">
        <v>-3340.5938932946001</v>
      </c>
      <c r="E32" s="6">
        <v>-949.66626218298904</v>
      </c>
      <c r="F32" s="6">
        <v>0</v>
      </c>
      <c r="G32" s="6">
        <v>-2.5009019591098702E-2</v>
      </c>
      <c r="H32" s="24">
        <v>-8.9489176497145103E-3</v>
      </c>
      <c r="I32" s="6">
        <v>-2.54400428380304E-3</v>
      </c>
      <c r="J32" s="6">
        <v>616.50985944058505</v>
      </c>
      <c r="K32" s="6">
        <v>1.65153147571904E-3</v>
      </c>
      <c r="L32" s="21"/>
      <c r="N32" s="25"/>
      <c r="O32" s="25"/>
      <c r="P32" s="25"/>
      <c r="Q32" s="25"/>
      <c r="R32" s="25"/>
      <c r="S32" s="25"/>
      <c r="T32" s="25"/>
      <c r="U32" s="25"/>
      <c r="V32" s="25"/>
      <c r="W32" s="25"/>
      <c r="AR32" s="22">
        <f t="shared" si="1"/>
        <v>1</v>
      </c>
      <c r="AS32" s="22">
        <f t="shared" si="1"/>
        <v>0.97499098040890131</v>
      </c>
      <c r="AT32" s="22">
        <f t="shared" si="1"/>
        <v>0.99105108235028549</v>
      </c>
      <c r="AU32" s="22">
        <f t="shared" si="1"/>
        <v>0.99745599571619692</v>
      </c>
    </row>
    <row r="33" spans="1:47">
      <c r="A33" s="23">
        <v>42674</v>
      </c>
      <c r="B33" s="6">
        <v>0</v>
      </c>
      <c r="C33" s="6">
        <v>-4020.8544210794998</v>
      </c>
      <c r="D33" s="6">
        <v>3661.10665724211</v>
      </c>
      <c r="E33" s="6">
        <v>-2656.6875948207698</v>
      </c>
      <c r="F33" s="6">
        <v>0</v>
      </c>
      <c r="G33" s="6">
        <v>-1.0646535578613101E-2</v>
      </c>
      <c r="H33" s="6">
        <v>9.6939849597839703E-3</v>
      </c>
      <c r="I33" s="6">
        <v>-7.0344548788528003E-3</v>
      </c>
      <c r="J33" s="6">
        <v>713.11727676549401</v>
      </c>
      <c r="K33" s="6">
        <v>1.88821271891988E-3</v>
      </c>
      <c r="L33" s="21"/>
      <c r="N33" s="25"/>
      <c r="O33" s="25"/>
      <c r="P33" s="25"/>
      <c r="Q33" s="25"/>
      <c r="R33" s="25"/>
      <c r="S33" s="25"/>
      <c r="T33" s="25"/>
      <c r="U33" s="25"/>
      <c r="V33" s="25"/>
      <c r="W33" s="25"/>
      <c r="AR33" s="22">
        <f t="shared" si="1"/>
        <v>1</v>
      </c>
      <c r="AS33" s="22">
        <f t="shared" si="1"/>
        <v>0.98935346442138694</v>
      </c>
      <c r="AT33" s="22">
        <f t="shared" si="1"/>
        <v>1.0096939849597839</v>
      </c>
      <c r="AU33" s="22">
        <f t="shared" si="1"/>
        <v>0.99296554512114721</v>
      </c>
    </row>
    <row r="34" spans="1:47">
      <c r="A34" s="23">
        <v>42643</v>
      </c>
      <c r="B34" s="6">
        <v>0</v>
      </c>
      <c r="C34" s="6">
        <v>-286.91166852094398</v>
      </c>
      <c r="D34" s="6">
        <v>25.399757826147798</v>
      </c>
      <c r="E34" s="6">
        <v>-810.36246438278602</v>
      </c>
      <c r="F34" s="6">
        <v>0</v>
      </c>
      <c r="G34" s="6">
        <v>-7.6031795373399298E-4</v>
      </c>
      <c r="H34" s="6">
        <v>6.7309538142070797E-5</v>
      </c>
      <c r="I34" s="6">
        <v>-2.1474662702934901E-3</v>
      </c>
      <c r="J34" s="6">
        <v>652.76226098667598</v>
      </c>
      <c r="K34" s="6">
        <v>1.72982461503455E-3</v>
      </c>
      <c r="L34" s="21"/>
      <c r="N34" s="25"/>
      <c r="O34" s="25"/>
      <c r="P34" s="25"/>
      <c r="Q34" s="25"/>
      <c r="R34" s="25"/>
      <c r="S34" s="25"/>
      <c r="T34" s="25"/>
      <c r="U34" s="25"/>
      <c r="V34" s="25"/>
      <c r="W34" s="25"/>
      <c r="AR34" s="22">
        <f t="shared" si="1"/>
        <v>1</v>
      </c>
      <c r="AS34" s="22">
        <f t="shared" si="1"/>
        <v>0.99923968204626601</v>
      </c>
      <c r="AT34" s="22">
        <f t="shared" si="1"/>
        <v>1.000067309538142</v>
      </c>
      <c r="AU34" s="22">
        <f t="shared" si="1"/>
        <v>0.9978525337297065</v>
      </c>
    </row>
    <row r="35" spans="1:47">
      <c r="A35" s="23">
        <v>42613</v>
      </c>
      <c r="B35" s="6">
        <v>0</v>
      </c>
      <c r="C35" s="6">
        <v>-1156.5098888791899</v>
      </c>
      <c r="D35" s="6">
        <v>324.520884195066</v>
      </c>
      <c r="E35" s="6">
        <v>-1656.5665775575101</v>
      </c>
      <c r="F35" s="6">
        <v>0</v>
      </c>
      <c r="G35" s="6">
        <v>-3.17946516597023E-3</v>
      </c>
      <c r="H35" s="24">
        <v>8.9216949794352295E-4</v>
      </c>
      <c r="I35" s="6">
        <v>-4.5542159034705999E-3</v>
      </c>
      <c r="J35" s="6">
        <v>614.680089903831</v>
      </c>
      <c r="K35" s="6">
        <v>1.6898722205987301E-3</v>
      </c>
      <c r="L35" s="21"/>
      <c r="N35" s="25"/>
      <c r="O35" s="25"/>
      <c r="P35" s="25"/>
      <c r="Q35" s="25"/>
      <c r="R35" s="25"/>
      <c r="S35" s="25"/>
      <c r="T35" s="25"/>
      <c r="U35" s="25"/>
      <c r="V35" s="25"/>
      <c r="W35" s="25"/>
      <c r="AR35" s="22">
        <f t="shared" si="1"/>
        <v>1</v>
      </c>
      <c r="AS35" s="22">
        <f t="shared" si="1"/>
        <v>0.99682053483402977</v>
      </c>
      <c r="AT35" s="22">
        <f t="shared" si="1"/>
        <v>1.0008921694979436</v>
      </c>
      <c r="AU35" s="22">
        <f t="shared" si="1"/>
        <v>0.9954457840965294</v>
      </c>
    </row>
    <row r="36" spans="1:47">
      <c r="A36" s="23">
        <v>42582</v>
      </c>
      <c r="B36" s="6">
        <v>0</v>
      </c>
      <c r="C36" s="6">
        <v>1956.9147819653101</v>
      </c>
      <c r="D36" s="6">
        <v>2302.62122047297</v>
      </c>
      <c r="E36" s="6">
        <v>1644.259424158</v>
      </c>
      <c r="F36" s="6">
        <v>0</v>
      </c>
      <c r="G36" s="6">
        <v>5.7758058319760698E-3</v>
      </c>
      <c r="H36" s="6">
        <v>6.7961534128139602E-3</v>
      </c>
      <c r="I36" s="6">
        <v>4.8530080404399099E-3</v>
      </c>
      <c r="J36" s="6">
        <v>626.42119419042001</v>
      </c>
      <c r="K36" s="6">
        <v>1.8488731446163499E-3</v>
      </c>
      <c r="L36" s="21"/>
      <c r="N36" s="25"/>
      <c r="O36" s="25"/>
      <c r="P36" s="25"/>
      <c r="Q36" s="25"/>
      <c r="R36" s="25"/>
      <c r="S36" s="25"/>
      <c r="T36" s="25"/>
      <c r="U36" s="25"/>
      <c r="V36" s="25"/>
      <c r="W36" s="25"/>
      <c r="AR36" s="22">
        <f t="shared" si="1"/>
        <v>1</v>
      </c>
      <c r="AS36" s="22">
        <f t="shared" si="1"/>
        <v>1.0057758058319761</v>
      </c>
      <c r="AT36" s="22">
        <f t="shared" si="1"/>
        <v>1.006796153412814</v>
      </c>
      <c r="AU36" s="22">
        <f t="shared" si="1"/>
        <v>1.0048530080404399</v>
      </c>
    </row>
    <row r="37" spans="1:47">
      <c r="A37" s="23">
        <v>42551</v>
      </c>
      <c r="B37" s="6">
        <v>0</v>
      </c>
      <c r="C37" s="6">
        <v>6983.38223212098</v>
      </c>
      <c r="D37" s="6">
        <v>4292.4174436517096</v>
      </c>
      <c r="E37" s="6">
        <v>2642.1144087708099</v>
      </c>
      <c r="F37" s="6">
        <v>0</v>
      </c>
      <c r="G37" s="6">
        <v>2.1693482911232902E-2</v>
      </c>
      <c r="H37" s="6">
        <v>1.3334152616397E-2</v>
      </c>
      <c r="I37" s="6">
        <v>8.2075793463741095E-3</v>
      </c>
      <c r="J37" s="6">
        <v>706.051842338602</v>
      </c>
      <c r="K37" s="6">
        <v>2.1933102137479598E-3</v>
      </c>
      <c r="L37" s="21"/>
      <c r="N37" s="25"/>
      <c r="O37" s="25"/>
      <c r="P37" s="25"/>
      <c r="Q37" s="25"/>
      <c r="R37" s="25"/>
      <c r="S37" s="25"/>
      <c r="T37" s="25"/>
      <c r="U37" s="25"/>
      <c r="V37" s="25"/>
      <c r="W37" s="25"/>
      <c r="AR37" s="22">
        <f t="shared" si="1"/>
        <v>1</v>
      </c>
      <c r="AS37" s="22">
        <f t="shared" si="1"/>
        <v>1.021693482911233</v>
      </c>
      <c r="AT37" s="22">
        <f t="shared" si="1"/>
        <v>1.013334152616397</v>
      </c>
      <c r="AU37" s="22">
        <f t="shared" si="1"/>
        <v>1.0082075793463741</v>
      </c>
    </row>
    <row r="38" spans="1:47">
      <c r="A38" s="23">
        <v>42521</v>
      </c>
      <c r="B38" s="6">
        <v>0</v>
      </c>
      <c r="C38" s="6">
        <v>-212.31544677290299</v>
      </c>
      <c r="D38" s="6">
        <v>-3605.6583569449399</v>
      </c>
      <c r="E38" s="6">
        <v>849.53621378661705</v>
      </c>
      <c r="F38" s="6">
        <v>0</v>
      </c>
      <c r="G38" s="6">
        <v>-6.69560482508262E-4</v>
      </c>
      <c r="H38" s="6">
        <v>-1.13708464736354E-2</v>
      </c>
      <c r="I38" s="6">
        <v>2.6791073652762702E-3</v>
      </c>
      <c r="J38" s="6">
        <v>639.59935399213396</v>
      </c>
      <c r="K38" s="6">
        <v>2.01704802255396E-3</v>
      </c>
      <c r="L38" s="21"/>
      <c r="N38" s="25"/>
      <c r="O38" s="25"/>
      <c r="P38" s="25"/>
      <c r="Q38" s="25"/>
      <c r="R38" s="25"/>
      <c r="S38" s="25"/>
      <c r="T38" s="25"/>
      <c r="U38" s="25"/>
      <c r="V38" s="25"/>
      <c r="W38" s="25"/>
      <c r="AR38" s="22">
        <f t="shared" si="1"/>
        <v>1</v>
      </c>
      <c r="AS38" s="22">
        <f t="shared" si="1"/>
        <v>0.99933043951749179</v>
      </c>
      <c r="AT38" s="22">
        <f t="shared" si="1"/>
        <v>0.9886291535263646</v>
      </c>
      <c r="AU38" s="22">
        <f t="shared" si="1"/>
        <v>1.0026791073652763</v>
      </c>
    </row>
    <row r="39" spans="1:47">
      <c r="A39" s="23">
        <v>42490</v>
      </c>
      <c r="B39" s="6">
        <v>0</v>
      </c>
      <c r="C39" s="6">
        <v>441.15067402020202</v>
      </c>
      <c r="D39" s="6">
        <v>2665.6370022098999</v>
      </c>
      <c r="E39" s="6">
        <v>-1006.4505576028999</v>
      </c>
      <c r="F39" s="6">
        <v>0</v>
      </c>
      <c r="G39" s="6">
        <v>1.41336627034344E-3</v>
      </c>
      <c r="H39" s="6">
        <v>8.5402146018943997E-3</v>
      </c>
      <c r="I39" s="6">
        <v>-3.2244839567425201E-3</v>
      </c>
      <c r="J39" s="6">
        <v>587.71656555829702</v>
      </c>
      <c r="K39" s="6">
        <v>1.88293664546038E-3</v>
      </c>
      <c r="L39" s="21"/>
      <c r="N39" s="25"/>
      <c r="O39" s="25"/>
      <c r="P39" s="25"/>
      <c r="Q39" s="25"/>
      <c r="R39" s="25"/>
      <c r="S39" s="25"/>
      <c r="T39" s="25"/>
      <c r="U39" s="25"/>
      <c r="V39" s="25"/>
      <c r="W39" s="25"/>
      <c r="AR39" s="22">
        <f t="shared" si="1"/>
        <v>1</v>
      </c>
      <c r="AS39" s="22">
        <f t="shared" si="1"/>
        <v>1.0014133662703435</v>
      </c>
      <c r="AT39" s="22">
        <f t="shared" si="1"/>
        <v>1.0085402146018945</v>
      </c>
      <c r="AU39" s="22">
        <f t="shared" si="1"/>
        <v>0.99677551604325743</v>
      </c>
    </row>
    <row r="40" spans="1:47">
      <c r="A40" s="23">
        <v>42460</v>
      </c>
      <c r="B40" s="6">
        <v>0</v>
      </c>
      <c r="C40" s="6">
        <v>2096.6408119907101</v>
      </c>
      <c r="D40" s="6">
        <v>5998.7983363350504</v>
      </c>
      <c r="E40" s="6">
        <v>3732.9613986086201</v>
      </c>
      <c r="F40" s="6">
        <v>0</v>
      </c>
      <c r="G40" s="6">
        <v>7.0486073518323299E-3</v>
      </c>
      <c r="H40" s="6">
        <v>2.0167104357519301E-2</v>
      </c>
      <c r="I40" s="6">
        <v>1.2549683764553E-2</v>
      </c>
      <c r="J40" s="6">
        <v>635.31006578731296</v>
      </c>
      <c r="K40" s="6">
        <v>2.1358218225990401E-3</v>
      </c>
      <c r="L40" s="21"/>
      <c r="N40" s="25"/>
      <c r="O40" s="25"/>
      <c r="P40" s="25"/>
      <c r="Q40" s="25"/>
      <c r="R40" s="25"/>
      <c r="S40" s="25"/>
      <c r="T40" s="25"/>
      <c r="U40" s="25"/>
      <c r="V40" s="25"/>
      <c r="W40" s="25"/>
      <c r="AR40" s="22">
        <f t="shared" si="1"/>
        <v>1</v>
      </c>
      <c r="AS40" s="22">
        <f t="shared" si="1"/>
        <v>1.0070486073518323</v>
      </c>
      <c r="AT40" s="22">
        <f t="shared" si="1"/>
        <v>1.0201671043575193</v>
      </c>
      <c r="AU40" s="22">
        <f t="shared" si="1"/>
        <v>1.0125496837645529</v>
      </c>
    </row>
    <row r="41" spans="1:47">
      <c r="A41" s="23">
        <v>42429</v>
      </c>
      <c r="B41" s="6">
        <v>0</v>
      </c>
      <c r="C41" s="6">
        <v>2640.6867582096602</v>
      </c>
      <c r="D41" s="6">
        <v>594.67917452764902</v>
      </c>
      <c r="E41" s="6">
        <v>-326.28034886129899</v>
      </c>
      <c r="F41" s="6">
        <v>0</v>
      </c>
      <c r="G41" s="6">
        <v>9.4857397014407006E-3</v>
      </c>
      <c r="H41" s="6">
        <v>2.1361760677973702E-3</v>
      </c>
      <c r="I41" s="6">
        <v>-1.1720475551942799E-3</v>
      </c>
      <c r="J41" s="6">
        <v>658.18010665903</v>
      </c>
      <c r="K41" s="6">
        <v>2.3642808633110601E-3</v>
      </c>
      <c r="L41" s="21"/>
      <c r="N41" s="25"/>
      <c r="O41" s="25"/>
      <c r="P41" s="25"/>
      <c r="Q41" s="25"/>
      <c r="R41" s="25"/>
      <c r="S41" s="25"/>
      <c r="T41" s="25"/>
      <c r="U41" s="25"/>
      <c r="V41" s="25"/>
      <c r="W41" s="25"/>
      <c r="AR41" s="22">
        <f t="shared" si="1"/>
        <v>1</v>
      </c>
      <c r="AS41" s="22">
        <f t="shared" si="1"/>
        <v>1.0094857397014407</v>
      </c>
      <c r="AT41" s="22">
        <f t="shared" si="1"/>
        <v>1.0021361760677974</v>
      </c>
      <c r="AU41" s="22">
        <f t="shared" si="1"/>
        <v>0.99882795244480571</v>
      </c>
    </row>
    <row r="42" spans="1:47">
      <c r="A42" s="23">
        <v>42400</v>
      </c>
      <c r="B42" s="6">
        <v>0</v>
      </c>
      <c r="C42" s="6">
        <v>4289.7404871004401</v>
      </c>
      <c r="D42" s="6">
        <v>-6271.9728923023704</v>
      </c>
      <c r="E42" s="6">
        <v>-1447.9357380379499</v>
      </c>
      <c r="F42" s="6">
        <v>0</v>
      </c>
      <c r="G42" s="6">
        <v>1.50477295361774E-2</v>
      </c>
      <c r="H42" s="6">
        <v>-2.20010865518338E-2</v>
      </c>
      <c r="I42" s="6">
        <v>-5.0791290142793198E-3</v>
      </c>
      <c r="J42" s="6">
        <v>659.47949902353196</v>
      </c>
      <c r="K42" s="6">
        <v>2.3133495291384398E-3</v>
      </c>
      <c r="L42" s="21"/>
      <c r="N42" s="25"/>
      <c r="O42" s="25"/>
      <c r="P42" s="25"/>
      <c r="Q42" s="25"/>
      <c r="R42" s="25"/>
      <c r="S42" s="25"/>
      <c r="T42" s="25"/>
      <c r="U42" s="25"/>
      <c r="V42" s="25"/>
      <c r="W42" s="25"/>
      <c r="AR42" s="22">
        <f t="shared" si="1"/>
        <v>1</v>
      </c>
      <c r="AS42" s="22">
        <f t="shared" si="1"/>
        <v>1.0150477295361775</v>
      </c>
      <c r="AT42" s="22">
        <f t="shared" si="1"/>
        <v>0.97799891344816625</v>
      </c>
      <c r="AU42" s="22">
        <f t="shared" si="1"/>
        <v>0.99492087098572068</v>
      </c>
    </row>
    <row r="43" spans="1:47">
      <c r="A43" s="23">
        <v>42369</v>
      </c>
      <c r="B43" s="6">
        <v>0</v>
      </c>
      <c r="C43" s="6">
        <v>-1110.39088164342</v>
      </c>
      <c r="D43" s="6">
        <v>-1631.2941596528899</v>
      </c>
      <c r="E43" s="6">
        <v>802.53317794304803</v>
      </c>
      <c r="F43" s="6">
        <v>0</v>
      </c>
      <c r="G43" s="6">
        <v>-3.8471354327602701E-3</v>
      </c>
      <c r="H43" s="6">
        <v>-5.6518921999495E-3</v>
      </c>
      <c r="I43" s="24">
        <v>2.7805107875713501E-3</v>
      </c>
      <c r="J43" s="6">
        <v>637.83870512333397</v>
      </c>
      <c r="K43" s="6">
        <v>2.20989916562904E-3</v>
      </c>
      <c r="L43" s="21"/>
      <c r="N43" s="25"/>
      <c r="O43" s="25"/>
      <c r="P43" s="25"/>
      <c r="Q43" s="25"/>
      <c r="R43" s="25"/>
      <c r="S43" s="25"/>
      <c r="T43" s="25"/>
      <c r="U43" s="25"/>
      <c r="V43" s="25"/>
      <c r="W43" s="25"/>
      <c r="AR43" s="22">
        <f t="shared" si="1"/>
        <v>1</v>
      </c>
      <c r="AS43" s="22">
        <f t="shared" si="1"/>
        <v>0.99615286456723973</v>
      </c>
      <c r="AT43" s="22">
        <f t="shared" si="1"/>
        <v>0.99434810780005045</v>
      </c>
      <c r="AU43" s="22">
        <f t="shared" si="1"/>
        <v>1.0027805107875714</v>
      </c>
    </row>
    <row r="44" spans="1:47">
      <c r="A44" s="23">
        <v>42338</v>
      </c>
      <c r="B44" s="6">
        <v>0</v>
      </c>
      <c r="C44" s="6">
        <v>-778.53956514986896</v>
      </c>
      <c r="D44" s="6">
        <v>-637.838548098567</v>
      </c>
      <c r="E44" s="6">
        <v>-138.13794783517301</v>
      </c>
      <c r="F44" s="6">
        <v>0</v>
      </c>
      <c r="G44" s="6">
        <v>-2.6995541646773601E-3</v>
      </c>
      <c r="H44" s="6">
        <v>-2.2116791310147301E-3</v>
      </c>
      <c r="I44" s="6">
        <v>-4.7898769577194402E-4</v>
      </c>
      <c r="J44" s="6">
        <v>552.21759860317195</v>
      </c>
      <c r="K44" s="6">
        <v>1.9147919834110901E-3</v>
      </c>
      <c r="L44" s="21"/>
      <c r="N44" s="25"/>
      <c r="O44" s="25"/>
      <c r="P44" s="25"/>
      <c r="Q44" s="25"/>
      <c r="R44" s="25"/>
      <c r="S44" s="25"/>
      <c r="T44" s="25"/>
      <c r="U44" s="25"/>
      <c r="V44" s="25"/>
      <c r="W44" s="25"/>
      <c r="AR44" s="22">
        <f t="shared" si="1"/>
        <v>1</v>
      </c>
      <c r="AS44" s="22">
        <f t="shared" si="1"/>
        <v>0.99730044583532262</v>
      </c>
      <c r="AT44" s="22">
        <f t="shared" si="1"/>
        <v>0.99778832086898528</v>
      </c>
      <c r="AU44" s="22">
        <f t="shared" si="1"/>
        <v>0.99952101230422807</v>
      </c>
    </row>
    <row r="45" spans="1:47">
      <c r="A45" s="23">
        <v>42308</v>
      </c>
      <c r="B45" s="6">
        <v>0</v>
      </c>
      <c r="C45" s="6">
        <v>-85.416857303294805</v>
      </c>
      <c r="D45" s="6">
        <v>1136.5398878684</v>
      </c>
      <c r="E45" s="6">
        <v>2109.0507551659098</v>
      </c>
      <c r="F45" s="6">
        <v>0</v>
      </c>
      <c r="G45" s="6">
        <v>-2.9636596681352701E-4</v>
      </c>
      <c r="H45" s="6">
        <v>3.9433872109605897E-3</v>
      </c>
      <c r="I45" s="6">
        <v>7.3176523445967903E-3</v>
      </c>
      <c r="J45" s="6">
        <v>686.74711305873302</v>
      </c>
      <c r="K45" s="6">
        <v>2.3827670385409899E-3</v>
      </c>
      <c r="L45" s="21"/>
      <c r="N45" s="25"/>
      <c r="O45" s="25"/>
      <c r="P45" s="25"/>
      <c r="Q45" s="25"/>
      <c r="R45" s="25"/>
      <c r="S45" s="25"/>
      <c r="T45" s="25"/>
      <c r="U45" s="25"/>
      <c r="V45" s="25"/>
      <c r="W45" s="25"/>
      <c r="AR45" s="22">
        <f t="shared" si="1"/>
        <v>1</v>
      </c>
      <c r="AS45" s="22">
        <f t="shared" si="1"/>
        <v>0.99970363403318652</v>
      </c>
      <c r="AT45" s="22">
        <f t="shared" si="1"/>
        <v>1.0039433872109607</v>
      </c>
      <c r="AU45" s="22">
        <f t="shared" si="1"/>
        <v>1.0073176523445968</v>
      </c>
    </row>
    <row r="46" spans="1:47">
      <c r="A46" s="23">
        <v>42277</v>
      </c>
      <c r="B46" s="6">
        <v>0</v>
      </c>
      <c r="C46" s="6">
        <v>1755.8082754084601</v>
      </c>
      <c r="D46" s="6">
        <v>-2351.9278378399699</v>
      </c>
      <c r="E46" s="6">
        <v>1029.2541655841601</v>
      </c>
      <c r="F46" s="6">
        <v>0</v>
      </c>
      <c r="G46" s="24">
        <v>6.0679274342175299E-3</v>
      </c>
      <c r="H46" s="6">
        <v>-8.1280670847784509E-3</v>
      </c>
      <c r="I46" s="6">
        <v>3.5570168312812601E-3</v>
      </c>
      <c r="J46" s="6">
        <v>739.11272887387497</v>
      </c>
      <c r="K46" s="6">
        <v>2.5543121463360401E-3</v>
      </c>
      <c r="L46" s="21"/>
      <c r="N46" s="25"/>
      <c r="O46" s="25"/>
      <c r="P46" s="25"/>
      <c r="Q46" s="25"/>
      <c r="R46" s="25"/>
      <c r="S46" s="25"/>
      <c r="T46" s="25"/>
      <c r="U46" s="25"/>
      <c r="V46" s="25"/>
      <c r="W46" s="25"/>
      <c r="AR46" s="22">
        <f t="shared" si="1"/>
        <v>1</v>
      </c>
      <c r="AS46" s="22">
        <f t="shared" si="1"/>
        <v>1.0060679274342175</v>
      </c>
      <c r="AT46" s="22">
        <f t="shared" si="1"/>
        <v>0.99187193291522158</v>
      </c>
      <c r="AU46" s="22">
        <f t="shared" si="1"/>
        <v>1.0035570168312813</v>
      </c>
    </row>
    <row r="47" spans="1:47">
      <c r="A47" s="23">
        <v>42247</v>
      </c>
      <c r="B47" s="6">
        <v>0</v>
      </c>
      <c r="C47" s="6">
        <v>-951.55628145293997</v>
      </c>
      <c r="D47" s="6">
        <v>-2886.6200692309699</v>
      </c>
      <c r="E47" s="6">
        <v>-2094.77602287022</v>
      </c>
      <c r="F47" s="6">
        <v>0</v>
      </c>
      <c r="G47" s="6">
        <v>-3.3428030833003901E-3</v>
      </c>
      <c r="H47" s="6">
        <v>-1.0140653428306201E-2</v>
      </c>
      <c r="I47" s="6">
        <v>-7.3589170546825202E-3</v>
      </c>
      <c r="J47" s="6">
        <v>633.36237371433697</v>
      </c>
      <c r="K47" s="6">
        <v>2.2249926115415499E-3</v>
      </c>
      <c r="L47" s="21"/>
      <c r="N47" s="25"/>
      <c r="O47" s="25"/>
      <c r="P47" s="25"/>
      <c r="Q47" s="25"/>
      <c r="R47" s="25"/>
      <c r="S47" s="25"/>
      <c r="T47" s="25"/>
      <c r="U47" s="25"/>
      <c r="V47" s="25"/>
      <c r="W47" s="25"/>
      <c r="AR47" s="22">
        <f t="shared" si="1"/>
        <v>1</v>
      </c>
      <c r="AS47" s="22">
        <f t="shared" si="1"/>
        <v>0.99665719691669963</v>
      </c>
      <c r="AT47" s="22">
        <f t="shared" si="1"/>
        <v>0.98985934657169383</v>
      </c>
      <c r="AU47" s="22">
        <f t="shared" si="1"/>
        <v>0.9926410829453175</v>
      </c>
    </row>
    <row r="48" spans="1:47">
      <c r="A48" s="23">
        <v>42216</v>
      </c>
      <c r="B48" s="6">
        <v>0</v>
      </c>
      <c r="C48" s="6">
        <v>2697.7437522722098</v>
      </c>
      <c r="D48" s="6">
        <v>-2533.86576635445</v>
      </c>
      <c r="E48" s="6">
        <v>1957.9233913292101</v>
      </c>
      <c r="F48" s="6">
        <v>0</v>
      </c>
      <c r="G48" s="6">
        <v>1.00520028932937E-2</v>
      </c>
      <c r="H48" s="6">
        <v>-9.4413807809433595E-3</v>
      </c>
      <c r="I48" s="6">
        <v>7.29537472857164E-3</v>
      </c>
      <c r="J48" s="6">
        <v>545.59976673237202</v>
      </c>
      <c r="K48" s="6">
        <v>2.0329471356035499E-3</v>
      </c>
      <c r="L48" s="21"/>
      <c r="N48" s="25"/>
      <c r="O48" s="25"/>
      <c r="P48" s="25"/>
      <c r="Q48" s="25"/>
      <c r="R48" s="25"/>
      <c r="S48" s="25"/>
      <c r="T48" s="25"/>
      <c r="U48" s="25"/>
      <c r="V48" s="25"/>
      <c r="W48" s="25"/>
      <c r="AR48" s="22">
        <f t="shared" si="1"/>
        <v>1</v>
      </c>
      <c r="AS48" s="22">
        <f t="shared" si="1"/>
        <v>1.0100520028932938</v>
      </c>
      <c r="AT48" s="22">
        <f t="shared" si="1"/>
        <v>0.99055861921905664</v>
      </c>
      <c r="AU48" s="22">
        <f t="shared" si="1"/>
        <v>1.0072953747285716</v>
      </c>
    </row>
    <row r="49" spans="1:47">
      <c r="A49" s="23">
        <v>42185</v>
      </c>
      <c r="B49" s="6">
        <v>0</v>
      </c>
      <c r="C49" s="6">
        <v>-3202.1342446267599</v>
      </c>
      <c r="D49" s="6">
        <v>518.43062141362304</v>
      </c>
      <c r="E49" s="6">
        <v>-1583.9001703640399</v>
      </c>
      <c r="F49" s="6">
        <v>0</v>
      </c>
      <c r="G49" s="6">
        <v>-1.16427820412491E-2</v>
      </c>
      <c r="H49" s="6">
        <v>1.88498490928562E-3</v>
      </c>
      <c r="I49" s="6">
        <v>-5.7589729379991803E-3</v>
      </c>
      <c r="J49" s="6">
        <v>612.75424489115801</v>
      </c>
      <c r="K49" s="6">
        <v>2.2279403588682102E-3</v>
      </c>
      <c r="L49" s="21"/>
      <c r="N49" s="25"/>
      <c r="O49" s="25"/>
      <c r="P49" s="25"/>
      <c r="Q49" s="25"/>
      <c r="R49" s="25"/>
      <c r="S49" s="25"/>
      <c r="T49" s="25"/>
      <c r="U49" s="25"/>
      <c r="V49" s="25"/>
      <c r="W49" s="25"/>
      <c r="AR49" s="22">
        <f t="shared" si="1"/>
        <v>1</v>
      </c>
      <c r="AS49" s="22">
        <f t="shared" si="1"/>
        <v>0.98835721795875087</v>
      </c>
      <c r="AT49" s="22">
        <f t="shared" si="1"/>
        <v>1.0018849849092857</v>
      </c>
      <c r="AU49" s="22">
        <f t="shared" si="1"/>
        <v>0.99424102706200079</v>
      </c>
    </row>
    <row r="50" spans="1:47">
      <c r="A50" s="23">
        <v>42155</v>
      </c>
      <c r="B50" s="6">
        <v>0</v>
      </c>
      <c r="C50" s="6">
        <v>-1759.6491496490401</v>
      </c>
      <c r="D50" s="6">
        <v>-2181.7901191876299</v>
      </c>
      <c r="E50" s="6">
        <v>-68.852468177334202</v>
      </c>
      <c r="F50" s="6">
        <v>0</v>
      </c>
      <c r="G50" s="6">
        <v>-6.4056635807373599E-3</v>
      </c>
      <c r="H50" s="6">
        <v>-7.9423864183835995E-3</v>
      </c>
      <c r="I50" s="6">
        <v>-2.5064414001813398E-4</v>
      </c>
      <c r="J50" s="6">
        <v>522.41995771908705</v>
      </c>
      <c r="K50" s="6">
        <v>1.90176916669947E-3</v>
      </c>
      <c r="L50" s="21"/>
      <c r="N50" s="25"/>
      <c r="O50" s="25"/>
      <c r="P50" s="25"/>
      <c r="Q50" s="25"/>
      <c r="R50" s="25"/>
      <c r="S50" s="25"/>
      <c r="T50" s="25"/>
      <c r="U50" s="25"/>
      <c r="V50" s="25"/>
      <c r="W50" s="25"/>
      <c r="AR50" s="22">
        <f t="shared" si="1"/>
        <v>1</v>
      </c>
      <c r="AS50" s="22">
        <f t="shared" si="1"/>
        <v>0.99359433641926265</v>
      </c>
      <c r="AT50" s="22">
        <f t="shared" si="1"/>
        <v>0.99205761358161637</v>
      </c>
      <c r="AU50" s="22">
        <f t="shared" si="1"/>
        <v>0.99974935585998181</v>
      </c>
    </row>
    <row r="51" spans="1:47">
      <c r="A51" s="23">
        <v>42124</v>
      </c>
      <c r="B51" s="6">
        <v>0</v>
      </c>
      <c r="C51" s="6">
        <v>-1556.0133326310299</v>
      </c>
      <c r="D51" s="6">
        <v>7782.9206034779399</v>
      </c>
      <c r="E51" s="6">
        <v>-1849.3377407210801</v>
      </c>
      <c r="F51" s="6">
        <v>0</v>
      </c>
      <c r="G51" s="6">
        <v>-5.86426687138386E-3</v>
      </c>
      <c r="H51" s="6">
        <v>2.9332090220854899E-2</v>
      </c>
      <c r="I51" s="6">
        <v>-6.9697410809282396E-3</v>
      </c>
      <c r="J51" s="6">
        <v>556.51504866753396</v>
      </c>
      <c r="K51" s="6">
        <v>2.0973809766843799E-3</v>
      </c>
      <c r="L51" s="21"/>
      <c r="N51" s="25"/>
      <c r="O51" s="25"/>
      <c r="P51" s="25"/>
      <c r="Q51" s="25"/>
      <c r="R51" s="25"/>
      <c r="S51" s="25"/>
      <c r="T51" s="25"/>
      <c r="U51" s="25"/>
      <c r="V51" s="25"/>
      <c r="W51" s="25"/>
      <c r="AR51" s="22">
        <f t="shared" si="1"/>
        <v>1</v>
      </c>
      <c r="AS51" s="22">
        <f t="shared" si="1"/>
        <v>0.99413573312861614</v>
      </c>
      <c r="AT51" s="22">
        <f t="shared" si="1"/>
        <v>1.0293320902208549</v>
      </c>
      <c r="AU51" s="22">
        <f t="shared" si="1"/>
        <v>0.99303025891907171</v>
      </c>
    </row>
    <row r="52" spans="1:47">
      <c r="A52" s="23">
        <v>42094</v>
      </c>
      <c r="B52" s="6">
        <v>0</v>
      </c>
      <c r="C52" s="6">
        <v>696.55954597404298</v>
      </c>
      <c r="D52" s="6">
        <v>-2128.7447304845</v>
      </c>
      <c r="E52" s="6">
        <v>524.12085600000103</v>
      </c>
      <c r="F52" s="6">
        <v>0</v>
      </c>
      <c r="G52" s="6">
        <v>2.5998708764508899E-3</v>
      </c>
      <c r="H52" s="6">
        <v>-7.9454247094493096E-3</v>
      </c>
      <c r="I52" s="6">
        <v>1.95625278144661E-3</v>
      </c>
      <c r="J52" s="6">
        <v>516.62319493794496</v>
      </c>
      <c r="K52" s="6">
        <v>1.92826816656422E-3</v>
      </c>
      <c r="L52" s="21"/>
      <c r="N52" s="25"/>
      <c r="O52" s="25"/>
      <c r="P52" s="25"/>
      <c r="Q52" s="25"/>
      <c r="R52" s="25"/>
      <c r="S52" s="25"/>
      <c r="T52" s="25"/>
      <c r="U52" s="25"/>
      <c r="V52" s="25"/>
      <c r="W52" s="25"/>
      <c r="AR52" s="22">
        <f t="shared" si="1"/>
        <v>1</v>
      </c>
      <c r="AS52" s="22">
        <f t="shared" si="1"/>
        <v>1.002599870876451</v>
      </c>
      <c r="AT52" s="22">
        <f t="shared" si="1"/>
        <v>0.99205457529055074</v>
      </c>
      <c r="AU52" s="22">
        <f t="shared" si="1"/>
        <v>1.0019562527814465</v>
      </c>
    </row>
    <row r="53" spans="1:47">
      <c r="A53" s="23">
        <v>42063</v>
      </c>
      <c r="B53" s="6">
        <v>0</v>
      </c>
      <c r="C53" s="6">
        <v>-3773.9967490023901</v>
      </c>
      <c r="D53" s="6">
        <v>961.00438316541795</v>
      </c>
      <c r="E53" s="6">
        <v>-1050.3616485909199</v>
      </c>
      <c r="F53" s="6">
        <v>0</v>
      </c>
      <c r="G53" s="6">
        <v>-1.51206807080585E-2</v>
      </c>
      <c r="H53" s="6">
        <v>3.85030549926416E-3</v>
      </c>
      <c r="I53" s="6">
        <v>-4.2083192362398197E-3</v>
      </c>
      <c r="J53" s="6">
        <v>518.09849509409003</v>
      </c>
      <c r="K53" s="6">
        <v>2.0757839607874998E-3</v>
      </c>
      <c r="L53" s="21"/>
      <c r="N53" s="25"/>
      <c r="O53" s="25"/>
      <c r="P53" s="25"/>
      <c r="Q53" s="25"/>
      <c r="R53" s="25"/>
      <c r="S53" s="25"/>
      <c r="T53" s="25"/>
      <c r="U53" s="25"/>
      <c r="V53" s="25"/>
      <c r="W53" s="25"/>
      <c r="AR53" s="22">
        <f t="shared" si="1"/>
        <v>1</v>
      </c>
      <c r="AS53" s="22">
        <f t="shared" si="1"/>
        <v>0.9848793192919415</v>
      </c>
      <c r="AT53" s="22">
        <f t="shared" si="1"/>
        <v>1.0038503054992642</v>
      </c>
      <c r="AU53" s="22">
        <f t="shared" si="1"/>
        <v>0.99579168076376023</v>
      </c>
    </row>
    <row r="54" spans="1:47">
      <c r="A54" s="23">
        <v>42035</v>
      </c>
      <c r="B54" s="6">
        <v>0</v>
      </c>
      <c r="C54" s="6">
        <v>7057.9983153836201</v>
      </c>
      <c r="D54" s="6">
        <v>-1211.9804274271901</v>
      </c>
      <c r="E54" s="6">
        <v>1964.0239892692</v>
      </c>
      <c r="F54" s="6">
        <v>0</v>
      </c>
      <c r="G54" s="6">
        <v>2.8905889607616302E-2</v>
      </c>
      <c r="H54" s="6">
        <v>-4.9636413720081599E-3</v>
      </c>
      <c r="I54" s="6">
        <v>8.0436205966195693E-3</v>
      </c>
      <c r="J54" s="6">
        <v>556.16988478929295</v>
      </c>
      <c r="K54" s="6">
        <v>2.2777825347109299E-3</v>
      </c>
      <c r="L54" s="21"/>
      <c r="N54" s="25"/>
      <c r="O54" s="25"/>
      <c r="P54" s="25"/>
      <c r="Q54" s="25"/>
      <c r="R54" s="25"/>
      <c r="S54" s="25"/>
      <c r="T54" s="25"/>
      <c r="U54" s="25"/>
      <c r="V54" s="25"/>
      <c r="W54" s="25"/>
      <c r="AR54" s="22">
        <f t="shared" si="1"/>
        <v>1</v>
      </c>
      <c r="AS54" s="22">
        <f t="shared" si="1"/>
        <v>1.0289058896076162</v>
      </c>
      <c r="AT54" s="22">
        <f t="shared" si="1"/>
        <v>0.99503635862799189</v>
      </c>
      <c r="AU54" s="22">
        <f t="shared" si="1"/>
        <v>1.0080436205966197</v>
      </c>
    </row>
    <row r="55" spans="1:47">
      <c r="A55" s="23">
        <v>42004</v>
      </c>
      <c r="B55" s="6">
        <v>0</v>
      </c>
      <c r="C55" s="6">
        <v>648.062374237168</v>
      </c>
      <c r="D55" s="6">
        <v>-2260.9320810792001</v>
      </c>
      <c r="E55" s="6">
        <v>459.55251993445501</v>
      </c>
      <c r="F55" s="6">
        <v>0</v>
      </c>
      <c r="G55" s="6">
        <v>2.6340561115973699E-3</v>
      </c>
      <c r="H55" s="6">
        <v>-9.1895814397238394E-3</v>
      </c>
      <c r="I55" s="6">
        <v>1.8678558914304901E-3</v>
      </c>
      <c r="J55" s="6">
        <v>491.636498462129</v>
      </c>
      <c r="K55" s="6">
        <v>1.9982615484857298E-3</v>
      </c>
      <c r="L55" s="21"/>
      <c r="N55" s="25"/>
      <c r="O55" s="25"/>
      <c r="P55" s="25"/>
      <c r="Q55" s="25"/>
      <c r="R55" s="25"/>
      <c r="S55" s="25"/>
      <c r="T55" s="25"/>
      <c r="U55" s="25"/>
      <c r="V55" s="25"/>
      <c r="W55" s="25"/>
      <c r="AR55" s="22">
        <f t="shared" si="1"/>
        <v>1</v>
      </c>
      <c r="AS55" s="22">
        <f t="shared" si="1"/>
        <v>1.0026340561115974</v>
      </c>
      <c r="AT55" s="22">
        <f t="shared" si="1"/>
        <v>0.99081041856027618</v>
      </c>
      <c r="AU55" s="22">
        <f t="shared" si="1"/>
        <v>1.0018678558914305</v>
      </c>
    </row>
    <row r="56" spans="1:47">
      <c r="A56" s="23">
        <v>41973</v>
      </c>
      <c r="B56" s="6">
        <v>0</v>
      </c>
      <c r="C56" s="6">
        <v>1744.22344598529</v>
      </c>
      <c r="D56" s="6">
        <v>-624.91300498060002</v>
      </c>
      <c r="E56" s="6">
        <v>718.62735085699296</v>
      </c>
      <c r="F56" s="6">
        <v>0</v>
      </c>
      <c r="G56" s="6">
        <v>7.3984741278297801E-3</v>
      </c>
      <c r="H56" s="6">
        <v>-2.6506940438939101E-3</v>
      </c>
      <c r="I56" s="6">
        <v>3.0482022673780501E-3</v>
      </c>
      <c r="J56" s="6">
        <v>424.55612951185498</v>
      </c>
      <c r="K56" s="6">
        <v>1.80084010866546E-3</v>
      </c>
      <c r="L56" s="21"/>
      <c r="N56" s="25"/>
      <c r="O56" s="25"/>
      <c r="P56" s="25"/>
      <c r="Q56" s="25"/>
      <c r="R56" s="25"/>
      <c r="S56" s="25"/>
      <c r="T56" s="25"/>
      <c r="U56" s="25"/>
      <c r="V56" s="25"/>
      <c r="W56" s="25"/>
      <c r="AR56" s="22">
        <f t="shared" si="1"/>
        <v>1</v>
      </c>
      <c r="AS56" s="22">
        <f t="shared" si="1"/>
        <v>1.0073984741278297</v>
      </c>
      <c r="AT56" s="22">
        <f t="shared" si="1"/>
        <v>0.99734930595610605</v>
      </c>
      <c r="AU56" s="22">
        <f t="shared" si="1"/>
        <v>1.0030482022673781</v>
      </c>
    </row>
    <row r="57" spans="1:47">
      <c r="A57" s="23">
        <v>41943</v>
      </c>
      <c r="B57" s="6">
        <v>0</v>
      </c>
      <c r="C57" s="6">
        <v>2119.1386571549201</v>
      </c>
      <c r="D57" s="6">
        <v>-87.546373681780096</v>
      </c>
      <c r="E57" s="6">
        <v>2766.0926874285501</v>
      </c>
      <c r="F57" s="6">
        <v>0</v>
      </c>
      <c r="G57" s="6">
        <v>9.4857122811270005E-3</v>
      </c>
      <c r="H57" s="6">
        <v>-3.9187606209605501E-4</v>
      </c>
      <c r="I57" s="6">
        <v>1.2381615184682299E-2</v>
      </c>
      <c r="J57" s="6">
        <v>460.763758552686</v>
      </c>
      <c r="K57" s="6">
        <v>2.0624759160730601E-3</v>
      </c>
      <c r="L57" s="21"/>
      <c r="N57" s="25"/>
      <c r="O57" s="25"/>
      <c r="P57" s="25"/>
      <c r="Q57" s="25"/>
      <c r="R57" s="25"/>
      <c r="S57" s="25"/>
      <c r="T57" s="25"/>
      <c r="U57" s="25"/>
      <c r="V57" s="25"/>
      <c r="W57" s="25"/>
      <c r="AR57" s="22">
        <f t="shared" si="1"/>
        <v>1</v>
      </c>
      <c r="AS57" s="22">
        <f t="shared" si="1"/>
        <v>1.0094857122811269</v>
      </c>
      <c r="AT57" s="22">
        <f t="shared" si="1"/>
        <v>0.99960812393790399</v>
      </c>
      <c r="AU57" s="22">
        <f t="shared" si="1"/>
        <v>1.0123816151846823</v>
      </c>
    </row>
    <row r="58" spans="1:47">
      <c r="A58" s="23">
        <v>41912</v>
      </c>
      <c r="B58" s="6">
        <v>0</v>
      </c>
      <c r="C58" s="6">
        <v>-2106.39382080829</v>
      </c>
      <c r="D58" s="6">
        <v>-2988.6618863257399</v>
      </c>
      <c r="E58" s="6">
        <v>-1540.6528951641901</v>
      </c>
      <c r="F58" s="6">
        <v>0</v>
      </c>
      <c r="G58" s="6">
        <v>-9.0879845052463798E-3</v>
      </c>
      <c r="H58" s="6">
        <v>-1.28945084466333E-2</v>
      </c>
      <c r="I58" s="6">
        <v>-6.6471091497231696E-3</v>
      </c>
      <c r="J58" s="6">
        <v>410.872117329503</v>
      </c>
      <c r="K58" s="6">
        <v>1.7726976783930301E-3</v>
      </c>
      <c r="L58" s="21"/>
      <c r="N58" s="25"/>
      <c r="O58" s="25"/>
      <c r="P58" s="25"/>
      <c r="Q58" s="25"/>
      <c r="R58" s="25"/>
      <c r="S58" s="25"/>
      <c r="T58" s="25"/>
      <c r="U58" s="25"/>
      <c r="V58" s="25"/>
      <c r="W58" s="25"/>
      <c r="AR58" s="22">
        <f t="shared" si="1"/>
        <v>1</v>
      </c>
      <c r="AS58" s="22">
        <f t="shared" si="1"/>
        <v>0.99091201549475361</v>
      </c>
      <c r="AT58" s="22">
        <f t="shared" si="1"/>
        <v>0.98710549155336669</v>
      </c>
      <c r="AU58" s="22">
        <f t="shared" si="1"/>
        <v>0.99335289085027678</v>
      </c>
    </row>
    <row r="59" spans="1:47">
      <c r="A59" s="23">
        <v>41882</v>
      </c>
      <c r="B59" s="6">
        <v>0</v>
      </c>
      <c r="C59" s="6">
        <v>2569.2934249423802</v>
      </c>
      <c r="D59" s="6">
        <v>1664.19330279478</v>
      </c>
      <c r="E59" s="6">
        <v>752.22869595454097</v>
      </c>
      <c r="F59" s="6">
        <v>0</v>
      </c>
      <c r="G59" s="6">
        <v>1.28314669587106E-2</v>
      </c>
      <c r="H59" s="6">
        <v>8.3112505447671108E-3</v>
      </c>
      <c r="I59" s="6">
        <v>3.7567517839077399E-3</v>
      </c>
      <c r="J59" s="6">
        <v>401.100071776427</v>
      </c>
      <c r="K59" s="6">
        <v>2.0031586381579298E-3</v>
      </c>
      <c r="L59" s="21"/>
      <c r="N59" s="25"/>
      <c r="O59" s="25"/>
      <c r="P59" s="25"/>
      <c r="Q59" s="25"/>
      <c r="R59" s="25"/>
      <c r="S59" s="25"/>
      <c r="T59" s="25"/>
      <c r="U59" s="25"/>
      <c r="V59" s="25"/>
      <c r="W59" s="25"/>
      <c r="AR59" s="22">
        <f t="shared" si="1"/>
        <v>1</v>
      </c>
      <c r="AS59" s="22">
        <f t="shared" si="1"/>
        <v>1.0128314669587106</v>
      </c>
      <c r="AT59" s="22">
        <f t="shared" si="1"/>
        <v>1.0083112505447671</v>
      </c>
      <c r="AU59" s="22">
        <f t="shared" si="1"/>
        <v>1.0037567517839077</v>
      </c>
    </row>
    <row r="60" spans="1:47">
      <c r="A60" s="23">
        <v>41851</v>
      </c>
      <c r="B60" s="6">
        <v>0</v>
      </c>
      <c r="C60" s="6">
        <v>-71.438318340282393</v>
      </c>
      <c r="D60" s="6">
        <v>354.88125636090899</v>
      </c>
      <c r="E60" s="6">
        <v>52.757435834439001</v>
      </c>
      <c r="F60" s="6">
        <v>0</v>
      </c>
      <c r="G60" s="6">
        <v>-3.5448928856288798E-4</v>
      </c>
      <c r="H60" s="6">
        <v>1.76098215935671E-3</v>
      </c>
      <c r="I60" s="6">
        <v>2.6179151931137899E-4</v>
      </c>
      <c r="J60" s="6">
        <v>436.35139231705898</v>
      </c>
      <c r="K60" s="6">
        <v>2.1652510616095898E-3</v>
      </c>
      <c r="L60" s="21"/>
      <c r="N60" s="25"/>
      <c r="O60" s="25"/>
      <c r="P60" s="25"/>
      <c r="Q60" s="25"/>
      <c r="R60" s="25"/>
      <c r="S60" s="25"/>
      <c r="T60" s="25"/>
      <c r="U60" s="25"/>
      <c r="V60" s="25"/>
      <c r="W60" s="25"/>
      <c r="AR60" s="22">
        <f t="shared" si="1"/>
        <v>1</v>
      </c>
      <c r="AS60" s="22">
        <f t="shared" si="1"/>
        <v>0.99964551071143715</v>
      </c>
      <c r="AT60" s="22">
        <f t="shared" si="1"/>
        <v>1.0017609821593567</v>
      </c>
      <c r="AU60" s="22">
        <f t="shared" si="1"/>
        <v>1.0002617915193113</v>
      </c>
    </row>
    <row r="61" spans="1:47">
      <c r="A61" s="23">
        <v>41820</v>
      </c>
      <c r="B61" s="6">
        <v>0</v>
      </c>
      <c r="C61" s="6">
        <v>-52.469651718711198</v>
      </c>
      <c r="D61" s="6">
        <v>1582.02708437244</v>
      </c>
      <c r="E61" s="6">
        <v>194.107612297408</v>
      </c>
      <c r="F61" s="6">
        <v>0</v>
      </c>
      <c r="G61" s="6">
        <v>-2.7008354292080798E-4</v>
      </c>
      <c r="H61" s="6">
        <v>8.1433641342737104E-3</v>
      </c>
      <c r="I61" s="6">
        <v>9.9915417617470604E-4</v>
      </c>
      <c r="J61" s="6">
        <v>351.324500358595</v>
      </c>
      <c r="K61" s="6">
        <v>1.8084161541688699E-3</v>
      </c>
      <c r="L61" s="21"/>
      <c r="N61" s="25"/>
      <c r="O61" s="25"/>
      <c r="P61" s="25"/>
      <c r="Q61" s="25"/>
      <c r="R61" s="25"/>
      <c r="S61" s="25"/>
      <c r="T61" s="25"/>
      <c r="U61" s="25"/>
      <c r="V61" s="25"/>
      <c r="W61" s="25"/>
      <c r="AR61" s="22">
        <f t="shared" si="1"/>
        <v>1</v>
      </c>
      <c r="AS61" s="22">
        <f t="shared" si="1"/>
        <v>0.9997299164570792</v>
      </c>
      <c r="AT61" s="22">
        <f t="shared" si="1"/>
        <v>1.0081433641342736</v>
      </c>
      <c r="AU61" s="22">
        <f t="shared" si="1"/>
        <v>1.0009991541761747</v>
      </c>
    </row>
    <row r="62" spans="1:47">
      <c r="A62" s="23">
        <v>41790</v>
      </c>
      <c r="B62" s="6">
        <v>0</v>
      </c>
      <c r="C62" s="6">
        <v>2179.5929243582</v>
      </c>
      <c r="D62" s="6">
        <v>-189.98974569611499</v>
      </c>
      <c r="E62" s="6">
        <v>582.85214392885598</v>
      </c>
      <c r="F62" s="6">
        <v>0</v>
      </c>
      <c r="G62" s="6">
        <v>1.17412027103626E-2</v>
      </c>
      <c r="H62" s="6">
        <v>-1.02345171530834E-3</v>
      </c>
      <c r="I62" s="6">
        <v>3.1397538024460301E-3</v>
      </c>
      <c r="J62" s="6">
        <v>348.71918571976198</v>
      </c>
      <c r="K62" s="6">
        <v>1.87850795566972E-3</v>
      </c>
      <c r="L62" s="21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47">
      <c r="A63" s="23">
        <v>41759</v>
      </c>
      <c r="B63" s="6">
        <v>0</v>
      </c>
      <c r="C63" s="6">
        <v>1415.5466325965499</v>
      </c>
      <c r="D63" s="6">
        <v>624.94061230303805</v>
      </c>
      <c r="E63" s="6">
        <v>786.66918566310699</v>
      </c>
      <c r="F63" s="6">
        <v>0</v>
      </c>
      <c r="G63" s="6">
        <v>7.8301687775423606E-3</v>
      </c>
      <c r="H63" s="6">
        <v>3.4568910395395801E-3</v>
      </c>
      <c r="I63" s="6">
        <v>4.3515009353913203E-3</v>
      </c>
      <c r="J63" s="6">
        <v>383.71321582152501</v>
      </c>
      <c r="K63" s="6">
        <v>2.1225293274477401E-3</v>
      </c>
      <c r="L63" s="21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47">
      <c r="A64" s="23">
        <v>41729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21"/>
      <c r="N64" s="25"/>
      <c r="O64" s="25"/>
      <c r="P64" s="25"/>
      <c r="Q64" s="25"/>
      <c r="R64" s="25"/>
      <c r="S64" s="25"/>
      <c r="T64" s="25"/>
      <c r="U64" s="25"/>
      <c r="V64" s="25"/>
      <c r="W64" s="25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9FF"/>
  </sheetPr>
  <dimension ref="A1:R199"/>
  <sheetViews>
    <sheetView topLeftCell="K7" workbookViewId="0">
      <selection activeCell="D12" sqref="D12"/>
    </sheetView>
  </sheetViews>
  <sheetFormatPr defaultRowHeight="14.4"/>
  <cols>
    <col min="1" max="1" width="10.5546875" customWidth="1"/>
    <col min="2" max="2" width="14.44140625" customWidth="1"/>
    <col min="3" max="3" width="13.21875" customWidth="1"/>
    <col min="4" max="4" width="12" customWidth="1"/>
    <col min="5" max="5" width="13.21875" customWidth="1"/>
    <col min="6" max="6" width="10.77734375" customWidth="1"/>
    <col min="7" max="7" width="20.44140625" customWidth="1"/>
    <col min="8" max="8" width="2.44140625" customWidth="1"/>
    <col min="9" max="9" width="14.77734375" customWidth="1"/>
    <col min="10" max="10" width="14.33203125" customWidth="1"/>
    <col min="11" max="11" width="38.77734375" customWidth="1"/>
    <col min="12" max="12" width="14.21875" customWidth="1"/>
    <col min="13" max="13" width="10.5546875" customWidth="1"/>
    <col min="14" max="14" width="27.5546875" customWidth="1"/>
    <col min="15" max="15" width="10.6640625" customWidth="1"/>
    <col min="16" max="16" width="14.88671875" customWidth="1"/>
    <col min="17" max="17" width="14.5546875" customWidth="1"/>
    <col min="18" max="18" width="14.21875" customWidth="1"/>
  </cols>
  <sheetData>
    <row r="1" spans="1:18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I1" s="1"/>
      <c r="J1" s="1" t="s">
        <v>47</v>
      </c>
      <c r="L1" s="1"/>
      <c r="M1" s="3" t="s">
        <v>48</v>
      </c>
      <c r="O1" s="3" t="s">
        <v>55</v>
      </c>
      <c r="P1" s="4" t="s">
        <v>56</v>
      </c>
      <c r="Q1" s="4" t="s">
        <v>57</v>
      </c>
      <c r="R1" s="3" t="s">
        <v>58</v>
      </c>
    </row>
    <row r="2" spans="1:18">
      <c r="A2" s="23">
        <v>43616</v>
      </c>
      <c r="B2" s="6">
        <v>-11960.8384064042</v>
      </c>
      <c r="C2" s="6">
        <v>-23490.8448519909</v>
      </c>
      <c r="D2" s="6">
        <v>-8645.26214405471</v>
      </c>
      <c r="E2" s="6">
        <v>3276.6185248983602</v>
      </c>
      <c r="F2" s="6">
        <v>4.9484567132725701</v>
      </c>
      <c r="G2" s="6">
        <v>16893.701608029802</v>
      </c>
      <c r="I2" s="3" t="s">
        <v>49</v>
      </c>
      <c r="J2" s="5">
        <f>SUM(B2:B4)</f>
        <v>33271.467786338995</v>
      </c>
      <c r="L2" s="3" t="s">
        <v>49</v>
      </c>
      <c r="M2" s="5">
        <f>SUM(B2:B61)</f>
        <v>414050.48752698785</v>
      </c>
      <c r="O2">
        <f>A61</f>
        <v>41820</v>
      </c>
      <c r="P2">
        <f>C61</f>
        <v>1417.71015819282</v>
      </c>
      <c r="Q2">
        <f>D61</f>
        <v>1546.07551873699</v>
      </c>
      <c r="R2">
        <f>E61</f>
        <v>825.16348601259006</v>
      </c>
    </row>
    <row r="3" spans="1:18">
      <c r="A3" s="23">
        <v>43585</v>
      </c>
      <c r="B3" s="6">
        <v>29628.747946824999</v>
      </c>
      <c r="C3" s="6">
        <v>9802.5791605289396</v>
      </c>
      <c r="D3" s="6">
        <v>21361.926702578701</v>
      </c>
      <c r="E3" s="6">
        <v>4038.6440036200102</v>
      </c>
      <c r="F3" s="6">
        <v>-12.872175232075</v>
      </c>
      <c r="G3" s="6">
        <v>-5561.5297446705799</v>
      </c>
      <c r="I3" s="3" t="s">
        <v>50</v>
      </c>
      <c r="J3" s="6">
        <f>SUM(C2:C4)</f>
        <v>-9549.6524148961998</v>
      </c>
      <c r="L3" s="3" t="s">
        <v>50</v>
      </c>
      <c r="M3" s="6">
        <f>SUM(C2:C61)</f>
        <v>40394.222437523225</v>
      </c>
      <c r="O3">
        <f>A60</f>
        <v>41851</v>
      </c>
      <c r="P3">
        <v>0</v>
      </c>
      <c r="Q3">
        <f>D60+Q2</f>
        <v>-30.824103876279878</v>
      </c>
      <c r="R3">
        <f>E60+R2</f>
        <v>1647.9987557748991</v>
      </c>
    </row>
    <row r="4" spans="1:18">
      <c r="A4" s="23">
        <v>43555</v>
      </c>
      <c r="B4" s="6">
        <v>15603.558245918201</v>
      </c>
      <c r="C4" s="6">
        <v>4138.6132765657603</v>
      </c>
      <c r="D4" s="6">
        <v>1562.1471925067201</v>
      </c>
      <c r="E4" s="6">
        <v>3000.5134640422898</v>
      </c>
      <c r="F4" s="6">
        <v>3.8435325581619</v>
      </c>
      <c r="G4" s="6">
        <v>6898.4407802452697</v>
      </c>
      <c r="I4" s="3" t="s">
        <v>51</v>
      </c>
      <c r="J4" s="6">
        <f>SUM(D2:D4)</f>
        <v>14278.811751030711</v>
      </c>
      <c r="L4" s="3" t="s">
        <v>51</v>
      </c>
      <c r="M4" s="6">
        <f>SUM(D2:D61)</f>
        <v>159935.81161541384</v>
      </c>
      <c r="O4">
        <f>A59</f>
        <v>41882</v>
      </c>
      <c r="P4">
        <f>C59+P3</f>
        <v>2238.1851490121799</v>
      </c>
      <c r="Q4">
        <f>D59+Q3</f>
        <v>4657.9282985934797</v>
      </c>
      <c r="R4">
        <f>E59+R3</f>
        <v>2641.3123449084751</v>
      </c>
    </row>
    <row r="5" spans="1:18">
      <c r="A5" s="23">
        <v>43524</v>
      </c>
      <c r="B5" s="6">
        <v>23211.7484823956</v>
      </c>
      <c r="C5" s="6">
        <v>4928.6822415492197</v>
      </c>
      <c r="D5" s="6">
        <v>9535.0146688019395</v>
      </c>
      <c r="E5" s="6">
        <v>3117.3680063269899</v>
      </c>
      <c r="F5" s="6">
        <v>2.7083739937269899</v>
      </c>
      <c r="G5" s="6">
        <v>5627.9751917238</v>
      </c>
      <c r="I5" s="3" t="s">
        <v>59</v>
      </c>
      <c r="J5" s="6">
        <f>SUM(E2:E4)</f>
        <v>10315.775992560661</v>
      </c>
      <c r="L5" s="3" t="s">
        <v>52</v>
      </c>
      <c r="M5" s="6">
        <f>SUM(E2:E61)</f>
        <v>123672.8012149006</v>
      </c>
      <c r="O5">
        <f>A58</f>
        <v>41912</v>
      </c>
      <c r="P5">
        <f>C58+P4</f>
        <v>1019.8160313710998</v>
      </c>
      <c r="Q5">
        <f>D58+Q4</f>
        <v>2931.0268957144999</v>
      </c>
      <c r="R5">
        <f>E58+R4</f>
        <v>3609.2050902641013</v>
      </c>
    </row>
    <row r="6" spans="1:18">
      <c r="A6" s="23">
        <v>43496</v>
      </c>
      <c r="B6" s="6">
        <v>-1715.05792093934</v>
      </c>
      <c r="C6" s="6">
        <v>5865.7505748909598</v>
      </c>
      <c r="D6" s="6">
        <v>9458.7492193072794</v>
      </c>
      <c r="E6" s="6">
        <v>3395.0691340629401</v>
      </c>
      <c r="F6" s="6">
        <v>0</v>
      </c>
      <c r="G6" s="6">
        <v>-20434.6268492005</v>
      </c>
      <c r="I6" s="3" t="s">
        <v>53</v>
      </c>
      <c r="J6" s="6">
        <f>SUM(F2:F4)</f>
        <v>-4.0801859606405291</v>
      </c>
      <c r="L6" s="3" t="s">
        <v>53</v>
      </c>
      <c r="M6" s="6">
        <f>SUM(F2:F61)</f>
        <v>700.58831676813543</v>
      </c>
      <c r="O6">
        <f>A57</f>
        <v>41943</v>
      </c>
      <c r="P6">
        <f>C57+P5</f>
        <v>2785.1650504234599</v>
      </c>
      <c r="Q6">
        <f>D57+Q5</f>
        <v>5961.5711010315099</v>
      </c>
      <c r="R6">
        <f>E57+R5</f>
        <v>4790.8423136211413</v>
      </c>
    </row>
    <row r="7" spans="1:18">
      <c r="A7" s="23">
        <v>43465</v>
      </c>
      <c r="B7" s="6">
        <v>-9723.98263464708</v>
      </c>
      <c r="C7" s="6">
        <v>-20161.753140656601</v>
      </c>
      <c r="D7" s="6">
        <v>-6874.8460942803204</v>
      </c>
      <c r="E7" s="6">
        <v>3489.8904304379898</v>
      </c>
      <c r="F7" s="6">
        <v>36.571738357123898</v>
      </c>
      <c r="G7" s="6">
        <v>13786.1544314947</v>
      </c>
      <c r="I7" s="4" t="s">
        <v>54</v>
      </c>
      <c r="J7" s="6">
        <f>SUM(G2:G4)</f>
        <v>18230.612643604491</v>
      </c>
      <c r="L7" s="4" t="s">
        <v>54</v>
      </c>
      <c r="M7" s="6">
        <f>SUM(G2:G61)</f>
        <v>89347.063942382258</v>
      </c>
      <c r="O7">
        <f>A56</f>
        <v>41973</v>
      </c>
      <c r="P7">
        <f>C56+P6</f>
        <v>4767.4247151766194</v>
      </c>
      <c r="Q7">
        <f>D56+Q6</f>
        <v>10039.97170832373</v>
      </c>
      <c r="R7">
        <f>E56+R6</f>
        <v>5947.3937206012815</v>
      </c>
    </row>
    <row r="8" spans="1:18">
      <c r="A8" s="23">
        <v>43434</v>
      </c>
      <c r="B8" s="6">
        <v>12792.8219065629</v>
      </c>
      <c r="C8" s="6">
        <v>2194.58981345953</v>
      </c>
      <c r="D8" s="6">
        <v>2450.1650146574798</v>
      </c>
      <c r="E8" s="6">
        <v>3145.0123642480798</v>
      </c>
      <c r="F8" s="6">
        <v>13.7065306505288</v>
      </c>
      <c r="G8" s="6">
        <v>4989.3481835473203</v>
      </c>
      <c r="O8">
        <f>A55</f>
        <v>42004</v>
      </c>
      <c r="P8">
        <f>C55+P7</f>
        <v>4550.5799389865633</v>
      </c>
      <c r="Q8">
        <f>D55+Q7</f>
        <v>8387.2653016540298</v>
      </c>
      <c r="R8">
        <f>E55+R7</f>
        <v>6964.985953227022</v>
      </c>
    </row>
    <row r="9" spans="1:18">
      <c r="A9" s="23">
        <v>43404</v>
      </c>
      <c r="B9" s="6">
        <v>-11268.893856000401</v>
      </c>
      <c r="C9" s="6">
        <v>-24395.539513565898</v>
      </c>
      <c r="D9" s="6">
        <v>-11451.1202962935</v>
      </c>
      <c r="E9" s="6">
        <v>2643.8689233886598</v>
      </c>
      <c r="F9" s="6">
        <v>4.6999097988432901</v>
      </c>
      <c r="G9" s="6">
        <v>21929.197120671499</v>
      </c>
      <c r="O9">
        <f>A54</f>
        <v>42035</v>
      </c>
      <c r="P9">
        <f>C54+P8</f>
        <v>2232.2398817120434</v>
      </c>
      <c r="Q9">
        <f>D54+Q8</f>
        <v>6612.4588560972797</v>
      </c>
      <c r="R9">
        <f>E54+R8</f>
        <v>8167.412522005442</v>
      </c>
    </row>
    <row r="10" spans="1:18">
      <c r="A10" s="23">
        <v>43373</v>
      </c>
      <c r="B10" s="6">
        <v>8813.0770419453202</v>
      </c>
      <c r="C10" s="6">
        <v>1554.96821700889</v>
      </c>
      <c r="D10" s="6">
        <v>2975.3878811648401</v>
      </c>
      <c r="E10" s="6">
        <v>2259.2527869241899</v>
      </c>
      <c r="F10" s="6">
        <v>101.800509740908</v>
      </c>
      <c r="G10" s="6">
        <v>1921.66764710647</v>
      </c>
      <c r="O10">
        <f>A53</f>
        <v>42063</v>
      </c>
      <c r="P10">
        <f>C53+P9</f>
        <v>5191.4213205790438</v>
      </c>
      <c r="Q10">
        <f>D53+Q9</f>
        <v>12536.99577126548</v>
      </c>
      <c r="R10">
        <f>E53+R9</f>
        <v>9474.6651782172812</v>
      </c>
    </row>
    <row r="11" spans="1:18">
      <c r="A11" s="23">
        <v>43343</v>
      </c>
      <c r="B11" s="6">
        <v>20380.341867941101</v>
      </c>
      <c r="C11" s="6">
        <v>8257.6741982756703</v>
      </c>
      <c r="D11" s="6">
        <v>9433.4461234574192</v>
      </c>
      <c r="E11" s="6">
        <v>2736.8121126695501</v>
      </c>
      <c r="F11" s="6">
        <v>17.963151521485699</v>
      </c>
      <c r="G11" s="6">
        <v>-65.553717983035</v>
      </c>
      <c r="O11">
        <f>A52</f>
        <v>42094</v>
      </c>
      <c r="P11">
        <f>C52+P10</f>
        <v>3651.8703813417637</v>
      </c>
      <c r="Q11">
        <f>D52+Q10</f>
        <v>10863.667724159879</v>
      </c>
      <c r="R11">
        <f>E52+R10</f>
        <v>10832.750418232352</v>
      </c>
    </row>
    <row r="12" spans="1:18">
      <c r="A12" s="23">
        <v>43312</v>
      </c>
      <c r="B12" s="6">
        <v>20109.3566045884</v>
      </c>
      <c r="C12" s="6">
        <v>6699.5689615000401</v>
      </c>
      <c r="D12" s="6">
        <v>12189.868632993501</v>
      </c>
      <c r="E12" s="6">
        <v>2383.8487044161502</v>
      </c>
      <c r="F12" s="6">
        <v>0</v>
      </c>
      <c r="G12" s="6">
        <v>-1163.9296943213701</v>
      </c>
      <c r="O12">
        <f>A51</f>
        <v>42124</v>
      </c>
      <c r="P12">
        <f>C51+P11</f>
        <v>4589.1856908966329</v>
      </c>
      <c r="Q12">
        <f>D51+Q11</f>
        <v>11694.97947553136</v>
      </c>
      <c r="R12">
        <f>E51+R11</f>
        <v>12591.664095705783</v>
      </c>
    </row>
    <row r="13" spans="1:18">
      <c r="A13" s="23">
        <v>43281</v>
      </c>
      <c r="B13" s="6">
        <v>7985.1675440168001</v>
      </c>
      <c r="C13" s="6">
        <v>1383.85500273396</v>
      </c>
      <c r="D13" s="6">
        <v>2132.0709425127202</v>
      </c>
      <c r="E13" s="6">
        <v>2896.96819475852</v>
      </c>
      <c r="F13" s="6">
        <v>34.684913885223303</v>
      </c>
      <c r="G13" s="6">
        <v>1537.5884901263701</v>
      </c>
      <c r="O13">
        <f>A50</f>
        <v>42155</v>
      </c>
      <c r="P13">
        <f>C50+P12</f>
        <v>5694.4991231795229</v>
      </c>
      <c r="Q13">
        <f>D50+Q12</f>
        <v>11296.475195912732</v>
      </c>
      <c r="R13">
        <f>E50+R12</f>
        <v>13983.225615696212</v>
      </c>
    </row>
    <row r="14" spans="1:18">
      <c r="A14" s="23">
        <v>43251</v>
      </c>
      <c r="B14" s="6">
        <v>19240.792139516299</v>
      </c>
      <c r="C14" s="6">
        <v>3604.2345724248398</v>
      </c>
      <c r="D14" s="6">
        <v>5582.5329560762102</v>
      </c>
      <c r="E14" s="6">
        <v>2508.0478209965199</v>
      </c>
      <c r="F14" s="6">
        <v>30.818585701542499</v>
      </c>
      <c r="G14" s="6">
        <v>7515.1582043171602</v>
      </c>
      <c r="O14">
        <f>A49</f>
        <v>42185</v>
      </c>
      <c r="P14">
        <f>C49+P13</f>
        <v>3417.3930876507429</v>
      </c>
      <c r="Q14">
        <f>D49+Q13</f>
        <v>8916.0775389769624</v>
      </c>
      <c r="R14">
        <f>E49+R13</f>
        <v>15697.965358188532</v>
      </c>
    </row>
    <row r="15" spans="1:18">
      <c r="A15" s="23">
        <v>43220</v>
      </c>
      <c r="B15" s="6">
        <v>9720.9637898698493</v>
      </c>
      <c r="C15" s="6">
        <v>712.49917746089</v>
      </c>
      <c r="D15" s="6">
        <v>2897.25133087839</v>
      </c>
      <c r="E15" s="6">
        <v>2802.8908424210999</v>
      </c>
      <c r="F15" s="6">
        <v>2.1473659644657701</v>
      </c>
      <c r="G15" s="6">
        <v>3306.1750731449802</v>
      </c>
      <c r="O15">
        <f>A48</f>
        <v>42216</v>
      </c>
      <c r="P15">
        <f>C48+P14</f>
        <v>5574.2017990787226</v>
      </c>
      <c r="Q15">
        <f>D48+Q14</f>
        <v>13351.977419109013</v>
      </c>
      <c r="R15">
        <f>E48+R14</f>
        <v>17521.998340722981</v>
      </c>
    </row>
    <row r="16" spans="1:18">
      <c r="A16" s="23">
        <v>43190</v>
      </c>
      <c r="B16" s="6">
        <v>-3557.4548093949702</v>
      </c>
      <c r="C16" s="6">
        <v>-4930.2369989118197</v>
      </c>
      <c r="D16" s="6">
        <v>-1762.8858920684099</v>
      </c>
      <c r="E16" s="6">
        <v>2280.09561855331</v>
      </c>
      <c r="F16" s="6">
        <v>46.828695122639502</v>
      </c>
      <c r="G16" s="6">
        <v>808.74376790931103</v>
      </c>
      <c r="O16">
        <f>A47</f>
        <v>42247</v>
      </c>
      <c r="P16">
        <f>C47+P15</f>
        <v>-1659.1567081129169</v>
      </c>
      <c r="Q16">
        <f>D47+Q15</f>
        <v>7776.2291448209826</v>
      </c>
      <c r="R16">
        <f>E47+R15</f>
        <v>18878.45513654947</v>
      </c>
    </row>
    <row r="17" spans="1:18">
      <c r="A17" s="23">
        <v>43159</v>
      </c>
      <c r="B17" s="6">
        <v>-8458.9661854846599</v>
      </c>
      <c r="C17" s="6">
        <v>-8690.0236028062409</v>
      </c>
      <c r="D17" s="6">
        <v>-7365.18985889329</v>
      </c>
      <c r="E17" s="6">
        <v>2503.11777065657</v>
      </c>
      <c r="F17" s="6">
        <v>28.3406613212466</v>
      </c>
      <c r="G17" s="6">
        <v>5064.7888442370404</v>
      </c>
      <c r="O17">
        <f>A46</f>
        <v>42277</v>
      </c>
      <c r="P17">
        <f>C46+P16</f>
        <v>-3201.1713211684669</v>
      </c>
      <c r="Q17">
        <f>D46+Q16</f>
        <v>6193.9135944420923</v>
      </c>
      <c r="R17">
        <f>E46+R16</f>
        <v>20484.802852909201</v>
      </c>
    </row>
    <row r="18" spans="1:18">
      <c r="A18" s="23">
        <v>43131</v>
      </c>
      <c r="B18" s="6">
        <v>2310.2423231978701</v>
      </c>
      <c r="C18" s="6">
        <v>14870.1643995171</v>
      </c>
      <c r="D18" s="6">
        <v>3916.9380197583801</v>
      </c>
      <c r="E18" s="6">
        <v>2262.8866692851698</v>
      </c>
      <c r="F18" s="6">
        <v>4.7547780156283599</v>
      </c>
      <c r="G18" s="6">
        <v>-18744.501543378399</v>
      </c>
      <c r="O18">
        <f>A45</f>
        <v>42308</v>
      </c>
      <c r="P18">
        <f>C45+P17</f>
        <v>1646.5541903831431</v>
      </c>
      <c r="Q18">
        <f>D45+Q17</f>
        <v>12165.726307250632</v>
      </c>
      <c r="R18">
        <f>E45+R17</f>
        <v>22306.348608108201</v>
      </c>
    </row>
    <row r="19" spans="1:18">
      <c r="A19" s="23">
        <v>43100</v>
      </c>
      <c r="B19" s="6">
        <v>23408.822948978399</v>
      </c>
      <c r="C19" s="6">
        <v>3766.37350658985</v>
      </c>
      <c r="D19" s="6">
        <v>14323.873867427499</v>
      </c>
      <c r="E19" s="6">
        <v>3102.7339500105199</v>
      </c>
      <c r="F19" s="6">
        <v>56.228653284107402</v>
      </c>
      <c r="G19" s="6">
        <v>2159.61297166639</v>
      </c>
      <c r="O19">
        <f>A44</f>
        <v>42338</v>
      </c>
      <c r="P19">
        <f>C44+P18</f>
        <v>1998.8647102754592</v>
      </c>
      <c r="Q19">
        <f>D44+Q18</f>
        <v>11516.293290951156</v>
      </c>
      <c r="R19">
        <f>E44+R18</f>
        <v>23837.426528654392</v>
      </c>
    </row>
    <row r="20" spans="1:18">
      <c r="A20" s="23">
        <v>43069</v>
      </c>
      <c r="B20" s="6">
        <v>19808.6206890674</v>
      </c>
      <c r="C20" s="6">
        <v>9707.5077251378298</v>
      </c>
      <c r="D20" s="6">
        <v>9680.9026065185499</v>
      </c>
      <c r="E20" s="6">
        <v>2786.7178319415302</v>
      </c>
      <c r="F20" s="6">
        <v>72.325932202082797</v>
      </c>
      <c r="G20" s="6">
        <v>-2438.83340673254</v>
      </c>
      <c r="O20">
        <f>A43</f>
        <v>42369</v>
      </c>
      <c r="P20">
        <f>C43+P19</f>
        <v>431.22328104818916</v>
      </c>
      <c r="Q20">
        <f>D43+Q19</f>
        <v>10107.211901412717</v>
      </c>
      <c r="R20">
        <f>E43+R19</f>
        <v>25379.132398074304</v>
      </c>
    </row>
    <row r="21" spans="1:18">
      <c r="A21" s="23">
        <v>43039</v>
      </c>
      <c r="B21" s="6">
        <v>21820.650950816402</v>
      </c>
      <c r="C21" s="6">
        <v>7931.7970951924699</v>
      </c>
      <c r="D21" s="6">
        <v>9398.6519418535299</v>
      </c>
      <c r="E21" s="6">
        <v>2481.1047474260499</v>
      </c>
      <c r="F21" s="6">
        <v>5.3677687144567798</v>
      </c>
      <c r="G21" s="6">
        <v>2003.72939762992</v>
      </c>
      <c r="O21">
        <f>A42</f>
        <v>42400</v>
      </c>
      <c r="P21">
        <f>C42+P20</f>
        <v>-4255.2568193939105</v>
      </c>
      <c r="Q21">
        <f>D42+Q20</f>
        <v>9344.5798383882866</v>
      </c>
      <c r="R21">
        <f>E42+R20</f>
        <v>27188.181627248523</v>
      </c>
    </row>
    <row r="22" spans="1:18">
      <c r="A22" s="23">
        <v>43008</v>
      </c>
      <c r="B22" s="6">
        <v>29430.954155347699</v>
      </c>
      <c r="C22" s="6">
        <v>5822.4934799218199</v>
      </c>
      <c r="D22" s="6">
        <v>15733.159375084901</v>
      </c>
      <c r="E22" s="6">
        <v>2917.0352780753901</v>
      </c>
      <c r="F22" s="6">
        <v>0</v>
      </c>
      <c r="G22" s="6">
        <v>4958.2660222656004</v>
      </c>
      <c r="O22">
        <f>A41</f>
        <v>42429</v>
      </c>
      <c r="P22">
        <f>C41+P21</f>
        <v>-4311.6656550021671</v>
      </c>
      <c r="Q22">
        <f>D41+Q21</f>
        <v>9246.8030947812877</v>
      </c>
      <c r="R22">
        <f>E41+R21</f>
        <v>28796.305687771972</v>
      </c>
    </row>
    <row r="23" spans="1:18">
      <c r="A23" s="23">
        <v>42978</v>
      </c>
      <c r="B23" s="6">
        <v>4206.9793922016497</v>
      </c>
      <c r="C23" s="6">
        <v>764.11341758669005</v>
      </c>
      <c r="D23" s="6">
        <v>-10.859093492168199</v>
      </c>
      <c r="E23" s="6">
        <v>1923.9687590164201</v>
      </c>
      <c r="F23" s="6">
        <v>-4.2174438645776204</v>
      </c>
      <c r="G23" s="6">
        <v>1533.9737529552799</v>
      </c>
      <c r="O23">
        <f>A40</f>
        <v>42460</v>
      </c>
      <c r="P23">
        <f>C40+P22</f>
        <v>-944.46424014197692</v>
      </c>
      <c r="Q23">
        <f>D40+Q22</f>
        <v>17263.001149076019</v>
      </c>
      <c r="R23">
        <f>E40+R22</f>
        <v>30287.806697145032</v>
      </c>
    </row>
    <row r="24" spans="1:18">
      <c r="A24" s="23">
        <v>42947</v>
      </c>
      <c r="B24" s="6">
        <v>19618.630768499999</v>
      </c>
      <c r="C24" s="6">
        <v>4906.1888342951297</v>
      </c>
      <c r="D24" s="6">
        <v>7892.73368317928</v>
      </c>
      <c r="E24" s="6">
        <v>2039.1175827964901</v>
      </c>
      <c r="F24" s="6">
        <v>3.90489058800389</v>
      </c>
      <c r="G24" s="6">
        <v>4776.6857776410798</v>
      </c>
      <c r="O24">
        <f>A39</f>
        <v>42490</v>
      </c>
      <c r="P24">
        <f>C39+P23</f>
        <v>-489.69348391366793</v>
      </c>
      <c r="Q24">
        <f>D39+Q23</f>
        <v>17686.680579401731</v>
      </c>
      <c r="R24">
        <f>E39+R23</f>
        <v>32059.050176701741</v>
      </c>
    </row>
    <row r="25" spans="1:18">
      <c r="A25" s="23">
        <v>42916</v>
      </c>
      <c r="B25" s="6">
        <v>5837.3920533688697</v>
      </c>
      <c r="C25" s="6">
        <v>1502.8323357238</v>
      </c>
      <c r="D25" s="6">
        <v>579.05440072412102</v>
      </c>
      <c r="E25" s="6">
        <v>1866.0619662833701</v>
      </c>
      <c r="F25" s="6">
        <v>41.822830007448601</v>
      </c>
      <c r="G25" s="6">
        <v>1847.6205206301099</v>
      </c>
      <c r="O25">
        <f>A38</f>
        <v>42521</v>
      </c>
      <c r="P25">
        <f>C38+P24</f>
        <v>1083.4682829977821</v>
      </c>
      <c r="Q25">
        <f>D38+Q24</f>
        <v>18729.672876955021</v>
      </c>
      <c r="R25">
        <f>E38+R24</f>
        <v>33653.926924308864</v>
      </c>
    </row>
    <row r="26" spans="1:18">
      <c r="A26" s="23">
        <v>42886</v>
      </c>
      <c r="B26" s="6">
        <v>11335.835060305501</v>
      </c>
      <c r="C26" s="6">
        <v>2833.7788856074599</v>
      </c>
      <c r="D26" s="6">
        <v>2694.2243016768998</v>
      </c>
      <c r="E26" s="6">
        <v>1857.7973075606401</v>
      </c>
      <c r="F26" s="6">
        <v>42.990385784619903</v>
      </c>
      <c r="G26" s="6">
        <v>3907.0441796759501</v>
      </c>
      <c r="O26">
        <f>A37</f>
        <v>42551</v>
      </c>
      <c r="P26">
        <f>C37+P25</f>
        <v>1587.245268661105</v>
      </c>
      <c r="Q26">
        <f>D37+Q25</f>
        <v>18074.872449958715</v>
      </c>
      <c r="R26">
        <f>E37+R25</f>
        <v>36115.756603890361</v>
      </c>
    </row>
    <row r="27" spans="1:18">
      <c r="A27" s="23">
        <v>42855</v>
      </c>
      <c r="B27" s="6">
        <v>8450.5592369122005</v>
      </c>
      <c r="C27" s="6">
        <v>1705.4614686782099</v>
      </c>
      <c r="D27" s="6">
        <v>2487.4086565750499</v>
      </c>
      <c r="E27" s="6">
        <v>1595.58504847364</v>
      </c>
      <c r="F27" s="6">
        <v>2.81977659085433</v>
      </c>
      <c r="G27" s="6">
        <v>2659.2842865944299</v>
      </c>
      <c r="O27">
        <f>A36</f>
        <v>42582</v>
      </c>
      <c r="P27">
        <f>C36+P26</f>
        <v>6758.5423535682448</v>
      </c>
      <c r="Q27">
        <f>D36+Q26</f>
        <v>29335.715525027517</v>
      </c>
      <c r="R27">
        <f>E36+R26</f>
        <v>38428.151808323921</v>
      </c>
    </row>
    <row r="28" spans="1:18">
      <c r="A28" s="23">
        <v>42825</v>
      </c>
      <c r="B28" s="6">
        <v>4955.46514215348</v>
      </c>
      <c r="C28" s="6">
        <v>194.86968935989</v>
      </c>
      <c r="D28" s="6">
        <v>2197.3853992930299</v>
      </c>
      <c r="E28" s="6">
        <v>1984.2122649902799</v>
      </c>
      <c r="F28" s="6">
        <v>27.0563519496624</v>
      </c>
      <c r="G28" s="6">
        <v>551.94143656060999</v>
      </c>
      <c r="O28">
        <f>A35</f>
        <v>42613</v>
      </c>
      <c r="P28">
        <f>C35+P27</f>
        <v>6934.4766740715231</v>
      </c>
      <c r="Q28">
        <f>D35+Q27</f>
        <v>27718.839931785486</v>
      </c>
      <c r="R28">
        <f>E35+R27</f>
        <v>40059.011235155551</v>
      </c>
    </row>
    <row r="29" spans="1:18">
      <c r="A29" s="23">
        <v>42794</v>
      </c>
      <c r="B29" s="6">
        <v>11160.733010771701</v>
      </c>
      <c r="C29" s="6">
        <v>5870.1188892436503</v>
      </c>
      <c r="D29" s="6">
        <v>6398.1708279796903</v>
      </c>
      <c r="E29" s="6">
        <v>2016.1429990612901</v>
      </c>
      <c r="F29" s="6">
        <v>32.8714801777368</v>
      </c>
      <c r="G29" s="6">
        <v>-3156.57118569064</v>
      </c>
      <c r="O29">
        <f>A34</f>
        <v>42643</v>
      </c>
      <c r="P29">
        <f>C34+P28</f>
        <v>6946.8158495813605</v>
      </c>
      <c r="Q29">
        <f>D34+Q28</f>
        <v>26446.961651701964</v>
      </c>
      <c r="R29">
        <f>E34+R28</f>
        <v>42145.970361248401</v>
      </c>
    </row>
    <row r="30" spans="1:18">
      <c r="A30" s="23">
        <v>42766</v>
      </c>
      <c r="B30" s="6">
        <v>15192.0186854774</v>
      </c>
      <c r="C30" s="6">
        <v>2260.3847635756401</v>
      </c>
      <c r="D30" s="6">
        <v>6427.9889466124396</v>
      </c>
      <c r="E30" s="6">
        <v>2030.0728161140701</v>
      </c>
      <c r="F30" s="6">
        <v>2.0289340404743901</v>
      </c>
      <c r="G30" s="6">
        <v>4471.5432251348102</v>
      </c>
      <c r="O30">
        <f>A33</f>
        <v>42674</v>
      </c>
      <c r="P30">
        <f>C33+P29</f>
        <v>4095.1502633171303</v>
      </c>
      <c r="Q30">
        <f>D33+Q29</f>
        <v>25658.932349148399</v>
      </c>
      <c r="R30">
        <f>E33+R29</f>
        <v>44610.554606985614</v>
      </c>
    </row>
    <row r="31" spans="1:18">
      <c r="A31" s="23">
        <v>42735</v>
      </c>
      <c r="B31" s="6">
        <v>9292.1737766151891</v>
      </c>
      <c r="C31" s="6">
        <v>2659.46919119736</v>
      </c>
      <c r="D31" s="6">
        <v>2165.5560906246701</v>
      </c>
      <c r="E31" s="6">
        <v>1743.4326946297699</v>
      </c>
      <c r="F31" s="6">
        <v>24.270715568933799</v>
      </c>
      <c r="G31" s="6">
        <v>2699.4450845944498</v>
      </c>
      <c r="O31">
        <f>A32</f>
        <v>42704</v>
      </c>
      <c r="P31">
        <f>C32+P30</f>
        <v>7909.0662299003998</v>
      </c>
      <c r="Q31">
        <f>D32+Q30</f>
        <v>32571.366212252989</v>
      </c>
      <c r="R31">
        <f>E32+R30</f>
        <v>46587.912596814735</v>
      </c>
    </row>
    <row r="32" spans="1:18">
      <c r="A32" s="23">
        <v>42704</v>
      </c>
      <c r="B32" s="6">
        <v>15470.820831132</v>
      </c>
      <c r="C32" s="6">
        <v>3813.9159665832699</v>
      </c>
      <c r="D32" s="6">
        <v>6912.4338631045903</v>
      </c>
      <c r="E32" s="6">
        <v>1977.35798982912</v>
      </c>
      <c r="F32" s="6">
        <v>22.836231809919401</v>
      </c>
      <c r="G32" s="6">
        <v>2744.27677980512</v>
      </c>
      <c r="O32">
        <f>A31</f>
        <v>42735</v>
      </c>
      <c r="P32">
        <f>C31+P31</f>
        <v>10568.53542109776</v>
      </c>
      <c r="Q32">
        <f>D31+Q31</f>
        <v>34736.922302877661</v>
      </c>
      <c r="R32">
        <f>E31+R31</f>
        <v>48331.345291444508</v>
      </c>
    </row>
    <row r="33" spans="1:18">
      <c r="A33" s="23">
        <v>42674</v>
      </c>
      <c r="B33" s="6">
        <v>-642.45982940476904</v>
      </c>
      <c r="C33" s="6">
        <v>-2851.6655862642301</v>
      </c>
      <c r="D33" s="6">
        <v>-788.02930255356603</v>
      </c>
      <c r="E33" s="6">
        <v>2464.58424573721</v>
      </c>
      <c r="F33" s="6">
        <v>2.64608614840329</v>
      </c>
      <c r="G33" s="6">
        <v>530.00472752741098</v>
      </c>
      <c r="O33">
        <f>A30</f>
        <v>42766</v>
      </c>
      <c r="P33">
        <f>C30+P32</f>
        <v>12828.920184673399</v>
      </c>
      <c r="Q33">
        <f>D30+Q32</f>
        <v>41164.911249490098</v>
      </c>
      <c r="R33">
        <f>E30+R32</f>
        <v>50361.41810755858</v>
      </c>
    </row>
    <row r="34" spans="1:18">
      <c r="A34" s="23">
        <v>42643</v>
      </c>
      <c r="B34" s="6">
        <v>2035.0252464615901</v>
      </c>
      <c r="C34" s="6">
        <v>12.339175509837601</v>
      </c>
      <c r="D34" s="6">
        <v>-1271.8782800835199</v>
      </c>
      <c r="E34" s="6">
        <v>2086.9591260928501</v>
      </c>
      <c r="F34" s="6">
        <v>0</v>
      </c>
      <c r="G34" s="6">
        <v>1207.6052249424199</v>
      </c>
      <c r="O34">
        <f>A29</f>
        <v>42794</v>
      </c>
      <c r="P34">
        <f>C29+P33</f>
        <v>18699.039073917051</v>
      </c>
      <c r="Q34">
        <f>D29+Q33</f>
        <v>47563.082077469786</v>
      </c>
      <c r="R34">
        <f>E29+R33</f>
        <v>52377.561106619869</v>
      </c>
    </row>
    <row r="35" spans="1:18">
      <c r="A35" s="23">
        <v>42613</v>
      </c>
      <c r="B35" s="6">
        <v>1455.7187068963001</v>
      </c>
      <c r="C35" s="6">
        <v>175.934320503278</v>
      </c>
      <c r="D35" s="6">
        <v>-1616.8755932420299</v>
      </c>
      <c r="E35" s="6">
        <v>1630.8594268316299</v>
      </c>
      <c r="F35" s="6">
        <v>0</v>
      </c>
      <c r="G35" s="6">
        <v>1265.80055280342</v>
      </c>
      <c r="O35">
        <f>A28</f>
        <v>42825</v>
      </c>
      <c r="P35">
        <f>C28+P34</f>
        <v>18893.908763276941</v>
      </c>
      <c r="Q35">
        <f>D28+Q34</f>
        <v>49760.467476762817</v>
      </c>
      <c r="R35">
        <f>E28+R34</f>
        <v>54361.77337161015</v>
      </c>
    </row>
    <row r="36" spans="1:18">
      <c r="A36" s="23">
        <v>42582</v>
      </c>
      <c r="B36" s="6">
        <v>19653.732327268899</v>
      </c>
      <c r="C36" s="6">
        <v>5171.2970849071398</v>
      </c>
      <c r="D36" s="6">
        <v>11260.8430750688</v>
      </c>
      <c r="E36" s="6">
        <v>2312.3952044335601</v>
      </c>
      <c r="F36" s="6">
        <v>2.2598710129441799</v>
      </c>
      <c r="G36" s="6">
        <v>906.93709184653505</v>
      </c>
      <c r="O36">
        <f>A27</f>
        <v>42855</v>
      </c>
      <c r="P36">
        <f>C27+P35</f>
        <v>20599.370231955152</v>
      </c>
      <c r="Q36">
        <f>D27+Q35</f>
        <v>52247.876133337864</v>
      </c>
      <c r="R36">
        <f>E27+R35</f>
        <v>55957.358420083787</v>
      </c>
    </row>
    <row r="37" spans="1:18">
      <c r="A37" s="23">
        <v>42551</v>
      </c>
      <c r="B37" s="6">
        <v>3689.0350287224201</v>
      </c>
      <c r="C37" s="6">
        <v>503.77698566332299</v>
      </c>
      <c r="D37" s="6">
        <v>-654.80042699630701</v>
      </c>
      <c r="E37" s="6">
        <v>2461.8296795814999</v>
      </c>
      <c r="F37" s="6">
        <v>2.3151151952601898</v>
      </c>
      <c r="G37" s="6">
        <v>1375.9136752786301</v>
      </c>
      <c r="O37">
        <f>A26</f>
        <v>42886</v>
      </c>
      <c r="P37">
        <f>C26+P36</f>
        <v>23433.149117562611</v>
      </c>
      <c r="Q37">
        <f>D26+Q36</f>
        <v>54942.100435014763</v>
      </c>
      <c r="R37">
        <f>E26+R36</f>
        <v>57815.155727644429</v>
      </c>
    </row>
    <row r="38" spans="1:18">
      <c r="A38" s="23">
        <v>42521</v>
      </c>
      <c r="B38" s="6">
        <v>8422.8241665014393</v>
      </c>
      <c r="C38" s="6">
        <v>1573.1617669114501</v>
      </c>
      <c r="D38" s="6">
        <v>1042.99229755329</v>
      </c>
      <c r="E38" s="6">
        <v>1594.87674760712</v>
      </c>
      <c r="F38" s="6">
        <v>1.50233817799394</v>
      </c>
      <c r="G38" s="6">
        <v>4210.29101625157</v>
      </c>
      <c r="O38">
        <f>A25</f>
        <v>42916</v>
      </c>
      <c r="P38">
        <f>C25+P37</f>
        <v>24935.981453286411</v>
      </c>
      <c r="Q38">
        <f>D25+Q37</f>
        <v>55521.154835738882</v>
      </c>
      <c r="R38">
        <f>E25+R37</f>
        <v>59681.2176939278</v>
      </c>
    </row>
    <row r="39" spans="1:18">
      <c r="A39" s="23">
        <v>42490</v>
      </c>
      <c r="B39" s="6">
        <v>3456.4833600181801</v>
      </c>
      <c r="C39" s="6">
        <v>454.77075622830898</v>
      </c>
      <c r="D39" s="6">
        <v>423.67943032571202</v>
      </c>
      <c r="E39" s="6">
        <v>1771.2434795567101</v>
      </c>
      <c r="F39" s="6">
        <v>0</v>
      </c>
      <c r="G39" s="6">
        <v>806.78969390744396</v>
      </c>
      <c r="O39">
        <f>A24</f>
        <v>42947</v>
      </c>
      <c r="P39">
        <f>C24+P38</f>
        <v>29842.170287581539</v>
      </c>
      <c r="Q39">
        <f>D24+Q38</f>
        <v>63413.88851891816</v>
      </c>
      <c r="R39">
        <f>E24+R38</f>
        <v>61720.33527672429</v>
      </c>
    </row>
    <row r="40" spans="1:18">
      <c r="A40" s="23">
        <v>42460</v>
      </c>
      <c r="B40" s="6">
        <v>3479.9277377910398</v>
      </c>
      <c r="C40" s="6">
        <v>3367.2014148601902</v>
      </c>
      <c r="D40" s="6">
        <v>8016.1980542947304</v>
      </c>
      <c r="E40" s="6">
        <v>1491.50100937306</v>
      </c>
      <c r="F40" s="6">
        <v>0.93460937481683803</v>
      </c>
      <c r="G40" s="6">
        <v>-9395.90735011176</v>
      </c>
      <c r="O40">
        <f>A23</f>
        <v>42978</v>
      </c>
      <c r="P40">
        <f>C23+P39</f>
        <v>30606.283705168229</v>
      </c>
      <c r="Q40">
        <f>D23+Q39</f>
        <v>63403.029425425993</v>
      </c>
      <c r="R40">
        <f>E23+R39</f>
        <v>63644.304035740708</v>
      </c>
    </row>
    <row r="41" spans="1:18">
      <c r="A41" s="23">
        <v>42429</v>
      </c>
      <c r="B41" s="6">
        <v>2048.08539136837</v>
      </c>
      <c r="C41" s="6">
        <v>-56.408835608256297</v>
      </c>
      <c r="D41" s="6">
        <v>-97.776743606998707</v>
      </c>
      <c r="E41" s="6">
        <v>1608.12406052345</v>
      </c>
      <c r="F41" s="6">
        <v>-2.0558693793404599</v>
      </c>
      <c r="G41" s="6">
        <v>596.20277943951396</v>
      </c>
      <c r="O41">
        <f>A22</f>
        <v>43008</v>
      </c>
      <c r="P41">
        <f>C22+P40</f>
        <v>36428.777185090046</v>
      </c>
      <c r="Q41">
        <f>D22+Q40</f>
        <v>79136.188800510892</v>
      </c>
      <c r="R41">
        <f>E22+R40</f>
        <v>66561.339313816105</v>
      </c>
    </row>
    <row r="42" spans="1:18">
      <c r="A42" s="23">
        <v>42400</v>
      </c>
      <c r="B42" s="6">
        <v>-2601.0434367129301</v>
      </c>
      <c r="C42" s="6">
        <v>-4686.4801004420997</v>
      </c>
      <c r="D42" s="6">
        <v>-762.63206302442995</v>
      </c>
      <c r="E42" s="6">
        <v>1809.04922917422</v>
      </c>
      <c r="F42" s="6">
        <v>5.4725657390905802</v>
      </c>
      <c r="G42" s="6">
        <v>1033.54693184027</v>
      </c>
      <c r="O42">
        <f>A21</f>
        <v>43039</v>
      </c>
      <c r="P42">
        <f>C21+P41</f>
        <v>44360.574280282519</v>
      </c>
      <c r="Q42">
        <f>D21+Q41</f>
        <v>88534.840742364424</v>
      </c>
      <c r="R42">
        <f>E21+R41</f>
        <v>69042.44406124216</v>
      </c>
    </row>
    <row r="43" spans="1:18">
      <c r="A43" s="23">
        <v>42369</v>
      </c>
      <c r="B43" s="6">
        <v>-975.37978443664304</v>
      </c>
      <c r="C43" s="6">
        <v>-1567.64142922727</v>
      </c>
      <c r="D43" s="6">
        <v>-1409.0813895384399</v>
      </c>
      <c r="E43" s="6">
        <v>1541.70586941991</v>
      </c>
      <c r="F43" s="6">
        <v>14.1281288403163</v>
      </c>
      <c r="G43" s="6">
        <v>445.50903606885601</v>
      </c>
      <c r="O43">
        <f>A20</f>
        <v>43069</v>
      </c>
      <c r="P43">
        <f>C20+P42</f>
        <v>54068.08200542035</v>
      </c>
      <c r="Q43">
        <f>D20+Q42</f>
        <v>98215.74334888297</v>
      </c>
      <c r="R43">
        <f>E20+R42</f>
        <v>71829.161893183686</v>
      </c>
    </row>
    <row r="44" spans="1:18">
      <c r="A44" s="23">
        <v>42338</v>
      </c>
      <c r="B44" s="6">
        <v>2339.0932318814498</v>
      </c>
      <c r="C44" s="6">
        <v>352.31051989231599</v>
      </c>
      <c r="D44" s="6">
        <v>-649.43301629947496</v>
      </c>
      <c r="E44" s="6">
        <v>1531.0779205461899</v>
      </c>
      <c r="F44" s="6">
        <v>18.314658131777801</v>
      </c>
      <c r="G44" s="6">
        <v>1086.82314961063</v>
      </c>
      <c r="O44">
        <f>A19</f>
        <v>43100</v>
      </c>
      <c r="P44">
        <f>C19+P43</f>
        <v>57834.455512010201</v>
      </c>
      <c r="Q44">
        <f>D19+Q43</f>
        <v>112539.61721631046</v>
      </c>
      <c r="R44">
        <f>E19+R43</f>
        <v>74931.895843194201</v>
      </c>
    </row>
    <row r="45" spans="1:18">
      <c r="A45" s="23">
        <v>42308</v>
      </c>
      <c r="B45" s="6">
        <v>-2291.9417952436702</v>
      </c>
      <c r="C45" s="6">
        <v>4847.72551155161</v>
      </c>
      <c r="D45" s="6">
        <v>5971.8127128085398</v>
      </c>
      <c r="E45" s="6">
        <v>1821.545755199</v>
      </c>
      <c r="F45" s="6">
        <v>0</v>
      </c>
      <c r="G45" s="6">
        <v>-14933.0257748028</v>
      </c>
      <c r="O45">
        <f>A18</f>
        <v>43131</v>
      </c>
      <c r="P45">
        <f>C18+P44</f>
        <v>72704.619911527305</v>
      </c>
      <c r="Q45">
        <f>D18+Q44</f>
        <v>116456.55523606885</v>
      </c>
      <c r="R45">
        <f>E18+R44</f>
        <v>77194.782512479374</v>
      </c>
    </row>
    <row r="46" spans="1:18">
      <c r="A46" s="23">
        <v>42277</v>
      </c>
      <c r="B46" s="6">
        <v>-838.71085386207199</v>
      </c>
      <c r="C46" s="6">
        <v>-1542.0146130555499</v>
      </c>
      <c r="D46" s="6">
        <v>-1582.3155503788901</v>
      </c>
      <c r="E46" s="6">
        <v>1606.3477163597299</v>
      </c>
      <c r="F46" s="6">
        <v>-1.78114687014054</v>
      </c>
      <c r="G46" s="6">
        <v>681.052740082789</v>
      </c>
      <c r="O46">
        <f>A17</f>
        <v>43159</v>
      </c>
      <c r="P46">
        <f>C17+P45</f>
        <v>64014.596308721062</v>
      </c>
      <c r="Q46">
        <f>D17+Q45</f>
        <v>109091.36537717555</v>
      </c>
      <c r="R46">
        <f>E17+R45</f>
        <v>79697.900283135939</v>
      </c>
    </row>
    <row r="47" spans="1:18">
      <c r="A47" s="23">
        <v>42247</v>
      </c>
      <c r="B47" s="6">
        <v>-3954.1124954841498</v>
      </c>
      <c r="C47" s="6">
        <v>-7233.3585071916395</v>
      </c>
      <c r="D47" s="6">
        <v>-5575.7482742880302</v>
      </c>
      <c r="E47" s="6">
        <v>1356.45679582649</v>
      </c>
      <c r="F47" s="6">
        <v>0</v>
      </c>
      <c r="G47" s="6">
        <v>7498.5374901690302</v>
      </c>
      <c r="O47">
        <f>A16</f>
        <v>43190</v>
      </c>
      <c r="P47">
        <f>C16+P46</f>
        <v>59084.359309809239</v>
      </c>
      <c r="Q47">
        <f>D16+Q46</f>
        <v>107328.47948510713</v>
      </c>
      <c r="R47">
        <f>E16+R46</f>
        <v>81977.995901689254</v>
      </c>
    </row>
    <row r="48" spans="1:18">
      <c r="A48" s="23">
        <v>42216</v>
      </c>
      <c r="B48" s="6">
        <v>14703.2620636758</v>
      </c>
      <c r="C48" s="6">
        <v>2156.8087114279801</v>
      </c>
      <c r="D48" s="6">
        <v>4435.8998801320504</v>
      </c>
      <c r="E48" s="6">
        <v>1824.03298253445</v>
      </c>
      <c r="F48" s="6">
        <v>1.5358558461712299</v>
      </c>
      <c r="G48" s="6">
        <v>6284.9846337352001</v>
      </c>
      <c r="O48">
        <f>A15</f>
        <v>43220</v>
      </c>
      <c r="P48">
        <f>C15+P47</f>
        <v>59796.858487270132</v>
      </c>
      <c r="Q48">
        <f>D15+Q47</f>
        <v>110225.73081598553</v>
      </c>
      <c r="R48">
        <f>E15+R47</f>
        <v>84780.88674411035</v>
      </c>
    </row>
    <row r="49" spans="1:18">
      <c r="A49" s="23">
        <v>42185</v>
      </c>
      <c r="B49" s="6">
        <v>-1772.6229689427701</v>
      </c>
      <c r="C49" s="6">
        <v>-2277.10603552878</v>
      </c>
      <c r="D49" s="6">
        <v>-2380.3976569357701</v>
      </c>
      <c r="E49" s="6">
        <v>1714.7397424923199</v>
      </c>
      <c r="F49" s="6">
        <v>0</v>
      </c>
      <c r="G49" s="6">
        <v>1170.1409810294499</v>
      </c>
      <c r="O49">
        <f>A14</f>
        <v>43251</v>
      </c>
      <c r="P49">
        <f>C14+P48</f>
        <v>63401.093059694969</v>
      </c>
      <c r="Q49">
        <f>D14+Q48</f>
        <v>115808.26377206173</v>
      </c>
      <c r="R49">
        <f>E14+R48</f>
        <v>87288.934565106872</v>
      </c>
    </row>
    <row r="50" spans="1:18">
      <c r="A50" s="23">
        <v>42155</v>
      </c>
      <c r="B50" s="6">
        <v>4862.3346109450704</v>
      </c>
      <c r="C50" s="6">
        <v>1105.3134322828901</v>
      </c>
      <c r="D50" s="6">
        <v>-398.504279618628</v>
      </c>
      <c r="E50" s="6">
        <v>1391.56151999043</v>
      </c>
      <c r="F50" s="6">
        <v>1.3912299031800699</v>
      </c>
      <c r="G50" s="6">
        <v>2762.5727083871898</v>
      </c>
      <c r="O50">
        <f>A13</f>
        <v>43281</v>
      </c>
      <c r="P50">
        <f>C13+P49</f>
        <v>64784.948062428928</v>
      </c>
      <c r="Q50">
        <f>D13+Q49</f>
        <v>117940.33471457445</v>
      </c>
      <c r="R50">
        <f>E13+R49</f>
        <v>90185.902759865392</v>
      </c>
    </row>
    <row r="51" spans="1:18">
      <c r="A51" s="23">
        <v>42124</v>
      </c>
      <c r="B51" s="6">
        <v>5542.9483268682598</v>
      </c>
      <c r="C51" s="6">
        <v>937.31530955486903</v>
      </c>
      <c r="D51" s="6">
        <v>831.31175137148102</v>
      </c>
      <c r="E51" s="6">
        <v>1758.91367747343</v>
      </c>
      <c r="F51" s="6">
        <v>0</v>
      </c>
      <c r="G51" s="6">
        <v>2015.4075884684701</v>
      </c>
      <c r="O51">
        <f>A12</f>
        <v>43312</v>
      </c>
      <c r="P51">
        <f>C12+P50</f>
        <v>71484.517023928973</v>
      </c>
      <c r="Q51">
        <f>D12+Q50</f>
        <v>130130.20334756795</v>
      </c>
      <c r="R51">
        <f>E12+R50</f>
        <v>92569.751464281537</v>
      </c>
    </row>
    <row r="52" spans="1:18">
      <c r="A52" s="23">
        <v>42094</v>
      </c>
      <c r="B52" s="6">
        <v>-1158.0524112221501</v>
      </c>
      <c r="C52" s="6">
        <v>-1539.5509392372801</v>
      </c>
      <c r="D52" s="6">
        <v>-1673.3280471056</v>
      </c>
      <c r="E52" s="6">
        <v>1358.08524001507</v>
      </c>
      <c r="F52" s="6">
        <v>1.5310490052133101</v>
      </c>
      <c r="G52" s="6">
        <v>695.21028610043595</v>
      </c>
      <c r="O52">
        <f>A11</f>
        <v>43343</v>
      </c>
      <c r="P52">
        <f>C11+P51</f>
        <v>79742.191222204638</v>
      </c>
      <c r="Q52">
        <f>D11+Q51</f>
        <v>139563.64947102536</v>
      </c>
      <c r="R52">
        <f>E11+R51</f>
        <v>95306.563576951085</v>
      </c>
    </row>
    <row r="53" spans="1:18">
      <c r="A53" s="23">
        <v>42063</v>
      </c>
      <c r="B53" s="6">
        <v>6729.6023337534398</v>
      </c>
      <c r="C53" s="6">
        <v>2959.181438867</v>
      </c>
      <c r="D53" s="6">
        <v>5924.5369151681998</v>
      </c>
      <c r="E53" s="6">
        <v>1307.2526562118401</v>
      </c>
      <c r="F53" s="6">
        <v>0</v>
      </c>
      <c r="G53" s="6">
        <v>-3461.3686764936101</v>
      </c>
      <c r="O53">
        <f>A10</f>
        <v>43373</v>
      </c>
      <c r="P53">
        <f>C10+P52</f>
        <v>81297.15943921353</v>
      </c>
      <c r="Q53">
        <f>D10+Q52</f>
        <v>142539.03735219021</v>
      </c>
      <c r="R53">
        <f>E10+R52</f>
        <v>97565.816363875274</v>
      </c>
    </row>
    <row r="54" spans="1:18">
      <c r="A54" s="23">
        <v>42035</v>
      </c>
      <c r="B54" s="6">
        <v>-1833.78372633758</v>
      </c>
      <c r="C54" s="6">
        <v>-2318.3400572745199</v>
      </c>
      <c r="D54" s="6">
        <v>-1774.8064455567501</v>
      </c>
      <c r="E54" s="6">
        <v>1202.42656877842</v>
      </c>
      <c r="F54" s="6">
        <v>0</v>
      </c>
      <c r="G54" s="6">
        <v>1056.93620771526</v>
      </c>
      <c r="O54">
        <f>A9</f>
        <v>43404</v>
      </c>
      <c r="P54">
        <f>C9+P53</f>
        <v>56901.619925647632</v>
      </c>
      <c r="Q54">
        <f>D9+Q53</f>
        <v>131087.91705589672</v>
      </c>
      <c r="R54">
        <f>E9+R53</f>
        <v>100209.68528726393</v>
      </c>
    </row>
    <row r="55" spans="1:18">
      <c r="A55" s="23">
        <v>42004</v>
      </c>
      <c r="B55" s="6">
        <v>-215.51837866295699</v>
      </c>
      <c r="C55" s="6">
        <v>-216.844776190056</v>
      </c>
      <c r="D55" s="6">
        <v>-1652.7064066697001</v>
      </c>
      <c r="E55" s="6">
        <v>1017.5922326257401</v>
      </c>
      <c r="F55" s="6">
        <v>-1.3487174467615399</v>
      </c>
      <c r="G55" s="6">
        <v>637.78928901781899</v>
      </c>
      <c r="O55">
        <f>A8</f>
        <v>43434</v>
      </c>
      <c r="P55">
        <f>C8+P54</f>
        <v>59096.209739107158</v>
      </c>
      <c r="Q55">
        <f>D8+Q54</f>
        <v>133538.0820705542</v>
      </c>
      <c r="R55">
        <f>E8+R54</f>
        <v>103354.697651512</v>
      </c>
    </row>
    <row r="56" spans="1:18">
      <c r="A56" s="23">
        <v>41973</v>
      </c>
      <c r="B56" s="6">
        <v>8864.2416087940201</v>
      </c>
      <c r="C56" s="6">
        <v>1982.25966475316</v>
      </c>
      <c r="D56" s="6">
        <v>4078.4006072922198</v>
      </c>
      <c r="E56" s="6">
        <v>1156.55140698014</v>
      </c>
      <c r="F56" s="6">
        <v>3.6499958883698098</v>
      </c>
      <c r="G56" s="6">
        <v>1643.37993388012</v>
      </c>
      <c r="O56">
        <f>A7</f>
        <v>43465</v>
      </c>
      <c r="P56">
        <f>C7+P55</f>
        <v>38934.456598450561</v>
      </c>
      <c r="Q56">
        <f>D7+Q55</f>
        <v>126663.23597627388</v>
      </c>
      <c r="R56">
        <f>E7+R55</f>
        <v>106844.58808194999</v>
      </c>
    </row>
    <row r="57" spans="1:18">
      <c r="A57" s="23">
        <v>41943</v>
      </c>
      <c r="B57" s="6">
        <v>8014.3432926307896</v>
      </c>
      <c r="C57" s="6">
        <v>1765.3490190523601</v>
      </c>
      <c r="D57" s="6">
        <v>3030.54420531701</v>
      </c>
      <c r="E57" s="6">
        <v>1181.6372233570401</v>
      </c>
      <c r="F57" s="6">
        <v>0</v>
      </c>
      <c r="G57" s="6">
        <v>2036.81284490438</v>
      </c>
      <c r="O57">
        <f>A6</f>
        <v>43496</v>
      </c>
      <c r="P57">
        <f>C6+P56</f>
        <v>44800.207173341521</v>
      </c>
      <c r="Q57">
        <f>D6+Q56</f>
        <v>136121.98519558116</v>
      </c>
      <c r="R57">
        <f>E6+R56</f>
        <v>110239.65721601293</v>
      </c>
    </row>
    <row r="58" spans="1:18">
      <c r="A58" s="23">
        <v>41912</v>
      </c>
      <c r="B58" s="6">
        <v>-1328.08464063626</v>
      </c>
      <c r="C58" s="6">
        <v>-1218.36911764108</v>
      </c>
      <c r="D58" s="6">
        <v>-1726.90140287898</v>
      </c>
      <c r="E58" s="6">
        <v>967.89274535562595</v>
      </c>
      <c r="F58" s="6">
        <v>0</v>
      </c>
      <c r="G58" s="6">
        <v>649.29313452818201</v>
      </c>
      <c r="O58">
        <f>A5</f>
        <v>43524</v>
      </c>
      <c r="P58">
        <f>C5+P57</f>
        <v>49728.889414890742</v>
      </c>
      <c r="Q58">
        <f>D5+Q57</f>
        <v>145656.99986438311</v>
      </c>
      <c r="R58">
        <f>E5+R57</f>
        <v>113357.02522233991</v>
      </c>
    </row>
    <row r="59" spans="1:18">
      <c r="A59" s="23">
        <v>41882</v>
      </c>
      <c r="B59" s="6">
        <v>8574.5784619580008</v>
      </c>
      <c r="C59" s="6">
        <v>2238.1851490121799</v>
      </c>
      <c r="D59" s="6">
        <v>4688.7524024697595</v>
      </c>
      <c r="E59" s="6">
        <v>993.31358913357599</v>
      </c>
      <c r="F59" s="6">
        <v>0</v>
      </c>
      <c r="G59" s="6">
        <v>654.32732134247397</v>
      </c>
      <c r="O59">
        <f>A4</f>
        <v>43555</v>
      </c>
      <c r="P59">
        <f>C4+P58</f>
        <v>53867.502691456502</v>
      </c>
      <c r="Q59">
        <f>D4+Q58</f>
        <v>147219.14705688984</v>
      </c>
      <c r="R59">
        <f>E4+R58</f>
        <v>116357.53868638221</v>
      </c>
    </row>
    <row r="60" spans="1:18">
      <c r="A60" s="23">
        <v>41851</v>
      </c>
      <c r="B60" s="6">
        <v>-1190.6638129631699</v>
      </c>
      <c r="C60" s="6">
        <v>-1202.72472066414</v>
      </c>
      <c r="D60" s="6">
        <v>-1576.8996226132699</v>
      </c>
      <c r="E60" s="6">
        <v>822.83526976230905</v>
      </c>
      <c r="F60" s="6">
        <v>0</v>
      </c>
      <c r="G60" s="6">
        <v>766.12526055193598</v>
      </c>
      <c r="O60">
        <f>A3</f>
        <v>43585</v>
      </c>
      <c r="P60">
        <f>C3+P59</f>
        <v>63670.081851985444</v>
      </c>
      <c r="Q60">
        <f>D3+Q59</f>
        <v>168581.07375946853</v>
      </c>
      <c r="R60">
        <f>E3+R59</f>
        <v>120396.18269000221</v>
      </c>
    </row>
    <row r="61" spans="1:18">
      <c r="A61" s="23">
        <v>41820</v>
      </c>
      <c r="B61" s="6">
        <v>5880.3449838073502</v>
      </c>
      <c r="C61" s="6">
        <v>1417.71015819282</v>
      </c>
      <c r="D61" s="6">
        <v>1546.07551873699</v>
      </c>
      <c r="E61" s="6">
        <v>825.16348601259006</v>
      </c>
      <c r="F61" s="6">
        <v>-1.15898776560451</v>
      </c>
      <c r="G61" s="6">
        <v>2092.5548086305498</v>
      </c>
      <c r="O61">
        <f>A2</f>
        <v>43616</v>
      </c>
      <c r="P61">
        <f>C2+P60</f>
        <v>40179.236999994544</v>
      </c>
      <c r="Q61">
        <f>D2+Q60</f>
        <v>159935.81161541381</v>
      </c>
      <c r="R61">
        <f>E2+R60</f>
        <v>123672.80121490057</v>
      </c>
    </row>
    <row r="62" spans="1:18">
      <c r="A62" s="23">
        <v>41790</v>
      </c>
      <c r="B62" s="6">
        <v>15603.558245918201</v>
      </c>
      <c r="C62" s="6">
        <v>4138.6132765657603</v>
      </c>
      <c r="D62" s="6">
        <v>1562.1471925067201</v>
      </c>
      <c r="E62" s="6">
        <v>3000.5134640422898</v>
      </c>
      <c r="F62" s="6">
        <v>3.8435325581619</v>
      </c>
      <c r="G62" s="6">
        <v>6898.4407802452697</v>
      </c>
    </row>
    <row r="63" spans="1:18">
      <c r="A63" s="23">
        <v>41759</v>
      </c>
      <c r="B63" s="6">
        <v>29628.747946824999</v>
      </c>
      <c r="C63" s="6">
        <v>9802.5791605289396</v>
      </c>
      <c r="D63" s="6">
        <v>21361.926702578701</v>
      </c>
      <c r="E63" s="6">
        <v>4038.6440036200102</v>
      </c>
      <c r="F63" s="6">
        <v>-12.872175232075</v>
      </c>
      <c r="G63" s="6">
        <v>-5561.5297446705799</v>
      </c>
    </row>
    <row r="64" spans="1:18">
      <c r="A64" s="23">
        <v>41729</v>
      </c>
      <c r="B64" s="6">
        <v>-11960.8384064042</v>
      </c>
      <c r="C64" s="6">
        <v>-23490.8448519909</v>
      </c>
      <c r="D64" s="6">
        <v>-8645.26214405471</v>
      </c>
      <c r="E64" s="6">
        <v>3276.6185248983602</v>
      </c>
      <c r="F64" s="6">
        <v>4.9484567132725701</v>
      </c>
      <c r="G64" s="6">
        <v>16893.701608029802</v>
      </c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  <row r="188" spans="1:7">
      <c r="A188" s="2"/>
      <c r="B188" s="2"/>
      <c r="C188" s="2"/>
      <c r="D188" s="2"/>
      <c r="E188" s="2"/>
      <c r="F188" s="2"/>
      <c r="G188" s="2"/>
    </row>
    <row r="189" spans="1:7">
      <c r="A189" s="2"/>
      <c r="B189" s="2"/>
      <c r="C189" s="2"/>
      <c r="D189" s="2"/>
      <c r="E189" s="2"/>
      <c r="F189" s="2"/>
      <c r="G189" s="2"/>
    </row>
    <row r="190" spans="1:7">
      <c r="A190" s="2"/>
      <c r="B190" s="2"/>
      <c r="C190" s="2"/>
      <c r="D190" s="2"/>
      <c r="E190" s="2"/>
      <c r="F190" s="2"/>
      <c r="G190" s="2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2"/>
      <c r="B192" s="2"/>
      <c r="C192" s="2"/>
      <c r="D192" s="2"/>
      <c r="E192" s="2"/>
      <c r="F192" s="2"/>
      <c r="G192" s="2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D700"/>
  </sheetPr>
  <dimension ref="A1:AJ32"/>
  <sheetViews>
    <sheetView tabSelected="1" workbookViewId="0">
      <selection activeCell="AI14" sqref="AI14"/>
    </sheetView>
  </sheetViews>
  <sheetFormatPr defaultRowHeight="14.4"/>
  <cols>
    <col min="1" max="1" width="13.21875" style="21" customWidth="1"/>
    <col min="2" max="2" width="9.109375" style="21" customWidth="1"/>
    <col min="3" max="3" width="9.44140625" style="21" customWidth="1"/>
    <col min="4" max="4" width="10.6640625" style="21" customWidth="1"/>
    <col min="5" max="5" width="14.109375" style="21" customWidth="1"/>
    <col min="6" max="6" width="19.88671875" style="21" customWidth="1"/>
    <col min="7" max="7" width="6.6640625" style="21" customWidth="1"/>
    <col min="8" max="8" width="5.44140625" style="21" customWidth="1"/>
    <col min="9" max="9" width="7.33203125" style="21" customWidth="1"/>
    <col min="10" max="10" width="7.5546875" style="21" customWidth="1"/>
    <col min="11" max="11" width="8.44140625" style="21" customWidth="1"/>
    <col min="12" max="12" width="9.88671875" style="21" customWidth="1"/>
  </cols>
  <sheetData>
    <row r="1" spans="1:36">
      <c r="B1" s="21" t="s">
        <v>82</v>
      </c>
      <c r="F1" s="21" t="s">
        <v>86</v>
      </c>
      <c r="J1" s="21" t="s">
        <v>114</v>
      </c>
      <c r="M1" t="s">
        <v>120</v>
      </c>
      <c r="W1" t="s">
        <v>121</v>
      </c>
      <c r="Z1" t="s">
        <v>122</v>
      </c>
      <c r="AF1" t="s">
        <v>123</v>
      </c>
      <c r="AJ1" t="s">
        <v>155</v>
      </c>
    </row>
    <row r="2" spans="1:36">
      <c r="A2" s="21" t="s">
        <v>83</v>
      </c>
      <c r="B2" s="11">
        <v>3.5900000000000001E-2</v>
      </c>
      <c r="E2" s="21" t="s">
        <v>87</v>
      </c>
      <c r="F2" s="21">
        <v>0</v>
      </c>
      <c r="I2" s="21" t="s">
        <v>115</v>
      </c>
      <c r="V2" t="s">
        <v>5</v>
      </c>
      <c r="W2">
        <v>1708.7658909470899</v>
      </c>
      <c r="AF2" t="s">
        <v>124</v>
      </c>
      <c r="AJ2">
        <v>170876.58909470899</v>
      </c>
    </row>
    <row r="3" spans="1:36">
      <c r="A3" s="21" t="s">
        <v>84</v>
      </c>
      <c r="B3" s="11">
        <v>4.6100000000000002E-2</v>
      </c>
      <c r="E3" s="21" t="s">
        <v>88</v>
      </c>
      <c r="F3" s="21">
        <v>0</v>
      </c>
      <c r="I3" s="21" t="s">
        <v>116</v>
      </c>
      <c r="V3" t="s">
        <v>8</v>
      </c>
      <c r="W3">
        <v>-89.642821912558802</v>
      </c>
      <c r="AF3" t="s">
        <v>125</v>
      </c>
    </row>
    <row r="4" spans="1:36">
      <c r="A4" s="21" t="s">
        <v>85</v>
      </c>
      <c r="B4" s="11">
        <v>2.8799999999999999E-2</v>
      </c>
      <c r="E4" s="21" t="s">
        <v>89</v>
      </c>
      <c r="F4" s="21">
        <v>0</v>
      </c>
      <c r="I4" s="21" t="s">
        <v>117</v>
      </c>
      <c r="V4" t="s">
        <v>11</v>
      </c>
      <c r="W4">
        <v>-776.65286701158095</v>
      </c>
      <c r="AF4" t="s">
        <v>126</v>
      </c>
    </row>
    <row r="5" spans="1:36">
      <c r="E5" s="21" t="s">
        <v>90</v>
      </c>
      <c r="F5" s="21">
        <v>0</v>
      </c>
      <c r="I5" s="21" t="s">
        <v>118</v>
      </c>
      <c r="V5" t="s">
        <v>14</v>
      </c>
      <c r="W5">
        <v>4030.6174813083999</v>
      </c>
      <c r="AF5" t="s">
        <v>127</v>
      </c>
    </row>
    <row r="6" spans="1:36">
      <c r="E6" s="21" t="s">
        <v>91</v>
      </c>
      <c r="F6" s="21">
        <v>0</v>
      </c>
      <c r="I6" s="21" t="s">
        <v>119</v>
      </c>
      <c r="AF6" t="s">
        <v>128</v>
      </c>
    </row>
    <row r="7" spans="1:36">
      <c r="E7" s="21" t="s">
        <v>92</v>
      </c>
      <c r="F7" s="21">
        <v>0</v>
      </c>
      <c r="AF7" t="s">
        <v>129</v>
      </c>
    </row>
    <row r="8" spans="1:36">
      <c r="E8" s="21" t="s">
        <v>93</v>
      </c>
      <c r="F8" s="21">
        <v>0</v>
      </c>
      <c r="AF8" t="s">
        <v>130</v>
      </c>
    </row>
    <row r="9" spans="1:36">
      <c r="E9" s="21" t="s">
        <v>94</v>
      </c>
      <c r="F9" s="21">
        <v>0</v>
      </c>
      <c r="AF9" t="s">
        <v>131</v>
      </c>
    </row>
    <row r="10" spans="1:36">
      <c r="E10" s="21" t="s">
        <v>95</v>
      </c>
      <c r="F10" s="21">
        <v>0</v>
      </c>
      <c r="AF10" t="s">
        <v>132</v>
      </c>
    </row>
    <row r="11" spans="1:36">
      <c r="E11" s="21" t="s">
        <v>96</v>
      </c>
      <c r="F11" s="21">
        <v>0</v>
      </c>
      <c r="AF11" t="s">
        <v>133</v>
      </c>
    </row>
    <row r="12" spans="1:36">
      <c r="E12" s="21" t="s">
        <v>97</v>
      </c>
      <c r="F12" s="21">
        <v>0</v>
      </c>
      <c r="AF12" t="s">
        <v>134</v>
      </c>
    </row>
    <row r="13" spans="1:36">
      <c r="E13" s="21" t="s">
        <v>98</v>
      </c>
      <c r="F13" s="21">
        <v>0</v>
      </c>
      <c r="AF13" t="s">
        <v>135</v>
      </c>
    </row>
    <row r="14" spans="1:36">
      <c r="E14" s="21" t="s">
        <v>99</v>
      </c>
      <c r="F14" s="21">
        <v>0</v>
      </c>
      <c r="AF14" t="s">
        <v>136</v>
      </c>
    </row>
    <row r="15" spans="1:36">
      <c r="E15" s="21" t="s">
        <v>100</v>
      </c>
      <c r="F15" s="21">
        <v>0</v>
      </c>
      <c r="AF15" t="s">
        <v>137</v>
      </c>
    </row>
    <row r="16" spans="1:36">
      <c r="E16" s="21" t="s">
        <v>101</v>
      </c>
      <c r="F16" s="21">
        <v>0</v>
      </c>
      <c r="AF16" t="s">
        <v>138</v>
      </c>
    </row>
    <row r="17" spans="5:32">
      <c r="E17" s="21" t="s">
        <v>102</v>
      </c>
      <c r="F17" s="21">
        <v>7.1259569999999997</v>
      </c>
      <c r="AF17" t="s">
        <v>139</v>
      </c>
    </row>
    <row r="18" spans="5:32">
      <c r="E18" s="21" t="s">
        <v>103</v>
      </c>
      <c r="F18" s="21">
        <v>4.0044969999999998</v>
      </c>
      <c r="AF18" t="s">
        <v>140</v>
      </c>
    </row>
    <row r="19" spans="5:32">
      <c r="E19" s="21" t="s">
        <v>104</v>
      </c>
      <c r="F19" s="21">
        <v>4.0648999999999997</v>
      </c>
      <c r="AF19" t="s">
        <v>141</v>
      </c>
    </row>
    <row r="20" spans="5:32">
      <c r="E20" s="21" t="s">
        <v>105</v>
      </c>
      <c r="F20" s="21">
        <v>9.2377210000000005</v>
      </c>
      <c r="AF20" t="s">
        <v>142</v>
      </c>
    </row>
    <row r="21" spans="5:32">
      <c r="E21" s="21" t="s">
        <v>106</v>
      </c>
      <c r="F21" s="21">
        <v>0.118367</v>
      </c>
      <c r="AF21" t="s">
        <v>143</v>
      </c>
    </row>
    <row r="22" spans="5:32">
      <c r="E22" s="21" t="s">
        <v>107</v>
      </c>
      <c r="F22" s="21">
        <v>8.3375149999999998</v>
      </c>
      <c r="AF22" t="s">
        <v>144</v>
      </c>
    </row>
    <row r="23" spans="5:32">
      <c r="E23" s="21" t="s">
        <v>108</v>
      </c>
      <c r="F23" s="21">
        <v>9.8174840000000003</v>
      </c>
      <c r="AF23" t="s">
        <v>145</v>
      </c>
    </row>
    <row r="24" spans="5:32">
      <c r="E24" s="21" t="s">
        <v>109</v>
      </c>
      <c r="F24" s="21">
        <v>10.108729</v>
      </c>
      <c r="AF24" t="s">
        <v>146</v>
      </c>
    </row>
    <row r="25" spans="5:32">
      <c r="E25" s="21" t="s">
        <v>110</v>
      </c>
      <c r="F25" s="21">
        <v>10.266927000000001</v>
      </c>
      <c r="AF25" t="s">
        <v>147</v>
      </c>
    </row>
    <row r="26" spans="5:32">
      <c r="E26" s="21" t="s">
        <v>111</v>
      </c>
      <c r="F26" s="21">
        <v>13.146459999999999</v>
      </c>
      <c r="AF26" t="s">
        <v>148</v>
      </c>
    </row>
    <row r="27" spans="5:32">
      <c r="E27" s="21" t="s">
        <v>112</v>
      </c>
      <c r="F27" s="21">
        <v>12.764268</v>
      </c>
      <c r="AF27" t="s">
        <v>149</v>
      </c>
    </row>
    <row r="28" spans="5:32">
      <c r="E28" s="21" t="s">
        <v>113</v>
      </c>
      <c r="F28" s="21">
        <v>11.007175999999999</v>
      </c>
      <c r="AF28" t="s">
        <v>150</v>
      </c>
    </row>
    <row r="29" spans="5:32">
      <c r="AF29" t="s">
        <v>151</v>
      </c>
    </row>
    <row r="30" spans="5:32">
      <c r="AF30" t="s">
        <v>152</v>
      </c>
    </row>
    <row r="31" spans="5:32">
      <c r="AF31" t="s">
        <v>153</v>
      </c>
    </row>
    <row r="32" spans="5:32">
      <c r="AF32" t="s">
        <v>154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Composition</vt:lpstr>
      <vt:lpstr>Performance</vt:lpstr>
      <vt:lpstr>Option Performance</vt:lpstr>
      <vt:lpstr>Risk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Razi</cp:lastModifiedBy>
  <dcterms:created xsi:type="dcterms:W3CDTF">2019-07-04T13:30:57Z</dcterms:created>
  <dcterms:modified xsi:type="dcterms:W3CDTF">2019-07-05T05:00:28Z</dcterms:modified>
</cp:coreProperties>
</file>