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eaglesewu-my.sharepoint.com/personal/eglushchenko_eagles_ewu_edu/Documents/EWU/Portfolio/DSCI/DSCI 445-040 Optimization Via Management/DSCI 445/"/>
    </mc:Choice>
  </mc:AlternateContent>
  <xr:revisionPtr revIDLastSave="1415" documentId="8_{F5DBF107-E887-42B3-884D-1798292F81C4}" xr6:coauthVersionLast="47" xr6:coauthVersionMax="47" xr10:uidLastSave="{A8455A23-DA78-4F5D-8BB1-24CAACDDE617}"/>
  <bookViews>
    <workbookView xWindow="28680" yWindow="-1560" windowWidth="29040" windowHeight="15840" activeTab="4" xr2:uid="{C36C4C55-F968-445C-B63E-3008DEE2D62F}"/>
  </bookViews>
  <sheets>
    <sheet name="6.42" sheetId="1" r:id="rId1"/>
    <sheet name="6.46" sheetId="2" r:id="rId2"/>
    <sheet name="6.50" sheetId="3" r:id="rId3"/>
    <sheet name="6.62" sheetId="4" r:id="rId4"/>
    <sheet name="6.74" sheetId="5" r:id="rId5"/>
  </sheets>
  <definedNames>
    <definedName name="solver_adj" localSheetId="0" hidden="1">'6.42'!$B$7:$D$7</definedName>
    <definedName name="solver_adj" localSheetId="1" hidden="1">'6.46'!$B$8:$F$8</definedName>
    <definedName name="solver_adj" localSheetId="2" hidden="1">'6.50'!$C$13:$F$16</definedName>
    <definedName name="solver_adj" localSheetId="3" hidden="1">'6.62'!$B$15:$G$15,'6.62'!$B$18:$G$25</definedName>
    <definedName name="solver_adj" localSheetId="4" hidden="1">'6.74'!$E$11:$E$24</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0" hidden="1">1</definedName>
    <definedName name="solver_drv" localSheetId="1" hidden="1">1</definedName>
    <definedName name="solver_drv" localSheetId="2" hidden="1">1</definedName>
    <definedName name="solver_drv" localSheetId="3" hidden="1">2</definedName>
    <definedName name="solver_drv" localSheetId="4"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0" hidden="1">'6.42'!$F$3:$F$5</definedName>
    <definedName name="solver_lhs1" localSheetId="1" hidden="1">'6.46'!$B$8:$F$8</definedName>
    <definedName name="solver_lhs1" localSheetId="2" hidden="1">'6.50'!$C$13:$F$16</definedName>
    <definedName name="solver_lhs1" localSheetId="3" hidden="1">'6.62'!$B$15:$G$15</definedName>
    <definedName name="solver_lhs1" localSheetId="4" hidden="1">'6.74'!$E$11:$E$24</definedName>
    <definedName name="solver_lhs2" localSheetId="0" hidden="1">'6.42'!$F$8</definedName>
    <definedName name="solver_lhs2" localSheetId="1" hidden="1">'6.46'!$H$3</definedName>
    <definedName name="solver_lhs2" localSheetId="2" hidden="1">'6.50'!$F$13:$F$16</definedName>
    <definedName name="solver_lhs2" localSheetId="3" hidden="1">'6.62'!$B$18:$G$25</definedName>
    <definedName name="solver_lhs2" localSheetId="4" hidden="1">'6.74'!$M$3:$M$7</definedName>
    <definedName name="solver_lhs3" localSheetId="1" hidden="1">'6.46'!$H$6:$H$7</definedName>
    <definedName name="solver_lhs3" localSheetId="2" hidden="1">'6.50'!$I$15</definedName>
    <definedName name="solver_lhs3" localSheetId="3" hidden="1">'6.62'!$J$13:$J$18</definedName>
    <definedName name="solver_lhs3" localSheetId="4" hidden="1">'6.74'!$N$11</definedName>
    <definedName name="solver_lhs4" localSheetId="2" hidden="1">'6.50'!$I$18</definedName>
    <definedName name="solver_lhs4" localSheetId="3" hidden="1">'6.62'!$J$3:$J$10</definedName>
    <definedName name="solver_lhs5" localSheetId="2" hidden="1">'6.50'!$I$21</definedName>
    <definedName name="solver_lhs6" localSheetId="2" hidden="1">'6.50'!$I$24:$I$27</definedName>
    <definedName name="solver_lhs7" localSheetId="2" hidden="1">'6.50'!$I$3:$I$6</definedName>
    <definedName name="solver_lhs8" localSheetId="2" hidden="1">'6.50'!$I$9:$I$11</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2</definedName>
    <definedName name="solver_num" localSheetId="1" hidden="1">3</definedName>
    <definedName name="solver_num" localSheetId="2" hidden="1">8</definedName>
    <definedName name="solver_num" localSheetId="3" hidden="1">4</definedName>
    <definedName name="solver_num" localSheetId="4" hidden="1">3</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'6.42'!$B$8</definedName>
    <definedName name="solver_opt" localSheetId="1" hidden="1">'6.46'!$B$9</definedName>
    <definedName name="solver_opt" localSheetId="2" hidden="1">'6.50'!$B$18</definedName>
    <definedName name="solver_opt" localSheetId="3" hidden="1">'6.62'!$B$27</definedName>
    <definedName name="solver_opt" localSheetId="4" hidden="1">'6.74'!$G$11</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0" hidden="1">1</definedName>
    <definedName name="solver_rbv" localSheetId="1" hidden="1">1</definedName>
    <definedName name="solver_rbv" localSheetId="2" hidden="1">1</definedName>
    <definedName name="solver_rbv" localSheetId="3" hidden="1">2</definedName>
    <definedName name="solver_rbv" localSheetId="4" hidden="1">1</definedName>
    <definedName name="solver_rel1" localSheetId="0" hidden="1">3</definedName>
    <definedName name="solver_rel1" localSheetId="1" hidden="1">5</definedName>
    <definedName name="solver_rel1" localSheetId="2" hidden="1">4</definedName>
    <definedName name="solver_rel1" localSheetId="3" hidden="1">5</definedName>
    <definedName name="solver_rel1" localSheetId="4" hidden="1">5</definedName>
    <definedName name="solver_rel2" localSheetId="0" hidden="1">1</definedName>
    <definedName name="solver_rel2" localSheetId="1" hidden="1">1</definedName>
    <definedName name="solver_rel2" localSheetId="2" hidden="1">5</definedName>
    <definedName name="solver_rel2" localSheetId="3" hidden="1">5</definedName>
    <definedName name="solver_rel2" localSheetId="4" hidden="1">2</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4" localSheetId="2" hidden="1">1</definedName>
    <definedName name="solver_rel4" localSheetId="3" hidden="1">2</definedName>
    <definedName name="solver_rel5" localSheetId="2" hidden="1">3</definedName>
    <definedName name="solver_rel6" localSheetId="2" hidden="1">1</definedName>
    <definedName name="solver_rel7" localSheetId="2" hidden="1">1</definedName>
    <definedName name="solver_rel8" localSheetId="2" hidden="1">3</definedName>
    <definedName name="solver_rhs1" localSheetId="0" hidden="1">'6.42'!$H$3:$H$5</definedName>
    <definedName name="solver_rhs1" localSheetId="1" hidden="1">binary</definedName>
    <definedName name="solver_rhs1" localSheetId="2" hidden="1">integer</definedName>
    <definedName name="solver_rhs1" localSheetId="3" hidden="1">binary</definedName>
    <definedName name="solver_rhs1" localSheetId="4" hidden="1">binary</definedName>
    <definedName name="solver_rhs2" localSheetId="0" hidden="1">'6.42'!$H$8</definedName>
    <definedName name="solver_rhs2" localSheetId="1" hidden="1">'6.46'!$J$3</definedName>
    <definedName name="solver_rhs2" localSheetId="2" hidden="1">binary</definedName>
    <definedName name="solver_rhs2" localSheetId="3" hidden="1">binary</definedName>
    <definedName name="solver_rhs2" localSheetId="4" hidden="1">'6.74'!$O$3:$O$7</definedName>
    <definedName name="solver_rhs3" localSheetId="1" hidden="1">'6.46'!$J$6:$J$7</definedName>
    <definedName name="solver_rhs3" localSheetId="2" hidden="1">'6.50'!$K$15</definedName>
    <definedName name="solver_rhs3" localSheetId="3" hidden="1">'6.62'!$L$13:$L$18</definedName>
    <definedName name="solver_rhs3" localSheetId="4" hidden="1">'6.74'!$P$11</definedName>
    <definedName name="solver_rhs4" localSheetId="2" hidden="1">'6.50'!$K$18</definedName>
    <definedName name="solver_rhs4" localSheetId="3" hidden="1">'6.62'!$L$3:$L$10</definedName>
    <definedName name="solver_rhs5" localSheetId="2" hidden="1">'6.50'!$K$21</definedName>
    <definedName name="solver_rhs6" localSheetId="2" hidden="1">'6.50'!$K$24:$K$27</definedName>
    <definedName name="solver_rhs7" localSheetId="2" hidden="1">'6.50'!$K$3:$K$6</definedName>
    <definedName name="solver_rhs8" localSheetId="2" hidden="1">'6.50'!$K$9:$K$11</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0" hidden="1">1</definedName>
    <definedName name="solver_scl" localSheetId="1" hidden="1">1</definedName>
    <definedName name="solver_scl" localSheetId="2" hidden="1">1</definedName>
    <definedName name="solver_scl" localSheetId="3" hidden="1">2</definedName>
    <definedName name="solver_scl" localSheetId="4"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1</definedName>
    <definedName name="solver_typ" localSheetId="2" hidden="1">2</definedName>
    <definedName name="solver_typ" localSheetId="3" hidden="1">2</definedName>
    <definedName name="solver_typ" localSheetId="4"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5" l="1"/>
  <c r="L12" i="5"/>
  <c r="L13" i="5"/>
  <c r="L14" i="5"/>
  <c r="L10" i="5"/>
  <c r="G11" i="5"/>
  <c r="M7" i="5"/>
  <c r="M6" i="5"/>
  <c r="M5" i="5"/>
  <c r="M4" i="5"/>
  <c r="M3" i="5"/>
  <c r="L4" i="5"/>
  <c r="L5" i="5"/>
  <c r="L6" i="5"/>
  <c r="L7" i="5"/>
  <c r="L3" i="5"/>
  <c r="D24" i="5"/>
  <c r="D23" i="5"/>
  <c r="D22" i="5"/>
  <c r="D21" i="5"/>
  <c r="D20" i="5"/>
  <c r="D18" i="5"/>
  <c r="D17" i="5"/>
  <c r="D16" i="5"/>
  <c r="D15" i="5"/>
  <c r="D14" i="5"/>
  <c r="C23" i="5"/>
  <c r="C24" i="5"/>
  <c r="C22" i="5"/>
  <c r="M14" i="5" s="1"/>
  <c r="C20" i="5"/>
  <c r="M13" i="5" s="1"/>
  <c r="C21" i="5"/>
  <c r="C19" i="5"/>
  <c r="C18" i="5"/>
  <c r="C17" i="5"/>
  <c r="M12" i="5" s="1"/>
  <c r="C15" i="5"/>
  <c r="C16" i="5"/>
  <c r="C14" i="5"/>
  <c r="M11" i="5" s="1"/>
  <c r="D13" i="5"/>
  <c r="D12" i="5"/>
  <c r="D11" i="5"/>
  <c r="C12" i="5"/>
  <c r="C13" i="5"/>
  <c r="C11" i="5"/>
  <c r="M10" i="5" s="1"/>
  <c r="B27" i="4"/>
  <c r="L18" i="4"/>
  <c r="L17" i="4"/>
  <c r="L16" i="4"/>
  <c r="L15" i="4"/>
  <c r="L14" i="4"/>
  <c r="L13" i="4"/>
  <c r="J18" i="4"/>
  <c r="J17" i="4"/>
  <c r="J16" i="4"/>
  <c r="J15" i="4"/>
  <c r="J14" i="4"/>
  <c r="I18" i="4"/>
  <c r="I17" i="4"/>
  <c r="I16" i="4"/>
  <c r="I15" i="4"/>
  <c r="I14" i="4"/>
  <c r="I13" i="4"/>
  <c r="I4" i="4"/>
  <c r="I5" i="4"/>
  <c r="I6" i="4"/>
  <c r="I7" i="4"/>
  <c r="I8" i="4"/>
  <c r="I9" i="4"/>
  <c r="I10" i="4"/>
  <c r="I3" i="4"/>
  <c r="J13" i="4"/>
  <c r="J4" i="4"/>
  <c r="J5" i="4"/>
  <c r="J6" i="4"/>
  <c r="J7" i="4"/>
  <c r="J8" i="4"/>
  <c r="J9" i="4"/>
  <c r="J10" i="4"/>
  <c r="J3" i="4"/>
  <c r="B18" i="3"/>
  <c r="K25" i="3"/>
  <c r="K26" i="3"/>
  <c r="K27" i="3"/>
  <c r="K24" i="3"/>
  <c r="H25" i="3"/>
  <c r="H26" i="3"/>
  <c r="H27" i="3"/>
  <c r="H24" i="3"/>
  <c r="I21" i="3"/>
  <c r="I18" i="3"/>
  <c r="I15" i="3"/>
  <c r="K15" i="3"/>
  <c r="I11" i="3"/>
  <c r="I10" i="3"/>
  <c r="I9" i="3"/>
  <c r="H11" i="3"/>
  <c r="H10" i="3"/>
  <c r="H9" i="3"/>
  <c r="H4" i="3"/>
  <c r="H5" i="3"/>
  <c r="H6" i="3"/>
  <c r="H3" i="3"/>
  <c r="I4" i="3"/>
  <c r="I25" i="3" s="1"/>
  <c r="I5" i="3"/>
  <c r="I26" i="3" s="1"/>
  <c r="I6" i="3"/>
  <c r="I27" i="3" s="1"/>
  <c r="I3" i="3"/>
  <c r="I24" i="3" s="1"/>
  <c r="B9" i="2"/>
  <c r="H7" i="2"/>
  <c r="H6" i="2"/>
  <c r="H3" i="2"/>
  <c r="B8" i="1"/>
  <c r="F8" i="1"/>
  <c r="F5" i="1"/>
  <c r="F4" i="1"/>
  <c r="F3" i="1"/>
  <c r="N11" i="5" l="1"/>
</calcChain>
</file>

<file path=xl/sharedStrings.xml><?xml version="1.0" encoding="utf-8"?>
<sst xmlns="http://schemas.openxmlformats.org/spreadsheetml/2006/main" count="190" uniqueCount="98">
  <si>
    <t>NASA data</t>
  </si>
  <si>
    <t>Data on items</t>
  </si>
  <si>
    <t>Item 1</t>
  </si>
  <si>
    <t>Item 2</t>
  </si>
  <si>
    <t>Item 3</t>
  </si>
  <si>
    <t>Benefit</t>
  </si>
  <si>
    <t>Weight</t>
  </si>
  <si>
    <t>Number taken</t>
  </si>
  <si>
    <t>Contraints</t>
  </si>
  <si>
    <t>&gt;=</t>
  </si>
  <si>
    <t>&lt;=</t>
  </si>
  <si>
    <t>Grand Total</t>
  </si>
  <si>
    <t>MAX</t>
  </si>
  <si>
    <t>Baseball data</t>
  </si>
  <si>
    <t>Data on pitchers</t>
  </si>
  <si>
    <t>RS</t>
  </si>
  <si>
    <t>BS</t>
  </si>
  <si>
    <t>DE</t>
  </si>
  <si>
    <t>ST</t>
  </si>
  <si>
    <t>TS</t>
  </si>
  <si>
    <t>Righty? (1 if yes, 0 if no)</t>
  </si>
  <si>
    <t>Cost (in $millions)</t>
  </si>
  <si>
    <t>Victories added</t>
  </si>
  <si>
    <t>Pitchers Signed ( Y=1, N=0)</t>
  </si>
  <si>
    <t>Spent</t>
  </si>
  <si>
    <t>Signed</t>
  </si>
  <si>
    <t>Grand Total Victories</t>
  </si>
  <si>
    <t>Warehouse data</t>
  </si>
  <si>
    <t>Unit production and shipping costs</t>
  </si>
  <si>
    <t>To</t>
  </si>
  <si>
    <t>Region 1</t>
  </si>
  <si>
    <t>Region 2</t>
  </si>
  <si>
    <t>Region 3</t>
  </si>
  <si>
    <t>From</t>
  </si>
  <si>
    <t>NY</t>
  </si>
  <si>
    <t>LA</t>
  </si>
  <si>
    <t>Chicago</t>
  </si>
  <si>
    <t>Atlanta</t>
  </si>
  <si>
    <t>Fixed Cost</t>
  </si>
  <si>
    <t>Constraints</t>
  </si>
  <si>
    <t>Capacity per City</t>
  </si>
  <si>
    <t>Demand per Region</t>
  </si>
  <si>
    <t>Open (Y=1, N=0)</t>
  </si>
  <si>
    <t>If NY open</t>
  </si>
  <si>
    <t>Then</t>
  </si>
  <si>
    <t>LA open</t>
  </si>
  <si>
    <t>Restrictions</t>
  </si>
  <si>
    <t>Open</t>
  </si>
  <si>
    <t>At  Most</t>
  </si>
  <si>
    <t>or</t>
  </si>
  <si>
    <t>Atlanta open</t>
  </si>
  <si>
    <t>Shipped by City</t>
  </si>
  <si>
    <t>Grand Total Cost</t>
  </si>
  <si>
    <t>MIN</t>
  </si>
  <si>
    <t>Number Taken</t>
  </si>
  <si>
    <t>Assignment of jobs to machines with setup times</t>
  </si>
  <si>
    <t>Job completion times</t>
  </si>
  <si>
    <t>Job\Machine</t>
  </si>
  <si>
    <t>M1</t>
  </si>
  <si>
    <t>M2</t>
  </si>
  <si>
    <t>M3</t>
  </si>
  <si>
    <t>M4</t>
  </si>
  <si>
    <t>M5</t>
  </si>
  <si>
    <t>M6</t>
  </si>
  <si>
    <t>J1</t>
  </si>
  <si>
    <t>J2</t>
  </si>
  <si>
    <t>J3</t>
  </si>
  <si>
    <t>J4</t>
  </si>
  <si>
    <t>J5</t>
  </si>
  <si>
    <t>J6</t>
  </si>
  <si>
    <t>J7</t>
  </si>
  <si>
    <t>J8</t>
  </si>
  <si>
    <t>Setup times</t>
  </si>
  <si>
    <t>Assigned</t>
  </si>
  <si>
    <t>Grand Total Time</t>
  </si>
  <si>
    <t>Assigned per Job</t>
  </si>
  <si>
    <t>=</t>
  </si>
  <si>
    <t>Assigned per Machine</t>
  </si>
  <si>
    <t>Number of Jobs to be completed</t>
  </si>
  <si>
    <t>Simon's Mall data</t>
  </si>
  <si>
    <t>Profit per store if this many in mall</t>
  </si>
  <si>
    <t>Store type</t>
  </si>
  <si>
    <t>Square footage</t>
  </si>
  <si>
    <t>Minimum</t>
  </si>
  <si>
    <t>Maximum</t>
  </si>
  <si>
    <t>Jewelry</t>
  </si>
  <si>
    <t>Shoe</t>
  </si>
  <si>
    <t>Department</t>
  </si>
  <si>
    <t>Book</t>
  </si>
  <si>
    <t>Clothing</t>
  </si>
  <si>
    <t>Number of Stores</t>
  </si>
  <si>
    <t>Profit per Store</t>
  </si>
  <si>
    <t>Use Store (Y=1, N=0)</t>
  </si>
  <si>
    <t>Annual Profit for Rent</t>
  </si>
  <si>
    <t>Grand Total Earned Rent</t>
  </si>
  <si>
    <t>Use Store by Store Type</t>
  </si>
  <si>
    <t>Square Footage by Store Type</t>
  </si>
  <si>
    <t>Total Sq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</si>
</sst>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44" formatCode="_(&quot;$&quot;* #,##0.00_);_(&quot;$&quot;* \(#,##0.00\);_(&quot;$&quot;* &quot;-&quot;??_);_(@_)"/>
    <numFmt numFmtId="164" formatCode="&quot;$&quot;#,##0.00"/>
  </numFmts>
  <fonts count="6"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29">
    <xf numFmtId="0" fontId="0" fillId="0" borderId="0" xfId="0"/>
    <xf numFmtId="0" fontId="0" fillId="4" borderId="1" xfId="0" applyFill="1" applyBorder="1"/>
    <xf numFmtId="0" fontId="4" fillId="0" borderId="0" xfId="0" applyFont="1"/>
    <xf numFmtId="0" fontId="3" fillId="3" borderId="0" xfId="4"/>
    <xf numFmtId="0" fontId="3" fillId="3" borderId="0" xfId="4" applyAlignment="1">
      <alignment horizontal="center"/>
    </xf>
    <xf numFmtId="0" fontId="4" fillId="0" borderId="0" xfId="0" applyFont="1" applyFill="1" applyBorder="1"/>
    <xf numFmtId="0" fontId="2" fillId="2" borderId="0" xfId="3"/>
    <xf numFmtId="6" fontId="0" fillId="0" borderId="0" xfId="0" applyNumberFormat="1"/>
    <xf numFmtId="0" fontId="0" fillId="4" borderId="1" xfId="0" applyNumberFormat="1" applyFill="1" applyBorder="1"/>
    <xf numFmtId="0" fontId="0" fillId="0" borderId="0" xfId="0" applyFont="1"/>
    <xf numFmtId="0" fontId="0" fillId="4" borderId="1" xfId="0" applyFont="1" applyFill="1" applyBorder="1"/>
    <xf numFmtId="6" fontId="2" fillId="2" borderId="0" xfId="3" applyNumberFormat="1"/>
    <xf numFmtId="0" fontId="0" fillId="0" borderId="3" xfId="0" applyFont="1" applyBorder="1"/>
    <xf numFmtId="0" fontId="0" fillId="0" borderId="3" xfId="0" applyBorder="1"/>
    <xf numFmtId="6" fontId="0" fillId="0" borderId="3" xfId="0" applyNumberFormat="1" applyBorder="1"/>
    <xf numFmtId="0" fontId="0" fillId="4" borderId="5" xfId="0" applyFill="1" applyBorder="1"/>
    <xf numFmtId="0" fontId="4" fillId="0" borderId="4" xfId="0" applyFont="1" applyBorder="1"/>
    <xf numFmtId="0" fontId="0" fillId="0" borderId="2" xfId="0" applyFont="1" applyBorder="1"/>
    <xf numFmtId="0" fontId="0" fillId="0" borderId="2" xfId="0" applyBorder="1"/>
    <xf numFmtId="0" fontId="0" fillId="0" borderId="0" xfId="0" applyBorder="1"/>
    <xf numFmtId="6" fontId="0" fillId="0" borderId="2" xfId="0" applyNumberFormat="1" applyBorder="1"/>
    <xf numFmtId="164" fontId="0" fillId="0" borderId="0" xfId="1" applyNumberFormat="1" applyFont="1"/>
    <xf numFmtId="10" fontId="0" fillId="0" borderId="0" xfId="2" applyNumberFormat="1" applyFont="1"/>
    <xf numFmtId="0" fontId="4" fillId="0" borderId="4" xfId="0" applyFont="1" applyFill="1" applyBorder="1"/>
    <xf numFmtId="0" fontId="0" fillId="0" borderId="4" xfId="0" applyBorder="1"/>
    <xf numFmtId="8" fontId="2" fillId="2" borderId="0" xfId="3" applyNumberFormat="1"/>
    <xf numFmtId="0" fontId="4" fillId="0" borderId="0" xfId="0" applyFont="1" applyAlignment="1">
      <alignment horizontal="center"/>
    </xf>
    <xf numFmtId="0" fontId="5" fillId="3" borderId="0" xfId="4" applyFont="1" applyAlignment="1">
      <alignment horizontal="center"/>
    </xf>
    <xf numFmtId="0" fontId="5" fillId="3" borderId="0" xfId="4" applyFont="1" applyBorder="1" applyAlignment="1">
      <alignment horizontal="center"/>
    </xf>
  </cellXfs>
  <cellStyles count="5">
    <cellStyle name="Currency" xfId="1" builtinId="4"/>
    <cellStyle name="Good" xfId="3" builtinId="26"/>
    <cellStyle name="Neutral" xfId="4" builtinId="2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167640</xdr:rowOff>
    </xdr:from>
    <xdr:to>
      <xdr:col>7</xdr:col>
      <xdr:colOff>800100</xdr:colOff>
      <xdr:row>15</xdr:row>
      <xdr:rowOff>0</xdr:rowOff>
    </xdr:to>
    <xdr:sp macro="" textlink="">
      <xdr:nvSpPr>
        <xdr:cNvPr id="2" name="TextBox 1">
          <a:extLst>
            <a:ext uri="{FF2B5EF4-FFF2-40B4-BE49-F238E27FC236}">
              <a16:creationId xmlns:a16="http://schemas.microsoft.com/office/drawing/2014/main" id="{92613A79-1FA3-45D6-AAA4-EAA8EC25348C}"/>
            </a:ext>
          </a:extLst>
        </xdr:cNvPr>
        <xdr:cNvSpPr txBox="1"/>
      </xdr:nvSpPr>
      <xdr:spPr>
        <a:xfrm>
          <a:off x="923925" y="1615440"/>
          <a:ext cx="4524375" cy="10991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NASA must determine how many of three types of objects to bring on board the space shuttle. The weight and benefit of each of the items are given in the file P06_42.xlsx. If the space shuttle can carry up to 2000 pounds of items 1 through 3, how many of each item should be taken on the space shuttle, assuming that at least one of each is necessary?</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1653540</xdr:colOff>
      <xdr:row>10</xdr:row>
      <xdr:rowOff>1</xdr:rowOff>
    </xdr:from>
    <xdr:to>
      <xdr:col>9</xdr:col>
      <xdr:colOff>598170</xdr:colOff>
      <xdr:row>21</xdr:row>
      <xdr:rowOff>9526</xdr:rowOff>
    </xdr:to>
    <xdr:sp macro="" textlink="">
      <xdr:nvSpPr>
        <xdr:cNvPr id="2" name="TextBox 1">
          <a:extLst>
            <a:ext uri="{FF2B5EF4-FFF2-40B4-BE49-F238E27FC236}">
              <a16:creationId xmlns:a16="http://schemas.microsoft.com/office/drawing/2014/main" id="{A61F8F3C-0642-42C9-89C9-334B4B2B816D}"/>
            </a:ext>
          </a:extLst>
        </xdr:cNvPr>
        <xdr:cNvSpPr txBox="1"/>
      </xdr:nvSpPr>
      <xdr:spPr>
        <a:xfrm>
          <a:off x="1653540" y="1809751"/>
          <a:ext cx="5545455" cy="2000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The Cubs are trying to determine which of the following free-agent pitchers should be signed: Rick Sutcliffe (RS), Bruce Sutter (BS), Dennis Eckersley (DE), Steve Trout (ST), or Tim Stoddard (TS). (Feel free to substitute your own set of players for these “old” guys.) The cost of signing each pitcher and the predicted number of victories each pitcher will add to the Cubs are listed in the file P06_46.xlsx. The Cubs want to sign the pitchers who will add the most victories to the team. Determine who the Cubs should sign based on the following restrictions:</a:t>
          </a:r>
        </a:p>
        <a:p>
          <a:r>
            <a:rPr lang="en-US"/>
            <a:t>■ At most, $55 million can be spent. </a:t>
          </a:r>
        </a:p>
        <a:p>
          <a:r>
            <a:rPr lang="en-US"/>
            <a:t>■ At most, three right-handed pitchers can be signed. </a:t>
          </a:r>
        </a:p>
        <a:p>
          <a:r>
            <a:rPr lang="en-US"/>
            <a:t>■ The Cubs cannot sign BS, RS, and DE (that is, they can’t sign all three of these players).</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647699</xdr:colOff>
      <xdr:row>19</xdr:row>
      <xdr:rowOff>0</xdr:rowOff>
    </xdr:from>
    <xdr:to>
      <xdr:col>5</xdr:col>
      <xdr:colOff>1028699</xdr:colOff>
      <xdr:row>33</xdr:row>
      <xdr:rowOff>0</xdr:rowOff>
    </xdr:to>
    <xdr:sp macro="" textlink="">
      <xdr:nvSpPr>
        <xdr:cNvPr id="2" name="TextBox 1">
          <a:extLst>
            <a:ext uri="{FF2B5EF4-FFF2-40B4-BE49-F238E27FC236}">
              <a16:creationId xmlns:a16="http://schemas.microsoft.com/office/drawing/2014/main" id="{D2E23A1C-D249-4C78-BD8F-E5224AD92A13}"/>
            </a:ext>
          </a:extLst>
        </xdr:cNvPr>
        <xdr:cNvSpPr txBox="1"/>
      </xdr:nvSpPr>
      <xdr:spPr>
        <a:xfrm>
          <a:off x="647699" y="3438525"/>
          <a:ext cx="4962525" cy="253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A company is considering opening warehouses in four cities: New York, Los Angeles, Chicago, and Atlanta. Each warehouse can ship 15,000 units per week. The weekly fixed cost of keeping each warehouse open is $60,000 for New York, $50,000 for Los Angeles, $40,000 for Chicago, and $35,000 for Atlanta. Region 1 of the country requires 8000 units per week, region 2 requires 9000 units per week, and region 3 requires 7000 units per week. The costs (including production and shipping costs) of sending one unit from a warehouse to a region are shown in the file P06_50. xlsx. The company wants to meet weekly demands at minimum cost, subject to the preceding information and the following restrictions: </a:t>
          </a:r>
        </a:p>
        <a:p>
          <a:r>
            <a:rPr lang="en-US"/>
            <a:t>■ If the New York warehouse is opened, then the Los Angeles warehouse must be opened. </a:t>
          </a:r>
        </a:p>
        <a:p>
          <a:r>
            <a:rPr lang="en-US"/>
            <a:t>■ At most two warehouses can be opened. </a:t>
          </a:r>
        </a:p>
        <a:p>
          <a:r>
            <a:rPr lang="en-US"/>
            <a:t>■ Either the Atlanta or the Los Angeles warehouse must be opened.</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18</xdr:row>
      <xdr:rowOff>167639</xdr:rowOff>
    </xdr:from>
    <xdr:to>
      <xdr:col>12</xdr:col>
      <xdr:colOff>11430</xdr:colOff>
      <xdr:row>35</xdr:row>
      <xdr:rowOff>19049</xdr:rowOff>
    </xdr:to>
    <xdr:sp macro="" textlink="">
      <xdr:nvSpPr>
        <xdr:cNvPr id="2" name="TextBox 1">
          <a:extLst>
            <a:ext uri="{FF2B5EF4-FFF2-40B4-BE49-F238E27FC236}">
              <a16:creationId xmlns:a16="http://schemas.microsoft.com/office/drawing/2014/main" id="{94205A00-D507-468F-AF17-5140203BB17E}"/>
            </a:ext>
          </a:extLst>
        </xdr:cNvPr>
        <xdr:cNvSpPr txBox="1"/>
      </xdr:nvSpPr>
      <xdr:spPr>
        <a:xfrm>
          <a:off x="7296150" y="3425189"/>
          <a:ext cx="2097405" cy="2927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Eight jobs need to be completed. Each job can be completed on any of six machines, and each machine can complete any number of jobs. If a machine is assigned to at least one job, the setup time listed in the file P06_62.xlsx is required. (All times are in hours.) The time required for each machine to complete each job (excluding the setup time) is also listed in the same file. How should the jobs be assigned to machines to minimize the sum of setup times and job completion times?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11</xdr:row>
      <xdr:rowOff>167640</xdr:rowOff>
    </xdr:from>
    <xdr:to>
      <xdr:col>10</xdr:col>
      <xdr:colOff>11430</xdr:colOff>
      <xdr:row>24</xdr:row>
      <xdr:rowOff>11430</xdr:rowOff>
    </xdr:to>
    <xdr:sp macro="" textlink="">
      <xdr:nvSpPr>
        <xdr:cNvPr id="2" name="TextBox 1">
          <a:extLst>
            <a:ext uri="{FF2B5EF4-FFF2-40B4-BE49-F238E27FC236}">
              <a16:creationId xmlns:a16="http://schemas.microsoft.com/office/drawing/2014/main" id="{1D1CBD19-982D-4D44-9BC8-929526E0C571}"/>
            </a:ext>
          </a:extLst>
        </xdr:cNvPr>
        <xdr:cNvSpPr txBox="1"/>
      </xdr:nvSpPr>
      <xdr:spPr>
        <a:xfrm>
          <a:off x="6829425" y="2167890"/>
          <a:ext cx="3992880" cy="2196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Based on Bean et al. (1988). Simon’s Mall has 9000 square feet of space to rent and wants to determine the types of stores that should occupy the mall. The minimum number and maximum number of each type of store (along with the square footage of each type) are given in the file P06_74.xlsx. The annual profit made by each type of store depends on how many stores of that type are in the mall. This dependence is given in the same file. For example, if two department stores are in the mall, each department store will earn $210,000 profit per year. Each store pays 7.5% of its annual profit as rent to Simon’s. Determine how Simon can maximize its rental income from the mall.</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92CBD-DE6A-4133-AA47-F89D7901D7A0}">
  <dimension ref="A1:H8"/>
  <sheetViews>
    <sheetView workbookViewId="0">
      <selection activeCell="F21" sqref="F21"/>
    </sheetView>
  </sheetViews>
  <sheetFormatPr defaultRowHeight="14.4" x14ac:dyDescent="0.3"/>
  <cols>
    <col min="1" max="1" width="13.44140625" bestFit="1" customWidth="1"/>
    <col min="6" max="6" width="9.88671875" bestFit="1" customWidth="1"/>
    <col min="8" max="8" width="11.77734375" bestFit="1" customWidth="1"/>
  </cols>
  <sheetData>
    <row r="1" spans="1:8" x14ac:dyDescent="0.3">
      <c r="A1" s="2" t="s">
        <v>0</v>
      </c>
      <c r="F1" s="26" t="s">
        <v>8</v>
      </c>
      <c r="G1" s="26"/>
      <c r="H1" s="26"/>
    </row>
    <row r="2" spans="1:8" x14ac:dyDescent="0.3">
      <c r="F2" s="27" t="s">
        <v>54</v>
      </c>
      <c r="G2" s="27"/>
      <c r="H2" s="27"/>
    </row>
    <row r="3" spans="1:8" x14ac:dyDescent="0.3">
      <c r="A3" s="2" t="s">
        <v>1</v>
      </c>
      <c r="F3" s="3">
        <f>B7</f>
        <v>2.6</v>
      </c>
      <c r="G3" s="4" t="s">
        <v>9</v>
      </c>
      <c r="H3" s="3">
        <v>1</v>
      </c>
    </row>
    <row r="4" spans="1:8" x14ac:dyDescent="0.3">
      <c r="B4" s="2" t="s">
        <v>2</v>
      </c>
      <c r="C4" s="2" t="s">
        <v>3</v>
      </c>
      <c r="D4" s="2" t="s">
        <v>4</v>
      </c>
      <c r="F4" s="3">
        <f>C7</f>
        <v>1</v>
      </c>
      <c r="G4" s="4" t="s">
        <v>9</v>
      </c>
      <c r="H4" s="3">
        <v>1</v>
      </c>
    </row>
    <row r="5" spans="1:8" x14ac:dyDescent="0.3">
      <c r="A5" s="2" t="s">
        <v>5</v>
      </c>
      <c r="B5">
        <v>20</v>
      </c>
      <c r="C5">
        <v>15</v>
      </c>
      <c r="D5">
        <v>12</v>
      </c>
      <c r="F5" s="3">
        <f>D7</f>
        <v>1</v>
      </c>
      <c r="G5" s="4" t="s">
        <v>9</v>
      </c>
      <c r="H5" s="3">
        <v>1</v>
      </c>
    </row>
    <row r="6" spans="1:8" x14ac:dyDescent="0.3">
      <c r="A6" s="2" t="s">
        <v>6</v>
      </c>
      <c r="B6">
        <v>500</v>
      </c>
      <c r="C6">
        <v>400</v>
      </c>
      <c r="D6">
        <v>300</v>
      </c>
    </row>
    <row r="7" spans="1:8" x14ac:dyDescent="0.3">
      <c r="A7" s="2" t="s">
        <v>7</v>
      </c>
      <c r="B7" s="1">
        <v>2.6</v>
      </c>
      <c r="C7" s="1">
        <v>1</v>
      </c>
      <c r="D7" s="1">
        <v>1</v>
      </c>
      <c r="F7" s="27" t="s">
        <v>6</v>
      </c>
      <c r="G7" s="27"/>
      <c r="H7" s="27"/>
    </row>
    <row r="8" spans="1:8" x14ac:dyDescent="0.3">
      <c r="A8" s="5" t="s">
        <v>11</v>
      </c>
      <c r="B8" s="6">
        <f>SUMPRODUCT(B5:D5,B7:D7)</f>
        <v>79</v>
      </c>
      <c r="C8" s="6" t="s">
        <v>12</v>
      </c>
      <c r="F8" s="3">
        <f>SUMPRODUCT(B6:D6,B7:D7)</f>
        <v>2000</v>
      </c>
      <c r="G8" s="4" t="s">
        <v>10</v>
      </c>
      <c r="H8" s="3">
        <v>2000</v>
      </c>
    </row>
  </sheetData>
  <mergeCells count="3">
    <mergeCell ref="F1:H1"/>
    <mergeCell ref="F2:H2"/>
    <mergeCell ref="F7:H7"/>
  </mergeCells>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9F936-77FF-41A4-9A43-E24A4554CCF5}">
  <dimension ref="A1:J9"/>
  <sheetViews>
    <sheetView workbookViewId="0">
      <selection activeCell="H29" sqref="H29"/>
    </sheetView>
  </sheetViews>
  <sheetFormatPr defaultRowHeight="14.4" x14ac:dyDescent="0.3"/>
  <cols>
    <col min="1" max="1" width="24.109375" bestFit="1" customWidth="1"/>
    <col min="8" max="8" width="9.88671875" bestFit="1" customWidth="1"/>
  </cols>
  <sheetData>
    <row r="1" spans="1:10" x14ac:dyDescent="0.3">
      <c r="A1" s="2" t="s">
        <v>13</v>
      </c>
      <c r="H1" s="26" t="s">
        <v>8</v>
      </c>
      <c r="I1" s="26"/>
      <c r="J1" s="26"/>
    </row>
    <row r="2" spans="1:10" x14ac:dyDescent="0.3">
      <c r="H2" s="27" t="s">
        <v>24</v>
      </c>
      <c r="I2" s="27"/>
      <c r="J2" s="27"/>
    </row>
    <row r="3" spans="1:10" x14ac:dyDescent="0.3">
      <c r="A3" s="2" t="s">
        <v>14</v>
      </c>
      <c r="H3" s="3">
        <f>SUMPRODUCT(B6:F6,B8:F8)</f>
        <v>51</v>
      </c>
      <c r="I3" s="4" t="s">
        <v>10</v>
      </c>
      <c r="J3" s="3">
        <v>55</v>
      </c>
    </row>
    <row r="4" spans="1:10" x14ac:dyDescent="0.3">
      <c r="B4" s="2" t="s">
        <v>15</v>
      </c>
      <c r="C4" s="2" t="s">
        <v>16</v>
      </c>
      <c r="D4" s="2" t="s">
        <v>17</v>
      </c>
      <c r="E4" s="2" t="s">
        <v>18</v>
      </c>
      <c r="F4" s="2" t="s">
        <v>19</v>
      </c>
    </row>
    <row r="5" spans="1:10" x14ac:dyDescent="0.3">
      <c r="A5" s="2" t="s">
        <v>20</v>
      </c>
      <c r="B5">
        <v>1</v>
      </c>
      <c r="C5">
        <v>1</v>
      </c>
      <c r="D5">
        <v>1</v>
      </c>
      <c r="E5">
        <v>0</v>
      </c>
      <c r="F5">
        <v>1</v>
      </c>
      <c r="H5" s="27" t="s">
        <v>25</v>
      </c>
      <c r="I5" s="27"/>
      <c r="J5" s="27"/>
    </row>
    <row r="6" spans="1:10" x14ac:dyDescent="0.3">
      <c r="A6" s="2" t="s">
        <v>21</v>
      </c>
      <c r="B6" s="7">
        <v>25</v>
      </c>
      <c r="C6" s="7">
        <v>18</v>
      </c>
      <c r="D6" s="7">
        <v>10</v>
      </c>
      <c r="E6" s="7">
        <v>8</v>
      </c>
      <c r="F6" s="7">
        <v>7</v>
      </c>
      <c r="H6" s="3">
        <f>SUMPRODUCT(B5:F5,B8:F8)</f>
        <v>2</v>
      </c>
      <c r="I6" s="4" t="s">
        <v>10</v>
      </c>
      <c r="J6" s="3">
        <v>3</v>
      </c>
    </row>
    <row r="7" spans="1:10" x14ac:dyDescent="0.3">
      <c r="A7" s="2" t="s">
        <v>22</v>
      </c>
      <c r="B7">
        <v>6</v>
      </c>
      <c r="C7">
        <v>5</v>
      </c>
      <c r="D7">
        <v>3</v>
      </c>
      <c r="E7">
        <v>3</v>
      </c>
      <c r="F7">
        <v>2</v>
      </c>
      <c r="H7" s="3">
        <f>B8+C8+D8</f>
        <v>2</v>
      </c>
      <c r="I7" s="4" t="s">
        <v>10</v>
      </c>
      <c r="J7" s="3">
        <v>2</v>
      </c>
    </row>
    <row r="8" spans="1:10" x14ac:dyDescent="0.3">
      <c r="A8" s="2" t="s">
        <v>23</v>
      </c>
      <c r="B8" s="1">
        <v>1</v>
      </c>
      <c r="C8" s="1">
        <v>1</v>
      </c>
      <c r="D8" s="1">
        <v>0</v>
      </c>
      <c r="E8" s="1">
        <v>1</v>
      </c>
      <c r="F8" s="1">
        <v>0</v>
      </c>
    </row>
    <row r="9" spans="1:10" x14ac:dyDescent="0.3">
      <c r="A9" s="5" t="s">
        <v>26</v>
      </c>
      <c r="B9" s="6">
        <f>SUMPRODUCT(B7:F7,B8:F8)</f>
        <v>14</v>
      </c>
      <c r="C9" s="6" t="s">
        <v>12</v>
      </c>
    </row>
  </sheetData>
  <mergeCells count="3">
    <mergeCell ref="H1:J1"/>
    <mergeCell ref="H5:J5"/>
    <mergeCell ref="H2:J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93009-853D-422B-96E9-488F3E84C20B}">
  <dimension ref="A1:K27"/>
  <sheetViews>
    <sheetView workbookViewId="0">
      <selection activeCell="H33" sqref="H33"/>
    </sheetView>
  </sheetViews>
  <sheetFormatPr defaultRowHeight="14.4" x14ac:dyDescent="0.3"/>
  <cols>
    <col min="1" max="1" width="31.21875" bestFit="1" customWidth="1"/>
    <col min="6" max="6" width="15" bestFit="1" customWidth="1"/>
    <col min="8" max="8" width="18.21875" bestFit="1" customWidth="1"/>
    <col min="9" max="9" width="12.109375" bestFit="1" customWidth="1"/>
  </cols>
  <sheetData>
    <row r="1" spans="1:11" x14ac:dyDescent="0.3">
      <c r="A1" s="2" t="s">
        <v>27</v>
      </c>
      <c r="H1" s="26" t="s">
        <v>39</v>
      </c>
      <c r="I1" s="26"/>
      <c r="J1" s="26"/>
      <c r="K1" s="26"/>
    </row>
    <row r="2" spans="1:11" x14ac:dyDescent="0.3">
      <c r="H2" s="27" t="s">
        <v>40</v>
      </c>
      <c r="I2" s="27"/>
      <c r="J2" s="27"/>
      <c r="K2" s="27"/>
    </row>
    <row r="3" spans="1:11" x14ac:dyDescent="0.3">
      <c r="A3" s="2" t="s">
        <v>28</v>
      </c>
      <c r="H3" s="3" t="str">
        <f>B13</f>
        <v>NY</v>
      </c>
      <c r="I3" s="3">
        <f>SUM(C13:E13)</f>
        <v>0</v>
      </c>
      <c r="J3" s="4" t="s">
        <v>10</v>
      </c>
      <c r="K3" s="3">
        <v>15000</v>
      </c>
    </row>
    <row r="4" spans="1:11" x14ac:dyDescent="0.3">
      <c r="C4" s="2" t="s">
        <v>29</v>
      </c>
      <c r="H4" s="3" t="str">
        <f>B14</f>
        <v>LA</v>
      </c>
      <c r="I4" s="3">
        <f>SUM(C14:E14)</f>
        <v>15000</v>
      </c>
      <c r="J4" s="4" t="s">
        <v>10</v>
      </c>
      <c r="K4" s="3">
        <v>15000</v>
      </c>
    </row>
    <row r="5" spans="1:11" x14ac:dyDescent="0.3">
      <c r="C5" s="2" t="s">
        <v>30</v>
      </c>
      <c r="D5" s="2" t="s">
        <v>31</v>
      </c>
      <c r="E5" s="2" t="s">
        <v>32</v>
      </c>
      <c r="F5" s="2" t="s">
        <v>38</v>
      </c>
      <c r="H5" s="3" t="str">
        <f>B15</f>
        <v>Chicago</v>
      </c>
      <c r="I5" s="3">
        <f>SUM(C15:E15)</f>
        <v>9000</v>
      </c>
      <c r="J5" s="4" t="s">
        <v>10</v>
      </c>
      <c r="K5" s="3">
        <v>15000</v>
      </c>
    </row>
    <row r="6" spans="1:11" x14ac:dyDescent="0.3">
      <c r="A6" s="2" t="s">
        <v>33</v>
      </c>
      <c r="B6" s="2" t="s">
        <v>34</v>
      </c>
      <c r="C6" s="7">
        <v>26</v>
      </c>
      <c r="D6" s="7">
        <v>41</v>
      </c>
      <c r="E6" s="7">
        <v>39</v>
      </c>
      <c r="F6" s="7">
        <v>60000</v>
      </c>
      <c r="H6" s="3" t="str">
        <f>B16</f>
        <v>Atlanta</v>
      </c>
      <c r="I6" s="3">
        <f>SUM(C16:E16)</f>
        <v>0</v>
      </c>
      <c r="J6" s="4" t="s">
        <v>10</v>
      </c>
      <c r="K6" s="3">
        <v>15000</v>
      </c>
    </row>
    <row r="7" spans="1:11" x14ac:dyDescent="0.3">
      <c r="B7" s="2" t="s">
        <v>35</v>
      </c>
      <c r="C7" s="7">
        <v>59</v>
      </c>
      <c r="D7" s="7">
        <v>27</v>
      </c>
      <c r="E7" s="7">
        <v>27</v>
      </c>
      <c r="F7" s="7">
        <v>50000</v>
      </c>
    </row>
    <row r="8" spans="1:11" x14ac:dyDescent="0.3">
      <c r="B8" s="2" t="s">
        <v>36</v>
      </c>
      <c r="C8" s="7">
        <v>28</v>
      </c>
      <c r="D8" s="7">
        <v>32</v>
      </c>
      <c r="E8" s="7">
        <v>43</v>
      </c>
      <c r="F8" s="7">
        <v>40000</v>
      </c>
      <c r="H8" s="27" t="s">
        <v>41</v>
      </c>
      <c r="I8" s="27"/>
      <c r="J8" s="27"/>
      <c r="K8" s="27"/>
    </row>
    <row r="9" spans="1:11" x14ac:dyDescent="0.3">
      <c r="B9" s="2" t="s">
        <v>37</v>
      </c>
      <c r="C9" s="7">
        <v>28</v>
      </c>
      <c r="D9" s="7">
        <v>40</v>
      </c>
      <c r="E9" s="7">
        <v>38</v>
      </c>
      <c r="F9" s="7">
        <v>35000</v>
      </c>
      <c r="H9" s="3" t="str">
        <f>C12</f>
        <v>Region 1</v>
      </c>
      <c r="I9" s="3">
        <f>SUM(C13:C16)</f>
        <v>8000</v>
      </c>
      <c r="J9" s="4" t="s">
        <v>9</v>
      </c>
      <c r="K9" s="3">
        <v>8000</v>
      </c>
    </row>
    <row r="10" spans="1:11" x14ac:dyDescent="0.3">
      <c r="H10" s="3" t="str">
        <f>D12</f>
        <v>Region 2</v>
      </c>
      <c r="I10" s="3">
        <f>SUM(D13:D16)</f>
        <v>9000</v>
      </c>
      <c r="J10" s="4" t="s">
        <v>9</v>
      </c>
      <c r="K10" s="3">
        <v>9000</v>
      </c>
    </row>
    <row r="11" spans="1:11" x14ac:dyDescent="0.3">
      <c r="C11" s="2" t="s">
        <v>29</v>
      </c>
      <c r="H11" s="3" t="str">
        <f>E12</f>
        <v>Region 3</v>
      </c>
      <c r="I11" s="3">
        <f>SUM(E13:E16)</f>
        <v>7000</v>
      </c>
      <c r="J11" s="4" t="s">
        <v>9</v>
      </c>
      <c r="K11" s="3">
        <v>7000</v>
      </c>
    </row>
    <row r="12" spans="1:11" x14ac:dyDescent="0.3">
      <c r="C12" s="2" t="s">
        <v>30</v>
      </c>
      <c r="D12" s="2" t="s">
        <v>31</v>
      </c>
      <c r="E12" s="2" t="s">
        <v>32</v>
      </c>
      <c r="F12" s="2" t="s">
        <v>42</v>
      </c>
    </row>
    <row r="13" spans="1:11" x14ac:dyDescent="0.3">
      <c r="A13" s="2" t="s">
        <v>33</v>
      </c>
      <c r="B13" s="2" t="s">
        <v>34</v>
      </c>
      <c r="C13" s="8">
        <v>0</v>
      </c>
      <c r="D13" s="8">
        <v>0</v>
      </c>
      <c r="E13" s="8">
        <v>0</v>
      </c>
      <c r="F13" s="10">
        <v>0</v>
      </c>
      <c r="H13" s="27" t="s">
        <v>46</v>
      </c>
      <c r="I13" s="27"/>
      <c r="J13" s="27"/>
      <c r="K13" s="27"/>
    </row>
    <row r="14" spans="1:11" x14ac:dyDescent="0.3">
      <c r="B14" s="2" t="s">
        <v>35</v>
      </c>
      <c r="C14" s="8">
        <v>0</v>
      </c>
      <c r="D14" s="8">
        <v>8000</v>
      </c>
      <c r="E14" s="8">
        <v>7000</v>
      </c>
      <c r="F14" s="10">
        <v>1</v>
      </c>
      <c r="H14" s="3"/>
      <c r="I14" s="3" t="s">
        <v>43</v>
      </c>
      <c r="J14" s="4" t="s">
        <v>44</v>
      </c>
      <c r="K14" s="4" t="s">
        <v>45</v>
      </c>
    </row>
    <row r="15" spans="1:11" x14ac:dyDescent="0.3">
      <c r="B15" s="2" t="s">
        <v>36</v>
      </c>
      <c r="C15" s="8">
        <v>8000</v>
      </c>
      <c r="D15" s="8">
        <v>1000</v>
      </c>
      <c r="E15" s="8">
        <v>0</v>
      </c>
      <c r="F15" s="10">
        <v>1</v>
      </c>
      <c r="H15" s="3"/>
      <c r="I15" s="3">
        <f>F13</f>
        <v>0</v>
      </c>
      <c r="J15" s="4" t="s">
        <v>10</v>
      </c>
      <c r="K15" s="3">
        <f>F14</f>
        <v>1</v>
      </c>
    </row>
    <row r="16" spans="1:11" x14ac:dyDescent="0.3">
      <c r="B16" s="2" t="s">
        <v>37</v>
      </c>
      <c r="C16" s="8">
        <v>0</v>
      </c>
      <c r="D16" s="8">
        <v>0</v>
      </c>
      <c r="E16" s="8">
        <v>0</v>
      </c>
      <c r="F16" s="10">
        <v>0</v>
      </c>
      <c r="H16" s="3"/>
      <c r="I16" s="3"/>
      <c r="J16" s="3"/>
      <c r="K16" s="3"/>
    </row>
    <row r="17" spans="1:11" x14ac:dyDescent="0.3">
      <c r="H17" s="3"/>
      <c r="I17" s="3" t="s">
        <v>47</v>
      </c>
      <c r="J17" s="4" t="s">
        <v>48</v>
      </c>
      <c r="K17" s="3"/>
    </row>
    <row r="18" spans="1:11" x14ac:dyDescent="0.3">
      <c r="A18" s="2" t="s">
        <v>52</v>
      </c>
      <c r="B18" s="11">
        <f>SUMPRODUCT(C6:E9,C13:E16) + SUMPRODUCT(F6:F9,F13:F16)</f>
        <v>751000</v>
      </c>
      <c r="C18" s="6" t="s">
        <v>53</v>
      </c>
      <c r="H18" s="3"/>
      <c r="I18" s="3">
        <f>SUM(F13:F16)</f>
        <v>2</v>
      </c>
      <c r="J18" s="4" t="s">
        <v>10</v>
      </c>
      <c r="K18" s="3">
        <v>2</v>
      </c>
    </row>
    <row r="19" spans="1:11" x14ac:dyDescent="0.3">
      <c r="H19" s="3"/>
      <c r="I19" s="3"/>
      <c r="J19" s="3"/>
      <c r="K19" s="3"/>
    </row>
    <row r="20" spans="1:11" x14ac:dyDescent="0.3">
      <c r="H20" s="3"/>
      <c r="I20" s="3" t="s">
        <v>50</v>
      </c>
      <c r="J20" s="4" t="s">
        <v>49</v>
      </c>
      <c r="K20" s="3" t="s">
        <v>45</v>
      </c>
    </row>
    <row r="21" spans="1:11" x14ac:dyDescent="0.3">
      <c r="H21" s="3"/>
      <c r="I21" s="3">
        <f>F14+F16</f>
        <v>1</v>
      </c>
      <c r="J21" s="4" t="s">
        <v>9</v>
      </c>
      <c r="K21" s="3">
        <v>1</v>
      </c>
    </row>
    <row r="23" spans="1:11" x14ac:dyDescent="0.3">
      <c r="H23" s="27" t="s">
        <v>51</v>
      </c>
      <c r="I23" s="27"/>
      <c r="J23" s="27"/>
      <c r="K23" s="27"/>
    </row>
    <row r="24" spans="1:11" x14ac:dyDescent="0.3">
      <c r="H24" s="3" t="str">
        <f>B13</f>
        <v>NY</v>
      </c>
      <c r="I24" s="3">
        <f>I3</f>
        <v>0</v>
      </c>
      <c r="J24" s="4" t="s">
        <v>10</v>
      </c>
      <c r="K24" s="3">
        <f>K3*F13</f>
        <v>0</v>
      </c>
    </row>
    <row r="25" spans="1:11" x14ac:dyDescent="0.3">
      <c r="H25" s="3" t="str">
        <f t="shared" ref="H25:H27" si="0">B14</f>
        <v>LA</v>
      </c>
      <c r="I25" s="3">
        <f t="shared" ref="I25:I27" si="1">I4</f>
        <v>15000</v>
      </c>
      <c r="J25" s="4" t="s">
        <v>10</v>
      </c>
      <c r="K25" s="3">
        <f t="shared" ref="K25:K27" si="2">K4*F14</f>
        <v>15000</v>
      </c>
    </row>
    <row r="26" spans="1:11" x14ac:dyDescent="0.3">
      <c r="H26" s="3" t="str">
        <f t="shared" si="0"/>
        <v>Chicago</v>
      </c>
      <c r="I26" s="3">
        <f t="shared" si="1"/>
        <v>9000</v>
      </c>
      <c r="J26" s="4" t="s">
        <v>10</v>
      </c>
      <c r="K26" s="3">
        <f t="shared" si="2"/>
        <v>15000</v>
      </c>
    </row>
    <row r="27" spans="1:11" x14ac:dyDescent="0.3">
      <c r="H27" s="3" t="str">
        <f t="shared" si="0"/>
        <v>Atlanta</v>
      </c>
      <c r="I27" s="3">
        <f t="shared" si="1"/>
        <v>0</v>
      </c>
      <c r="J27" s="4" t="s">
        <v>10</v>
      </c>
      <c r="K27" s="3">
        <f t="shared" si="2"/>
        <v>0</v>
      </c>
    </row>
  </sheetData>
  <mergeCells count="5">
    <mergeCell ref="H13:K13"/>
    <mergeCell ref="H2:K2"/>
    <mergeCell ref="H1:K1"/>
    <mergeCell ref="H23:K23"/>
    <mergeCell ref="H8:K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0E2E-9F7C-4867-A895-E9217C954DC8}">
  <dimension ref="A1:L27"/>
  <sheetViews>
    <sheetView workbookViewId="0">
      <selection activeCell="N29" sqref="N29"/>
    </sheetView>
  </sheetViews>
  <sheetFormatPr defaultRowHeight="14.4" x14ac:dyDescent="0.3"/>
  <cols>
    <col min="1" max="1" width="44.109375" bestFit="1" customWidth="1"/>
    <col min="9" max="9" width="10.6640625" bestFit="1" customWidth="1"/>
    <col min="10" max="10" width="2" bestFit="1" customWidth="1"/>
  </cols>
  <sheetData>
    <row r="1" spans="1:12" x14ac:dyDescent="0.3">
      <c r="A1" s="2" t="s">
        <v>55</v>
      </c>
      <c r="I1" s="26" t="s">
        <v>39</v>
      </c>
      <c r="J1" s="26"/>
      <c r="K1" s="26"/>
      <c r="L1" s="26"/>
    </row>
    <row r="2" spans="1:12" x14ac:dyDescent="0.3">
      <c r="I2" s="27" t="s">
        <v>75</v>
      </c>
      <c r="J2" s="27"/>
      <c r="K2" s="27"/>
      <c r="L2" s="27"/>
    </row>
    <row r="3" spans="1:12" x14ac:dyDescent="0.3">
      <c r="A3" s="2" t="s">
        <v>56</v>
      </c>
      <c r="I3" s="3" t="str">
        <f>A18</f>
        <v>J1</v>
      </c>
      <c r="J3" s="3">
        <f t="shared" ref="J3:J10" si="0">SUM(B18:G18)</f>
        <v>1</v>
      </c>
      <c r="K3" s="4" t="s">
        <v>76</v>
      </c>
      <c r="L3" s="3">
        <v>1</v>
      </c>
    </row>
    <row r="4" spans="1:12" x14ac:dyDescent="0.3">
      <c r="A4" s="2" t="s">
        <v>57</v>
      </c>
      <c r="B4" s="2" t="s">
        <v>58</v>
      </c>
      <c r="C4" s="2" t="s">
        <v>59</v>
      </c>
      <c r="D4" s="2" t="s">
        <v>60</v>
      </c>
      <c r="E4" s="2" t="s">
        <v>61</v>
      </c>
      <c r="F4" s="2" t="s">
        <v>62</v>
      </c>
      <c r="G4" s="2" t="s">
        <v>63</v>
      </c>
      <c r="I4" s="3" t="str">
        <f t="shared" ref="I4:I10" si="1">A19</f>
        <v>J2</v>
      </c>
      <c r="J4" s="3">
        <f t="shared" si="0"/>
        <v>1</v>
      </c>
      <c r="K4" s="4" t="s">
        <v>76</v>
      </c>
      <c r="L4" s="3">
        <v>1</v>
      </c>
    </row>
    <row r="5" spans="1:12" x14ac:dyDescent="0.3">
      <c r="A5" s="2" t="s">
        <v>64</v>
      </c>
      <c r="B5">
        <v>14</v>
      </c>
      <c r="C5">
        <v>17</v>
      </c>
      <c r="D5">
        <v>13</v>
      </c>
      <c r="E5">
        <v>13</v>
      </c>
      <c r="F5">
        <v>15</v>
      </c>
      <c r="G5">
        <v>18</v>
      </c>
      <c r="I5" s="3" t="str">
        <f t="shared" si="1"/>
        <v>J3</v>
      </c>
      <c r="J5" s="3">
        <f t="shared" si="0"/>
        <v>1</v>
      </c>
      <c r="K5" s="4" t="s">
        <v>76</v>
      </c>
      <c r="L5" s="3">
        <v>1</v>
      </c>
    </row>
    <row r="6" spans="1:12" x14ac:dyDescent="0.3">
      <c r="A6" s="2" t="s">
        <v>65</v>
      </c>
      <c r="B6">
        <v>22</v>
      </c>
      <c r="C6">
        <v>26</v>
      </c>
      <c r="D6">
        <v>20</v>
      </c>
      <c r="E6">
        <v>26</v>
      </c>
      <c r="F6">
        <v>17</v>
      </c>
      <c r="G6">
        <v>25</v>
      </c>
      <c r="I6" s="3" t="str">
        <f t="shared" si="1"/>
        <v>J4</v>
      </c>
      <c r="J6" s="3">
        <f t="shared" si="0"/>
        <v>1</v>
      </c>
      <c r="K6" s="4" t="s">
        <v>76</v>
      </c>
      <c r="L6" s="3">
        <v>1</v>
      </c>
    </row>
    <row r="7" spans="1:12" x14ac:dyDescent="0.3">
      <c r="A7" s="2" t="s">
        <v>66</v>
      </c>
      <c r="B7">
        <v>39</v>
      </c>
      <c r="C7">
        <v>35</v>
      </c>
      <c r="D7">
        <v>39</v>
      </c>
      <c r="E7">
        <v>43</v>
      </c>
      <c r="F7">
        <v>41</v>
      </c>
      <c r="G7">
        <v>38</v>
      </c>
      <c r="I7" s="3" t="str">
        <f t="shared" si="1"/>
        <v>J5</v>
      </c>
      <c r="J7" s="3">
        <f t="shared" si="0"/>
        <v>1</v>
      </c>
      <c r="K7" s="4" t="s">
        <v>76</v>
      </c>
      <c r="L7" s="3">
        <v>1</v>
      </c>
    </row>
    <row r="8" spans="1:12" x14ac:dyDescent="0.3">
      <c r="A8" s="2" t="s">
        <v>67</v>
      </c>
      <c r="B8">
        <v>40</v>
      </c>
      <c r="C8">
        <v>45</v>
      </c>
      <c r="D8">
        <v>37</v>
      </c>
      <c r="E8">
        <v>36</v>
      </c>
      <c r="F8">
        <v>43</v>
      </c>
      <c r="G8">
        <v>42</v>
      </c>
      <c r="I8" s="3" t="str">
        <f t="shared" si="1"/>
        <v>J6</v>
      </c>
      <c r="J8" s="3">
        <f t="shared" si="0"/>
        <v>1</v>
      </c>
      <c r="K8" s="4" t="s">
        <v>76</v>
      </c>
      <c r="L8" s="3">
        <v>1</v>
      </c>
    </row>
    <row r="9" spans="1:12" x14ac:dyDescent="0.3">
      <c r="A9" s="2" t="s">
        <v>68</v>
      </c>
      <c r="B9">
        <v>16</v>
      </c>
      <c r="C9">
        <v>12</v>
      </c>
      <c r="D9">
        <v>18</v>
      </c>
      <c r="E9">
        <v>14</v>
      </c>
      <c r="F9">
        <v>17</v>
      </c>
      <c r="G9">
        <v>20</v>
      </c>
      <c r="I9" s="3" t="str">
        <f t="shared" si="1"/>
        <v>J7</v>
      </c>
      <c r="J9" s="3">
        <f t="shared" si="0"/>
        <v>1</v>
      </c>
      <c r="K9" s="4" t="s">
        <v>76</v>
      </c>
      <c r="L9" s="3">
        <v>1</v>
      </c>
    </row>
    <row r="10" spans="1:12" x14ac:dyDescent="0.3">
      <c r="A10" s="2" t="s">
        <v>69</v>
      </c>
      <c r="B10">
        <v>9</v>
      </c>
      <c r="C10">
        <v>10</v>
      </c>
      <c r="D10">
        <v>8</v>
      </c>
      <c r="E10">
        <v>7</v>
      </c>
      <c r="F10">
        <v>8</v>
      </c>
      <c r="G10">
        <v>13</v>
      </c>
      <c r="I10" s="3" t="str">
        <f t="shared" si="1"/>
        <v>J8</v>
      </c>
      <c r="J10" s="3">
        <f t="shared" si="0"/>
        <v>1</v>
      </c>
      <c r="K10" s="4" t="s">
        <v>76</v>
      </c>
      <c r="L10" s="3">
        <v>1</v>
      </c>
    </row>
    <row r="11" spans="1:12" x14ac:dyDescent="0.3">
      <c r="A11" s="2" t="s">
        <v>70</v>
      </c>
      <c r="B11">
        <v>38</v>
      </c>
      <c r="C11">
        <v>38</v>
      </c>
      <c r="D11">
        <v>34</v>
      </c>
      <c r="E11">
        <v>43</v>
      </c>
      <c r="F11">
        <v>40</v>
      </c>
      <c r="G11">
        <v>33</v>
      </c>
    </row>
    <row r="12" spans="1:12" x14ac:dyDescent="0.3">
      <c r="A12" s="2" t="s">
        <v>71</v>
      </c>
      <c r="B12">
        <v>38</v>
      </c>
      <c r="C12">
        <v>43</v>
      </c>
      <c r="D12">
        <v>39</v>
      </c>
      <c r="E12">
        <v>34</v>
      </c>
      <c r="F12">
        <v>38</v>
      </c>
      <c r="G12">
        <v>41</v>
      </c>
      <c r="I12" s="27" t="s">
        <v>77</v>
      </c>
      <c r="J12" s="27"/>
      <c r="K12" s="27"/>
      <c r="L12" s="27"/>
    </row>
    <row r="13" spans="1:12" x14ac:dyDescent="0.3">
      <c r="A13" s="2"/>
      <c r="I13" s="3" t="str">
        <f>B17</f>
        <v>M1</v>
      </c>
      <c r="J13" s="3">
        <f>SUM(B18:B25)</f>
        <v>0</v>
      </c>
      <c r="K13" s="4" t="s">
        <v>10</v>
      </c>
      <c r="L13" s="3">
        <f>B15*B26</f>
        <v>0</v>
      </c>
    </row>
    <row r="14" spans="1:12" x14ac:dyDescent="0.3">
      <c r="A14" s="2" t="s">
        <v>72</v>
      </c>
      <c r="B14">
        <v>5</v>
      </c>
      <c r="C14">
        <v>4</v>
      </c>
      <c r="D14">
        <v>3</v>
      </c>
      <c r="E14">
        <v>5</v>
      </c>
      <c r="F14">
        <v>6</v>
      </c>
      <c r="G14">
        <v>5</v>
      </c>
      <c r="I14" s="3" t="str">
        <f>C17</f>
        <v>M2</v>
      </c>
      <c r="J14" s="3">
        <f>SUM(C18:C25)</f>
        <v>2</v>
      </c>
      <c r="K14" s="4" t="s">
        <v>10</v>
      </c>
      <c r="L14" s="3">
        <f>C15*B26</f>
        <v>8</v>
      </c>
    </row>
    <row r="15" spans="1:12" x14ac:dyDescent="0.3">
      <c r="A15" s="2" t="s">
        <v>73</v>
      </c>
      <c r="B15" s="1">
        <v>0</v>
      </c>
      <c r="C15" s="1">
        <v>1</v>
      </c>
      <c r="D15" s="1">
        <v>1</v>
      </c>
      <c r="E15" s="1">
        <v>1</v>
      </c>
      <c r="F15" s="1">
        <v>0</v>
      </c>
      <c r="G15" s="1">
        <v>0</v>
      </c>
      <c r="I15" s="3" t="str">
        <f>D17</f>
        <v>M3</v>
      </c>
      <c r="J15" s="3">
        <f>SUM(D18:D25)</f>
        <v>3</v>
      </c>
      <c r="K15" s="4" t="s">
        <v>10</v>
      </c>
      <c r="L15" s="3">
        <f>D15*B26</f>
        <v>8</v>
      </c>
    </row>
    <row r="16" spans="1:12" x14ac:dyDescent="0.3">
      <c r="I16" s="3" t="str">
        <f>E17</f>
        <v>M4</v>
      </c>
      <c r="J16" s="3">
        <f>SUM(E18:E25)</f>
        <v>3</v>
      </c>
      <c r="K16" s="4" t="s">
        <v>10</v>
      </c>
      <c r="L16" s="3">
        <f>E15*B26</f>
        <v>8</v>
      </c>
    </row>
    <row r="17" spans="1:12" x14ac:dyDescent="0.3">
      <c r="A17" s="2" t="s">
        <v>57</v>
      </c>
      <c r="B17" s="2" t="s">
        <v>58</v>
      </c>
      <c r="C17" s="2" t="s">
        <v>59</v>
      </c>
      <c r="D17" s="2" t="s">
        <v>60</v>
      </c>
      <c r="E17" s="2" t="s">
        <v>61</v>
      </c>
      <c r="F17" s="2" t="s">
        <v>62</v>
      </c>
      <c r="G17" s="2" t="s">
        <v>63</v>
      </c>
      <c r="I17" s="3" t="str">
        <f>F17</f>
        <v>M5</v>
      </c>
      <c r="J17" s="3">
        <f>SUM(F18:F25)</f>
        <v>0</v>
      </c>
      <c r="K17" s="4" t="s">
        <v>10</v>
      </c>
      <c r="L17" s="3">
        <f>F15*B26</f>
        <v>0</v>
      </c>
    </row>
    <row r="18" spans="1:12" x14ac:dyDescent="0.3">
      <c r="A18" s="2" t="s">
        <v>64</v>
      </c>
      <c r="B18" s="1">
        <v>0</v>
      </c>
      <c r="C18" s="1">
        <v>0</v>
      </c>
      <c r="D18" s="1">
        <v>1</v>
      </c>
      <c r="E18" s="1">
        <v>0</v>
      </c>
      <c r="F18" s="1">
        <v>0</v>
      </c>
      <c r="G18" s="1">
        <v>0</v>
      </c>
      <c r="I18" s="3" t="str">
        <f>G17</f>
        <v>M6</v>
      </c>
      <c r="J18" s="3">
        <f>SUM(G18:G25)</f>
        <v>0</v>
      </c>
      <c r="K18" s="4" t="s">
        <v>10</v>
      </c>
      <c r="L18" s="3">
        <f>G15*B26</f>
        <v>0</v>
      </c>
    </row>
    <row r="19" spans="1:12" x14ac:dyDescent="0.3">
      <c r="A19" s="2" t="s">
        <v>65</v>
      </c>
      <c r="B19" s="1">
        <v>0</v>
      </c>
      <c r="C19" s="1">
        <v>0</v>
      </c>
      <c r="D19" s="1">
        <v>1</v>
      </c>
      <c r="E19" s="1">
        <v>0</v>
      </c>
      <c r="F19" s="1">
        <v>0</v>
      </c>
      <c r="G19" s="1">
        <v>0</v>
      </c>
    </row>
    <row r="20" spans="1:12" x14ac:dyDescent="0.3">
      <c r="A20" s="2" t="s">
        <v>66</v>
      </c>
      <c r="B20" s="1">
        <v>0</v>
      </c>
      <c r="C20" s="1">
        <v>1</v>
      </c>
      <c r="D20" s="1">
        <v>0</v>
      </c>
      <c r="E20" s="1">
        <v>0</v>
      </c>
      <c r="F20" s="1">
        <v>0</v>
      </c>
      <c r="G20" s="1">
        <v>0</v>
      </c>
    </row>
    <row r="21" spans="1:12" x14ac:dyDescent="0.3">
      <c r="A21" s="2" t="s">
        <v>67</v>
      </c>
      <c r="B21" s="1">
        <v>0</v>
      </c>
      <c r="C21" s="1">
        <v>0</v>
      </c>
      <c r="D21" s="1">
        <v>0</v>
      </c>
      <c r="E21" s="1">
        <v>1</v>
      </c>
      <c r="F21" s="1">
        <v>0</v>
      </c>
      <c r="G21" s="1">
        <v>0</v>
      </c>
    </row>
    <row r="22" spans="1:12" x14ac:dyDescent="0.3">
      <c r="A22" s="2" t="s">
        <v>68</v>
      </c>
      <c r="B22" s="1">
        <v>0</v>
      </c>
      <c r="C22" s="1">
        <v>1</v>
      </c>
      <c r="D22" s="1">
        <v>0</v>
      </c>
      <c r="E22" s="1">
        <v>0</v>
      </c>
      <c r="F22" s="1">
        <v>0</v>
      </c>
      <c r="G22" s="1">
        <v>0</v>
      </c>
    </row>
    <row r="23" spans="1:12" x14ac:dyDescent="0.3">
      <c r="A23" s="2" t="s">
        <v>69</v>
      </c>
      <c r="B23" s="1">
        <v>0</v>
      </c>
      <c r="C23" s="1">
        <v>0</v>
      </c>
      <c r="D23" s="1">
        <v>0</v>
      </c>
      <c r="E23" s="1">
        <v>1</v>
      </c>
      <c r="F23" s="1">
        <v>0</v>
      </c>
      <c r="G23" s="1">
        <v>0</v>
      </c>
    </row>
    <row r="24" spans="1:12" x14ac:dyDescent="0.3">
      <c r="A24" s="2" t="s">
        <v>70</v>
      </c>
      <c r="B24" s="1">
        <v>0</v>
      </c>
      <c r="C24" s="1">
        <v>0</v>
      </c>
      <c r="D24" s="1">
        <v>1</v>
      </c>
      <c r="E24" s="1">
        <v>0</v>
      </c>
      <c r="F24" s="1">
        <v>0</v>
      </c>
      <c r="G24" s="1">
        <v>0</v>
      </c>
    </row>
    <row r="25" spans="1:12" x14ac:dyDescent="0.3">
      <c r="A25" s="2" t="s">
        <v>71</v>
      </c>
      <c r="B25" s="1">
        <v>0</v>
      </c>
      <c r="C25" s="1">
        <v>0</v>
      </c>
      <c r="D25" s="1">
        <v>0</v>
      </c>
      <c r="E25" s="1">
        <v>1</v>
      </c>
      <c r="F25" s="1">
        <v>0</v>
      </c>
      <c r="G25" s="1">
        <v>0</v>
      </c>
    </row>
    <row r="26" spans="1:12" x14ac:dyDescent="0.3">
      <c r="A26" s="2" t="s">
        <v>78</v>
      </c>
      <c r="B26" s="3">
        <v>8</v>
      </c>
    </row>
    <row r="27" spans="1:12" x14ac:dyDescent="0.3">
      <c r="A27" s="5" t="s">
        <v>74</v>
      </c>
      <c r="B27" s="6">
        <f>SUMPRODUCT(B5:G12,B18:G25)+SUMPRODUCT(B14:G14,B15:G15)</f>
        <v>203</v>
      </c>
      <c r="C27" s="6" t="s">
        <v>53</v>
      </c>
    </row>
  </sheetData>
  <mergeCells count="3">
    <mergeCell ref="I1:L1"/>
    <mergeCell ref="I2:L2"/>
    <mergeCell ref="I12:L12"/>
  </mergeCells>
  <pageMargins left="0.7" right="0.7" top="0.75" bottom="0.75" header="0.3" footer="0.3"/>
  <ignoredErrors>
    <ignoredError sqref="J13"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295FF-F75F-48AB-BE1E-E18C53EFA960}">
  <dimension ref="A1:P25"/>
  <sheetViews>
    <sheetView tabSelected="1" workbookViewId="0">
      <selection activeCell="G31" sqref="G31"/>
    </sheetView>
  </sheetViews>
  <sheetFormatPr defaultRowHeight="14.4" x14ac:dyDescent="0.3"/>
  <cols>
    <col min="1" max="1" width="16.109375" bestFit="1" customWidth="1"/>
    <col min="2" max="2" width="16.21875" bestFit="1" customWidth="1"/>
    <col min="3" max="3" width="14.109375" bestFit="1" customWidth="1"/>
    <col min="4" max="4" width="14.33203125" bestFit="1" customWidth="1"/>
    <col min="5" max="5" width="18.77734375" bestFit="1" customWidth="1"/>
    <col min="6" max="6" width="20" bestFit="1" customWidth="1"/>
    <col min="7" max="7" width="31.33203125" bestFit="1" customWidth="1"/>
    <col min="12" max="12" width="11.33203125" bestFit="1" customWidth="1"/>
    <col min="13" max="13" width="5" bestFit="1" customWidth="1"/>
    <col min="14" max="14" width="9.88671875" bestFit="1" customWidth="1"/>
  </cols>
  <sheetData>
    <row r="1" spans="1:16" x14ac:dyDescent="0.3">
      <c r="A1" s="2" t="s">
        <v>79</v>
      </c>
      <c r="L1" s="26" t="s">
        <v>39</v>
      </c>
      <c r="M1" s="26"/>
      <c r="N1" s="26"/>
      <c r="O1" s="26"/>
    </row>
    <row r="2" spans="1:16" x14ac:dyDescent="0.3">
      <c r="G2" s="2" t="s">
        <v>80</v>
      </c>
      <c r="L2" s="28" t="s">
        <v>95</v>
      </c>
      <c r="M2" s="28"/>
      <c r="N2" s="28"/>
      <c r="O2" s="28"/>
    </row>
    <row r="3" spans="1:16" x14ac:dyDescent="0.3">
      <c r="A3" s="2" t="s">
        <v>81</v>
      </c>
      <c r="B3" s="2" t="s">
        <v>82</v>
      </c>
      <c r="C3" s="2" t="s">
        <v>83</v>
      </c>
      <c r="D3" s="2" t="s">
        <v>84</v>
      </c>
      <c r="F3" s="2" t="s">
        <v>81</v>
      </c>
      <c r="G3" s="2">
        <v>1</v>
      </c>
      <c r="H3" s="2">
        <v>2</v>
      </c>
      <c r="I3" s="2">
        <v>3</v>
      </c>
      <c r="J3" s="2">
        <v>4</v>
      </c>
      <c r="L3" s="3" t="str">
        <f>F4</f>
        <v>Jewelry</v>
      </c>
      <c r="M3" s="3">
        <f>SUM(E11:E13)</f>
        <v>1</v>
      </c>
      <c r="N3" s="4" t="s">
        <v>76</v>
      </c>
      <c r="O3" s="3">
        <v>1</v>
      </c>
    </row>
    <row r="4" spans="1:16" x14ac:dyDescent="0.3">
      <c r="A4" s="2" t="s">
        <v>85</v>
      </c>
      <c r="B4">
        <v>400</v>
      </c>
      <c r="C4">
        <v>1</v>
      </c>
      <c r="D4">
        <v>3</v>
      </c>
      <c r="F4" s="2" t="s">
        <v>85</v>
      </c>
      <c r="G4" s="7">
        <v>90000</v>
      </c>
      <c r="H4" s="7">
        <v>80000</v>
      </c>
      <c r="I4" s="7">
        <v>70000</v>
      </c>
      <c r="L4" s="3" t="str">
        <f t="shared" ref="L4:L7" si="0">F5</f>
        <v>Shoe</v>
      </c>
      <c r="M4" s="3">
        <f>SUM(E14:E16)</f>
        <v>1</v>
      </c>
      <c r="N4" s="4" t="s">
        <v>76</v>
      </c>
      <c r="O4" s="3">
        <v>1</v>
      </c>
    </row>
    <row r="5" spans="1:16" x14ac:dyDescent="0.3">
      <c r="A5" s="2" t="s">
        <v>86</v>
      </c>
      <c r="B5">
        <v>500</v>
      </c>
      <c r="C5">
        <v>1</v>
      </c>
      <c r="D5">
        <v>3</v>
      </c>
      <c r="F5" s="2" t="s">
        <v>86</v>
      </c>
      <c r="G5" s="7">
        <v>100000</v>
      </c>
      <c r="H5" s="7">
        <v>90000</v>
      </c>
      <c r="I5" s="7">
        <v>50000</v>
      </c>
      <c r="L5" s="3" t="str">
        <f t="shared" si="0"/>
        <v>Department</v>
      </c>
      <c r="M5" s="3">
        <f>SUM(E17:E18)</f>
        <v>1</v>
      </c>
      <c r="N5" s="4" t="s">
        <v>76</v>
      </c>
      <c r="O5" s="3">
        <v>1</v>
      </c>
    </row>
    <row r="6" spans="1:16" x14ac:dyDescent="0.3">
      <c r="A6" s="2" t="s">
        <v>87</v>
      </c>
      <c r="B6">
        <v>1500</v>
      </c>
      <c r="C6">
        <v>1</v>
      </c>
      <c r="D6">
        <v>2</v>
      </c>
      <c r="F6" s="2" t="s">
        <v>87</v>
      </c>
      <c r="G6" s="7">
        <v>270000</v>
      </c>
      <c r="H6" s="7">
        <v>210000</v>
      </c>
      <c r="L6" s="3" t="str">
        <f t="shared" si="0"/>
        <v>Book</v>
      </c>
      <c r="M6" s="3">
        <f>SUM(E19:E21)</f>
        <v>1</v>
      </c>
      <c r="N6" s="4" t="s">
        <v>76</v>
      </c>
      <c r="O6" s="3">
        <v>1</v>
      </c>
    </row>
    <row r="7" spans="1:16" x14ac:dyDescent="0.3">
      <c r="A7" s="2" t="s">
        <v>88</v>
      </c>
      <c r="B7">
        <v>800</v>
      </c>
      <c r="C7">
        <v>0</v>
      </c>
      <c r="D7">
        <v>2</v>
      </c>
      <c r="F7" s="2" t="s">
        <v>88</v>
      </c>
      <c r="G7" s="7">
        <v>160000</v>
      </c>
      <c r="H7" s="7">
        <v>90000</v>
      </c>
      <c r="L7" s="3" t="str">
        <f t="shared" si="0"/>
        <v>Clothing</v>
      </c>
      <c r="M7" s="3">
        <f>SUM(E22:E24)</f>
        <v>1</v>
      </c>
      <c r="N7" s="4" t="s">
        <v>76</v>
      </c>
      <c r="O7" s="3">
        <v>1</v>
      </c>
    </row>
    <row r="8" spans="1:16" x14ac:dyDescent="0.3">
      <c r="A8" s="2" t="s">
        <v>89</v>
      </c>
      <c r="B8">
        <v>1000</v>
      </c>
      <c r="C8">
        <v>2</v>
      </c>
      <c r="D8">
        <v>4</v>
      </c>
      <c r="F8" s="2" t="s">
        <v>89</v>
      </c>
      <c r="H8" s="7">
        <v>130000</v>
      </c>
      <c r="I8" s="7">
        <v>100000</v>
      </c>
      <c r="J8" s="7">
        <v>90000</v>
      </c>
    </row>
    <row r="9" spans="1:16" x14ac:dyDescent="0.3">
      <c r="L9" s="27" t="s">
        <v>96</v>
      </c>
      <c r="M9" s="27"/>
      <c r="N9" s="27"/>
      <c r="O9" s="27"/>
      <c r="P9" s="27"/>
    </row>
    <row r="10" spans="1:16" ht="15" thickBot="1" x14ac:dyDescent="0.35">
      <c r="A10" s="16" t="s">
        <v>81</v>
      </c>
      <c r="B10" s="16" t="s">
        <v>90</v>
      </c>
      <c r="C10" s="16" t="s">
        <v>82</v>
      </c>
      <c r="D10" s="16" t="s">
        <v>91</v>
      </c>
      <c r="E10" s="16" t="s">
        <v>92</v>
      </c>
      <c r="F10" s="16" t="s">
        <v>93</v>
      </c>
      <c r="G10" s="23" t="s">
        <v>94</v>
      </c>
      <c r="H10" s="24"/>
      <c r="L10" s="3" t="str">
        <f>F4</f>
        <v>Jewelry</v>
      </c>
      <c r="M10" s="3">
        <f>SUMPRODUCT(C11:C13,E11:E13)</f>
        <v>1200</v>
      </c>
      <c r="N10" s="4" t="s">
        <v>97</v>
      </c>
      <c r="O10" s="3"/>
      <c r="P10" s="3"/>
    </row>
    <row r="11" spans="1:16" x14ac:dyDescent="0.3">
      <c r="A11" s="9" t="s">
        <v>85</v>
      </c>
      <c r="B11">
        <v>1</v>
      </c>
      <c r="C11">
        <f>$B$4*B11</f>
        <v>400</v>
      </c>
      <c r="D11" s="7">
        <f>G4*B11</f>
        <v>90000</v>
      </c>
      <c r="E11" s="15">
        <v>0</v>
      </c>
      <c r="F11" s="22">
        <v>7.4999999999999997E-2</v>
      </c>
      <c r="G11" s="25">
        <f>SUMPRODUCT(D11:D24,E11:E24) * F11</f>
        <v>95250</v>
      </c>
      <c r="H11" s="6" t="s">
        <v>12</v>
      </c>
      <c r="L11" s="3" t="str">
        <f t="shared" ref="L11:L14" si="1">F5</f>
        <v>Shoe</v>
      </c>
      <c r="M11" s="3">
        <f>SUMPRODUCT(C14:C16,E14:E16)</f>
        <v>1000</v>
      </c>
      <c r="N11" s="3">
        <f>SUM(M10:M14)</f>
        <v>9000</v>
      </c>
      <c r="O11" s="4" t="s">
        <v>10</v>
      </c>
      <c r="P11" s="3">
        <v>9000</v>
      </c>
    </row>
    <row r="12" spans="1:16" x14ac:dyDescent="0.3">
      <c r="A12" s="9" t="s">
        <v>85</v>
      </c>
      <c r="B12">
        <v>2</v>
      </c>
      <c r="C12">
        <f t="shared" ref="C12:C13" si="2">$B$4*B12</f>
        <v>800</v>
      </c>
      <c r="D12" s="7">
        <f>H4*B12</f>
        <v>160000</v>
      </c>
      <c r="E12" s="1">
        <v>0</v>
      </c>
      <c r="L12" s="3" t="str">
        <f t="shared" si="1"/>
        <v>Department</v>
      </c>
      <c r="M12" s="3">
        <f>SUMPRODUCT(C17:C18,E17:E18)</f>
        <v>3000</v>
      </c>
      <c r="N12" s="3"/>
      <c r="O12" s="3"/>
      <c r="P12" s="3"/>
    </row>
    <row r="13" spans="1:16" x14ac:dyDescent="0.3">
      <c r="A13" s="12" t="s">
        <v>85</v>
      </c>
      <c r="B13" s="13">
        <v>3</v>
      </c>
      <c r="C13" s="13">
        <f t="shared" si="2"/>
        <v>1200</v>
      </c>
      <c r="D13" s="14">
        <f>I4*B13</f>
        <v>210000</v>
      </c>
      <c r="E13" s="1">
        <v>1</v>
      </c>
      <c r="L13" s="3" t="str">
        <f t="shared" si="1"/>
        <v>Book</v>
      </c>
      <c r="M13" s="3">
        <f>SUMPRODUCT(C19:C21,E19:E21)</f>
        <v>800</v>
      </c>
      <c r="N13" s="3"/>
      <c r="O13" s="3"/>
      <c r="P13" s="3"/>
    </row>
    <row r="14" spans="1:16" x14ac:dyDescent="0.3">
      <c r="A14" s="9" t="s">
        <v>86</v>
      </c>
      <c r="B14">
        <v>1</v>
      </c>
      <c r="C14">
        <f>$B$5*B14</f>
        <v>500</v>
      </c>
      <c r="D14" s="7">
        <f>G5*B14</f>
        <v>100000</v>
      </c>
      <c r="E14" s="1">
        <v>0</v>
      </c>
      <c r="L14" s="3" t="str">
        <f t="shared" si="1"/>
        <v>Clothing</v>
      </c>
      <c r="M14" s="3">
        <f>SUMPRODUCT(C22:C24,E22:E24)</f>
        <v>3000</v>
      </c>
      <c r="N14" s="3"/>
      <c r="O14" s="3"/>
      <c r="P14" s="3"/>
    </row>
    <row r="15" spans="1:16" x14ac:dyDescent="0.3">
      <c r="A15" s="9" t="s">
        <v>86</v>
      </c>
      <c r="B15">
        <v>2</v>
      </c>
      <c r="C15">
        <f t="shared" ref="C15:C16" si="3">$B$5*B15</f>
        <v>1000</v>
      </c>
      <c r="D15" s="7">
        <f>H5*B15</f>
        <v>180000</v>
      </c>
      <c r="E15" s="1">
        <v>1</v>
      </c>
    </row>
    <row r="16" spans="1:16" x14ac:dyDescent="0.3">
      <c r="A16" s="12" t="s">
        <v>86</v>
      </c>
      <c r="B16" s="13">
        <v>3</v>
      </c>
      <c r="C16" s="13">
        <f t="shared" si="3"/>
        <v>1500</v>
      </c>
      <c r="D16" s="14">
        <f>I5*B16</f>
        <v>150000</v>
      </c>
      <c r="E16" s="1">
        <v>0</v>
      </c>
    </row>
    <row r="17" spans="1:7" x14ac:dyDescent="0.3">
      <c r="A17" s="17" t="s">
        <v>87</v>
      </c>
      <c r="B17" s="18">
        <v>1</v>
      </c>
      <c r="C17" s="19">
        <f>$B$6*B17</f>
        <v>1500</v>
      </c>
      <c r="D17" s="20">
        <f>G6*B17</f>
        <v>270000</v>
      </c>
      <c r="E17" s="1">
        <v>0</v>
      </c>
    </row>
    <row r="18" spans="1:7" x14ac:dyDescent="0.3">
      <c r="A18" s="12" t="s">
        <v>87</v>
      </c>
      <c r="B18" s="13">
        <v>2</v>
      </c>
      <c r="C18" s="13">
        <f>$B$6*B18</f>
        <v>3000</v>
      </c>
      <c r="D18" s="14">
        <f>H6*B18</f>
        <v>420000</v>
      </c>
      <c r="E18" s="1">
        <v>1</v>
      </c>
    </row>
    <row r="19" spans="1:7" x14ac:dyDescent="0.3">
      <c r="A19" s="9" t="s">
        <v>88</v>
      </c>
      <c r="B19">
        <v>0</v>
      </c>
      <c r="C19">
        <f>$B$7*B19</f>
        <v>0</v>
      </c>
      <c r="D19" s="21">
        <v>0</v>
      </c>
      <c r="E19" s="1">
        <v>0</v>
      </c>
    </row>
    <row r="20" spans="1:7" x14ac:dyDescent="0.3">
      <c r="A20" s="9" t="s">
        <v>88</v>
      </c>
      <c r="B20">
        <v>1</v>
      </c>
      <c r="C20">
        <f t="shared" ref="C20:C21" si="4">$B$7*B20</f>
        <v>800</v>
      </c>
      <c r="D20" s="7">
        <f>G7*B20</f>
        <v>160000</v>
      </c>
      <c r="E20" s="1">
        <v>1</v>
      </c>
    </row>
    <row r="21" spans="1:7" x14ac:dyDescent="0.3">
      <c r="A21" s="12" t="s">
        <v>88</v>
      </c>
      <c r="B21" s="13">
        <v>2</v>
      </c>
      <c r="C21" s="13">
        <f t="shared" si="4"/>
        <v>1600</v>
      </c>
      <c r="D21" s="14">
        <f>H7*B21</f>
        <v>180000</v>
      </c>
      <c r="E21" s="1">
        <v>0</v>
      </c>
    </row>
    <row r="22" spans="1:7" x14ac:dyDescent="0.3">
      <c r="A22" s="9" t="s">
        <v>89</v>
      </c>
      <c r="B22">
        <v>2</v>
      </c>
      <c r="C22">
        <f>$B$8*B22</f>
        <v>2000</v>
      </c>
      <c r="D22" s="7">
        <f>H8*B22</f>
        <v>260000</v>
      </c>
      <c r="E22" s="1">
        <v>0</v>
      </c>
    </row>
    <row r="23" spans="1:7" x14ac:dyDescent="0.3">
      <c r="A23" s="9" t="s">
        <v>89</v>
      </c>
      <c r="B23">
        <v>3</v>
      </c>
      <c r="C23">
        <f t="shared" ref="C23:C24" si="5">$B$8*B23</f>
        <v>3000</v>
      </c>
      <c r="D23" s="7">
        <f>I8*B23</f>
        <v>300000</v>
      </c>
      <c r="E23" s="1">
        <v>1</v>
      </c>
    </row>
    <row r="24" spans="1:7" x14ac:dyDescent="0.3">
      <c r="A24" s="9" t="s">
        <v>89</v>
      </c>
      <c r="B24">
        <v>4</v>
      </c>
      <c r="C24">
        <f t="shared" si="5"/>
        <v>4000</v>
      </c>
      <c r="D24" s="7">
        <f>J8*B24</f>
        <v>360000</v>
      </c>
      <c r="E24" s="1">
        <v>0</v>
      </c>
    </row>
    <row r="25" spans="1:7" x14ac:dyDescent="0.3">
      <c r="G25" s="19"/>
    </row>
  </sheetData>
  <mergeCells count="3">
    <mergeCell ref="L2:O2"/>
    <mergeCell ref="L1:O1"/>
    <mergeCell ref="L9:P9"/>
  </mergeCells>
  <pageMargins left="0.7" right="0.7" top="0.75" bottom="0.75" header="0.3" footer="0.3"/>
  <ignoredErrors>
    <ignoredError sqref="M3:M7 M10:M14"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6.42</vt:lpstr>
      <vt:lpstr>6.46</vt:lpstr>
      <vt:lpstr>6.50</vt:lpstr>
      <vt:lpstr>6.62</vt:lpstr>
      <vt:lpstr>6.74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 G</cp:lastModifiedBy>
  <dcterms:created xsi:type="dcterms:W3CDTF">2019-11-05T06:37:37Z</dcterms:created>
  <dcterms:modified xsi:type="dcterms:W3CDTF">2021-07-08T08:01:02Z</dcterms:modified>
</cp:coreProperties>
</file>