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eaglesewu-my.sharepoint.com/personal/eglushchenko_eagles_ewu_edu/Documents/EWU/Portfolio/DSCI/GitHub/"/>
    </mc:Choice>
  </mc:AlternateContent>
  <xr:revisionPtr revIDLastSave="0" documentId="8_{F9FE5792-4A40-4FF0-B28A-23AA68F21008}" xr6:coauthVersionLast="47" xr6:coauthVersionMax="47" xr10:uidLastSave="{00000000-0000-0000-0000-000000000000}"/>
  <bookViews>
    <workbookView xWindow="28740" yWindow="-17160" windowWidth="29040" windowHeight="15840" xr2:uid="{AB307119-B5B4-446C-B51E-D15EE936C66B}"/>
  </bookViews>
  <sheets>
    <sheet name="9.42" sheetId="2"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2" l="1"/>
  <c r="X9" i="2"/>
  <c r="S9" i="2"/>
  <c r="S12" i="2" s="1"/>
  <c r="K9" i="2"/>
  <c r="J9" i="2"/>
  <c r="F9" i="2"/>
  <c r="F12" i="2" s="1"/>
  <c r="Y8" i="2"/>
  <c r="Z8" i="2" s="1"/>
  <c r="X8" i="2"/>
  <c r="J8" i="2"/>
  <c r="Y7" i="2"/>
  <c r="Y10" i="2" s="1"/>
  <c r="X7" i="2"/>
  <c r="X10" i="2" s="1"/>
  <c r="Z10" i="2" s="1"/>
  <c r="S7" i="2"/>
  <c r="S10" i="2" s="1"/>
  <c r="S13" i="2" s="1"/>
  <c r="K7" i="2"/>
  <c r="J7" i="2"/>
  <c r="F7" i="2"/>
  <c r="F10" i="2" s="1"/>
  <c r="F13" i="2" s="1"/>
  <c r="S6" i="2"/>
  <c r="F6" i="2"/>
  <c r="S5" i="2"/>
  <c r="S8" i="2" s="1"/>
  <c r="S11" i="2" s="1"/>
  <c r="F5" i="2"/>
  <c r="F8" i="2" s="1"/>
  <c r="F11" i="2" s="1"/>
  <c r="R4" i="2"/>
  <c r="T4" i="2" s="1"/>
  <c r="R3" i="2"/>
  <c r="Y9" i="2" s="1"/>
  <c r="E3" i="2"/>
  <c r="E4" i="2" s="1"/>
  <c r="G4" i="2" s="1"/>
  <c r="T2" i="2"/>
  <c r="R8" i="2" l="1"/>
  <c r="U10" i="2"/>
  <c r="E6" i="2"/>
  <c r="Z9" i="2"/>
  <c r="J10" i="2"/>
  <c r="G2" i="2"/>
  <c r="L7" i="2"/>
  <c r="E5" i="2" s="1"/>
  <c r="K8" i="2"/>
  <c r="K10" i="2" s="1"/>
  <c r="L9" i="2"/>
  <c r="E12" i="2" s="1"/>
  <c r="L8" i="2"/>
  <c r="E8" i="2" s="1"/>
  <c r="R9" i="2"/>
  <c r="Z7" i="2"/>
  <c r="R6" i="2" s="1"/>
  <c r="G8" i="2" l="1"/>
  <c r="E7" i="2"/>
  <c r="G7" i="2" s="1"/>
  <c r="G5" i="2"/>
  <c r="C19" i="2"/>
  <c r="D19" i="2" s="1"/>
  <c r="C16" i="2"/>
  <c r="E11" i="2"/>
  <c r="L10" i="2"/>
  <c r="R11" i="2"/>
  <c r="U13" i="2"/>
  <c r="R12" i="2"/>
  <c r="E9" i="2"/>
  <c r="E10" i="2" s="1"/>
  <c r="G10" i="2" s="1"/>
  <c r="T8" i="2"/>
  <c r="U9" i="2" s="1"/>
  <c r="R10" i="2"/>
  <c r="T10" i="2" s="1"/>
  <c r="U7" i="2"/>
  <c r="R5" i="2"/>
  <c r="B16" i="2" l="1"/>
  <c r="D16" i="2" s="1"/>
  <c r="E13" i="2"/>
  <c r="G13" i="2" s="1"/>
  <c r="G11" i="2"/>
  <c r="T11" i="2"/>
  <c r="R13" i="2"/>
  <c r="T13" i="2" s="1"/>
  <c r="R7" i="2"/>
  <c r="T7" i="2" s="1"/>
  <c r="T5" i="2"/>
  <c r="U6" i="2" s="1"/>
  <c r="U12" i="2" l="1"/>
  <c r="W13" i="2" s="1"/>
</calcChain>
</file>

<file path=xl/sharedStrings.xml><?xml version="1.0" encoding="utf-8"?>
<sst xmlns="http://schemas.openxmlformats.org/spreadsheetml/2006/main" count="98" uniqueCount="29">
  <si>
    <t>Prob</t>
  </si>
  <si>
    <t>Net</t>
  </si>
  <si>
    <t>EMV</t>
  </si>
  <si>
    <t>Success</t>
  </si>
  <si>
    <t>Failure</t>
  </si>
  <si>
    <t xml:space="preserve">c. </t>
  </si>
  <si>
    <t>Do not conduct survey</t>
  </si>
  <si>
    <t>Market Product</t>
  </si>
  <si>
    <t>Fav</t>
  </si>
  <si>
    <t>Nuetral</t>
  </si>
  <si>
    <t>Do not market product</t>
  </si>
  <si>
    <t>Unfav</t>
  </si>
  <si>
    <t>Conduct survey</t>
  </si>
  <si>
    <t>Favorable</t>
  </si>
  <si>
    <t>Joint Prob</t>
  </si>
  <si>
    <t>Total</t>
  </si>
  <si>
    <t>Survey Cost</t>
  </si>
  <si>
    <t>Neutral</t>
  </si>
  <si>
    <t>Unfavorable</t>
  </si>
  <si>
    <t>EMV Overall</t>
  </si>
  <si>
    <t xml:space="preserve">a. </t>
  </si>
  <si>
    <t>EMV Free Info</t>
  </si>
  <si>
    <t>EMV No Info</t>
  </si>
  <si>
    <t>EVI</t>
  </si>
  <si>
    <t>Conduct the survey for values of c less than this.</t>
  </si>
  <si>
    <t>b.</t>
  </si>
  <si>
    <t>EMV Free Perfect Info</t>
  </si>
  <si>
    <t>EVPI</t>
  </si>
  <si>
    <t>The most the compant should be willing to pay for perfect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</si>
</sst>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0">
    <xf numFmtId="0" fontId="0" fillId="0" borderId="0" xfId="0"/>
    <xf numFmtId="0" fontId="0" fillId="0" borderId="1" xfId="0"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1" xfId="0" applyFont="1" applyBorder="1"/>
    <xf numFmtId="0" fontId="2" fillId="0" borderId="0" xfId="0" applyFont="1" applyAlignment="1">
      <alignment horizontal="center" vertical="center" wrapText="1"/>
    </xf>
    <xf numFmtId="0" fontId="2" fillId="0" borderId="0" xfId="0" applyFont="1"/>
    <xf numFmtId="2" fontId="0" fillId="2" borderId="0" xfId="0" applyNumberFormat="1" applyFill="1"/>
    <xf numFmtId="164" fontId="0" fillId="2" borderId="0" xfId="1" applyNumberFormat="1" applyFont="1" applyFill="1"/>
    <xf numFmtId="164" fontId="0" fillId="0" borderId="0" xfId="1" applyNumberFormat="1" applyFont="1" applyAlignment="1">
      <alignment horizontal="center" vertical="center"/>
    </xf>
    <xf numFmtId="0" fontId="2" fillId="0" borderId="3" xfId="0" applyFont="1" applyBorder="1"/>
    <xf numFmtId="2" fontId="0" fillId="0" borderId="0" xfId="0" applyNumberFormat="1"/>
    <xf numFmtId="0" fontId="2" fillId="0" borderId="1" xfId="0" applyFont="1" applyBorder="1" applyAlignment="1">
      <alignment horizontal="center" vertical="center" wrapText="1"/>
    </xf>
    <xf numFmtId="2" fontId="0" fillId="0" borderId="1" xfId="0" applyNumberFormat="1" applyBorder="1"/>
    <xf numFmtId="164" fontId="0" fillId="0" borderId="1" xfId="1" applyNumberFormat="1" applyFont="1" applyBorder="1"/>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164" fontId="0" fillId="0" borderId="0" xfId="0" applyNumberFormat="1"/>
    <xf numFmtId="0" fontId="2" fillId="2" borderId="4" xfId="0" applyFont="1" applyFill="1" applyBorder="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2" xfId="0" applyFont="1" applyBorder="1"/>
    <xf numFmtId="0" fontId="2" fillId="2" borderId="0" xfId="0" applyFont="1" applyFill="1" applyAlignment="1">
      <alignment horizontal="center" vertical="center"/>
    </xf>
    <xf numFmtId="0" fontId="2" fillId="0" borderId="1" xfId="0" applyFont="1" applyBorder="1" applyAlignment="1">
      <alignment horizontal="center" vertical="center"/>
    </xf>
    <xf numFmtId="164" fontId="0" fillId="0" borderId="1" xfId="0" applyNumberFormat="1" applyBorder="1"/>
    <xf numFmtId="0" fontId="2" fillId="2" borderId="1" xfId="0" applyFont="1" applyFill="1" applyBorder="1" applyAlignment="1">
      <alignment horizontal="center" vertical="center"/>
    </xf>
    <xf numFmtId="0" fontId="2" fillId="2" borderId="1" xfId="0" applyFont="1" applyFill="1" applyBorder="1"/>
    <xf numFmtId="164" fontId="0" fillId="0" borderId="0" xfId="1" applyNumberFormat="1" applyFont="1"/>
    <xf numFmtId="164" fontId="0" fillId="2" borderId="5" xfId="0" applyNumberFormat="1" applyFill="1" applyBorder="1"/>
    <xf numFmtId="164" fontId="0" fillId="2" borderId="0" xfId="0" applyNumberFormat="1"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586740</xdr:colOff>
      <xdr:row>13</xdr:row>
      <xdr:rowOff>167640</xdr:rowOff>
    </xdr:from>
    <xdr:to>
      <xdr:col>19</xdr:col>
      <xdr:colOff>701040</xdr:colOff>
      <xdr:row>27</xdr:row>
      <xdr:rowOff>19050</xdr:rowOff>
    </xdr:to>
    <xdr:sp macro="" textlink="">
      <xdr:nvSpPr>
        <xdr:cNvPr id="2" name="TextBox 1">
          <a:extLst>
            <a:ext uri="{FF2B5EF4-FFF2-40B4-BE49-F238E27FC236}">
              <a16:creationId xmlns:a16="http://schemas.microsoft.com/office/drawing/2014/main" id="{DC8ADCEF-6F10-4D02-B191-44671CC85F39}"/>
            </a:ext>
          </a:extLst>
        </xdr:cNvPr>
        <xdr:cNvSpPr txBox="1"/>
      </xdr:nvSpPr>
      <xdr:spPr>
        <a:xfrm>
          <a:off x="8334375" y="3076575"/>
          <a:ext cx="7315200" cy="237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A company is considering whether to market a new product. Assume, for simplicity, that if this product is marketed, there are only two possible outcomes: success or failure. The company assesses that the probabilities of these two outcomes are p and 1 2 p, respectively. If the product is marketed and it proves to be a failure, the company will have a net loss of $650,000. If the product is marketed and it proves to be a success, the company will have a net gain of $1,150,000. If the company decides not to market the product, there is no gain or loss. The company can first survey prospective buyers of this new product. The results of the consumer survey can be classified as favorable, neutral, or unfavorable. Based on similar surveys for previous products, the company assesses the probabilities of favorable, neutral, and unfavorable survey results to be 0.5, 0.3, and 0.2 for a product that will eventually be a success, and it assesses these probabilities to be 0.2, 0.3, and 0.5 for a product that will eventually be a failure. The total cost of administering this survey is C dollars. a. Let p 5 0.4. For which values of C, if any, would this company choose to conduct the survey? b. Let p 5 0.4. What is the largest amount this company would be willing to pay for perfect information about the potential success or failure of the new product? c. Let p 5 0.5 and C 5 $15,000. Find the strategy that maximizes the company’s expected net earnings. Does the optimal strategy involve conducting the survey? Explain why or why not.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ABEB2-4B11-48C9-B0D6-E99F60DDAF35}">
  <sheetPr>
    <tabColor theme="9"/>
  </sheetPr>
  <dimension ref="A1:Z19"/>
  <sheetViews>
    <sheetView tabSelected="1" topLeftCell="C1" workbookViewId="0">
      <selection activeCell="Y24" sqref="Y24"/>
    </sheetView>
  </sheetViews>
  <sheetFormatPr defaultRowHeight="14.4" x14ac:dyDescent="0.3"/>
  <cols>
    <col min="1" max="1" width="11" bestFit="1" customWidth="1"/>
    <col min="2" max="2" width="20.109375" bestFit="1" customWidth="1"/>
    <col min="3" max="3" width="20.5546875" bestFit="1" customWidth="1"/>
    <col min="4" max="4" width="12.21875" bestFit="1" customWidth="1"/>
    <col min="6" max="6" width="11.21875" bestFit="1" customWidth="1"/>
    <col min="7" max="7" width="10.44140625" bestFit="1" customWidth="1"/>
    <col min="9" max="9" width="9.5546875" bestFit="1" customWidth="1"/>
    <col min="14" max="14" width="11" bestFit="1" customWidth="1"/>
    <col min="15" max="15" width="11.6640625" bestFit="1" customWidth="1"/>
    <col min="16" max="16" width="20.5546875" bestFit="1" customWidth="1"/>
    <col min="17" max="18" width="7.44140625" bestFit="1" customWidth="1"/>
    <col min="19" max="19" width="11.21875" bestFit="1" customWidth="1"/>
    <col min="20" max="20" width="10.44140625" bestFit="1" customWidth="1"/>
    <col min="21" max="21" width="9.6640625" bestFit="1" customWidth="1"/>
    <col min="23" max="23" width="12.6640625" bestFit="1" customWidth="1"/>
  </cols>
  <sheetData>
    <row r="1" spans="1:26" x14ac:dyDescent="0.3">
      <c r="A1" s="1"/>
      <c r="B1" s="1"/>
      <c r="C1" s="1"/>
      <c r="D1" s="1"/>
      <c r="E1" s="2" t="s">
        <v>0</v>
      </c>
      <c r="F1" s="2" t="s">
        <v>1</v>
      </c>
      <c r="G1" s="2" t="s">
        <v>2</v>
      </c>
      <c r="I1" s="3" t="s">
        <v>0</v>
      </c>
      <c r="J1" s="2" t="s">
        <v>3</v>
      </c>
      <c r="K1" s="2" t="s">
        <v>4</v>
      </c>
      <c r="N1" s="4" t="s">
        <v>5</v>
      </c>
      <c r="O1" s="1"/>
      <c r="P1" s="1"/>
      <c r="Q1" s="1"/>
      <c r="R1" s="2" t="s">
        <v>0</v>
      </c>
      <c r="S1" s="2" t="s">
        <v>1</v>
      </c>
      <c r="T1" s="2" t="s">
        <v>2</v>
      </c>
      <c r="U1" s="1"/>
      <c r="W1" s="3" t="s">
        <v>0</v>
      </c>
      <c r="X1" s="2" t="s">
        <v>3</v>
      </c>
      <c r="Y1" s="2" t="s">
        <v>4</v>
      </c>
    </row>
    <row r="2" spans="1:26" ht="43.2" customHeight="1" x14ac:dyDescent="0.3">
      <c r="A2" s="5" t="s">
        <v>6</v>
      </c>
      <c r="C2" s="6" t="s">
        <v>7</v>
      </c>
      <c r="D2" s="6" t="s">
        <v>3</v>
      </c>
      <c r="E2" s="7">
        <v>0.4</v>
      </c>
      <c r="F2" s="8">
        <v>1150000</v>
      </c>
      <c r="G2" s="9">
        <f>SUMPRODUCT(E2:E3,F2:F3)</f>
        <v>70000</v>
      </c>
      <c r="I2" s="10" t="s">
        <v>8</v>
      </c>
      <c r="J2" s="7">
        <v>0.5</v>
      </c>
      <c r="K2" s="7">
        <v>0.2</v>
      </c>
      <c r="N2" s="5" t="s">
        <v>6</v>
      </c>
      <c r="P2" s="6" t="s">
        <v>7</v>
      </c>
      <c r="Q2" s="6" t="s">
        <v>3</v>
      </c>
      <c r="R2" s="7">
        <v>0.5</v>
      </c>
      <c r="S2" s="8">
        <v>1150000</v>
      </c>
      <c r="T2" s="9">
        <f>SUMPRODUCT(R2:R3,S2:S3)</f>
        <v>250000</v>
      </c>
      <c r="W2" s="10" t="s">
        <v>8</v>
      </c>
      <c r="X2" s="7">
        <v>0.5</v>
      </c>
      <c r="Y2" s="7">
        <v>0.2</v>
      </c>
    </row>
    <row r="3" spans="1:26" x14ac:dyDescent="0.3">
      <c r="A3" s="5"/>
      <c r="C3" s="6" t="s">
        <v>7</v>
      </c>
      <c r="D3" s="6" t="s">
        <v>4</v>
      </c>
      <c r="E3" s="11">
        <f>1-E2</f>
        <v>0.6</v>
      </c>
      <c r="F3" s="8">
        <v>-650000</v>
      </c>
      <c r="G3" s="9"/>
      <c r="I3" s="10" t="s">
        <v>9</v>
      </c>
      <c r="J3" s="7">
        <v>0.3</v>
      </c>
      <c r="K3" s="7">
        <v>0.3</v>
      </c>
      <c r="N3" s="5"/>
      <c r="P3" s="6" t="s">
        <v>7</v>
      </c>
      <c r="Q3" s="6" t="s">
        <v>4</v>
      </c>
      <c r="R3" s="11">
        <f>1-R2</f>
        <v>0.5</v>
      </c>
      <c r="S3" s="8">
        <v>-650000</v>
      </c>
      <c r="T3" s="9"/>
      <c r="W3" s="10" t="s">
        <v>9</v>
      </c>
      <c r="X3" s="7">
        <v>0.3</v>
      </c>
      <c r="Y3" s="7">
        <v>0.3</v>
      </c>
    </row>
    <row r="4" spans="1:26" x14ac:dyDescent="0.3">
      <c r="A4" s="12"/>
      <c r="B4" s="1"/>
      <c r="C4" s="4" t="s">
        <v>10</v>
      </c>
      <c r="D4" s="4"/>
      <c r="E4" s="13">
        <f>SUM(E2:E3)</f>
        <v>1</v>
      </c>
      <c r="F4" s="14">
        <v>0</v>
      </c>
      <c r="G4" s="14">
        <f>E4*F4</f>
        <v>0</v>
      </c>
      <c r="I4" s="10" t="s">
        <v>11</v>
      </c>
      <c r="J4" s="7">
        <v>0.2</v>
      </c>
      <c r="K4" s="7">
        <v>0.5</v>
      </c>
      <c r="N4" s="12"/>
      <c r="O4" s="1"/>
      <c r="P4" s="4" t="s">
        <v>10</v>
      </c>
      <c r="Q4" s="4"/>
      <c r="R4" s="13">
        <f>SUM(R2:R3)</f>
        <v>1</v>
      </c>
      <c r="S4" s="14">
        <v>0</v>
      </c>
      <c r="T4" s="14">
        <f>R4*S4</f>
        <v>0</v>
      </c>
      <c r="U4" s="1"/>
      <c r="W4" s="10" t="s">
        <v>11</v>
      </c>
      <c r="X4" s="7">
        <v>0.2</v>
      </c>
      <c r="Y4" s="7">
        <v>0.5</v>
      </c>
    </row>
    <row r="5" spans="1:26" ht="28.8" customHeight="1" x14ac:dyDescent="0.3">
      <c r="A5" s="15" t="s">
        <v>12</v>
      </c>
      <c r="B5" s="16" t="s">
        <v>13</v>
      </c>
      <c r="C5" s="6" t="s">
        <v>7</v>
      </c>
      <c r="D5" s="6" t="s">
        <v>3</v>
      </c>
      <c r="E5" s="11">
        <f>J7/L7</f>
        <v>0.625</v>
      </c>
      <c r="F5" s="17">
        <f>F2-A9</f>
        <v>1140000</v>
      </c>
      <c r="G5" s="9">
        <f>SUMPRODUCT(E5:E6,F5:F6)</f>
        <v>465000</v>
      </c>
      <c r="N5" s="15" t="s">
        <v>12</v>
      </c>
      <c r="O5" s="18" t="s">
        <v>13</v>
      </c>
      <c r="P5" s="19" t="s">
        <v>7</v>
      </c>
      <c r="Q5" s="6" t="s">
        <v>3</v>
      </c>
      <c r="R5" s="11">
        <f>X7/Z7</f>
        <v>0.7142857142857143</v>
      </c>
      <c r="S5" s="17">
        <f>S2-N9</f>
        <v>1135000</v>
      </c>
      <c r="T5" s="9">
        <f>SUMPRODUCT(R5:R6,S5:S6)</f>
        <v>620714.28571428568</v>
      </c>
    </row>
    <row r="6" spans="1:26" x14ac:dyDescent="0.3">
      <c r="A6" s="5"/>
      <c r="B6" s="20"/>
      <c r="C6" s="6" t="s">
        <v>7</v>
      </c>
      <c r="D6" s="6" t="s">
        <v>4</v>
      </c>
      <c r="E6" s="11">
        <f>K7/L7</f>
        <v>0.375</v>
      </c>
      <c r="F6" s="17">
        <f>F3-A9</f>
        <v>-660000</v>
      </c>
      <c r="G6" s="9"/>
      <c r="I6" s="21" t="s">
        <v>14</v>
      </c>
      <c r="J6" s="2" t="s">
        <v>3</v>
      </c>
      <c r="K6" s="2" t="s">
        <v>4</v>
      </c>
      <c r="L6" s="4" t="s">
        <v>15</v>
      </c>
      <c r="N6" s="5"/>
      <c r="O6" s="22"/>
      <c r="P6" s="19" t="s">
        <v>7</v>
      </c>
      <c r="Q6" s="6" t="s">
        <v>4</v>
      </c>
      <c r="R6" s="11">
        <f>Y7/Z7</f>
        <v>0.28571428571428575</v>
      </c>
      <c r="S6" s="17">
        <f>S3-N9</f>
        <v>-665000</v>
      </c>
      <c r="T6" s="9"/>
      <c r="U6" s="17">
        <f>MAX(T5:T7)</f>
        <v>620714.28571428568</v>
      </c>
      <c r="W6" s="21" t="s">
        <v>14</v>
      </c>
      <c r="X6" s="2" t="s">
        <v>3</v>
      </c>
      <c r="Y6" s="2" t="s">
        <v>4</v>
      </c>
      <c r="Z6" s="4" t="s">
        <v>15</v>
      </c>
    </row>
    <row r="7" spans="1:26" x14ac:dyDescent="0.3">
      <c r="A7" s="5"/>
      <c r="B7" s="23"/>
      <c r="C7" s="4" t="s">
        <v>10</v>
      </c>
      <c r="D7" s="1"/>
      <c r="E7" s="13">
        <f>SUM(E5:E6)</f>
        <v>1</v>
      </c>
      <c r="F7" s="24">
        <f>0-A9</f>
        <v>-10000</v>
      </c>
      <c r="G7" s="24">
        <f>E7*F7</f>
        <v>-10000</v>
      </c>
      <c r="I7" s="10" t="s">
        <v>8</v>
      </c>
      <c r="J7" s="11">
        <f>$E$2*J2</f>
        <v>0.2</v>
      </c>
      <c r="K7" s="11">
        <f>$E$3*K2</f>
        <v>0.12</v>
      </c>
      <c r="L7" s="11">
        <f>SUM(J7:K7)</f>
        <v>0.32</v>
      </c>
      <c r="N7" s="5"/>
      <c r="O7" s="25"/>
      <c r="P7" s="26" t="s">
        <v>10</v>
      </c>
      <c r="Q7" s="1"/>
      <c r="R7" s="13">
        <f>SUM(R5:R6)</f>
        <v>1</v>
      </c>
      <c r="S7" s="24">
        <f>0-N9</f>
        <v>-15000</v>
      </c>
      <c r="T7" s="24">
        <f>R7*S7</f>
        <v>-15000</v>
      </c>
      <c r="U7" s="13">
        <f>Z7</f>
        <v>0.35</v>
      </c>
      <c r="W7" s="10" t="s">
        <v>8</v>
      </c>
      <c r="X7" s="11">
        <f>$R$2*X2</f>
        <v>0.25</v>
      </c>
      <c r="Y7" s="11">
        <f>$R$3*Y2</f>
        <v>0.1</v>
      </c>
      <c r="Z7" s="11">
        <f>SUM(X7:Y7)</f>
        <v>0.35</v>
      </c>
    </row>
    <row r="8" spans="1:26" x14ac:dyDescent="0.3">
      <c r="A8" s="6" t="s">
        <v>16</v>
      </c>
      <c r="B8" s="16" t="s">
        <v>17</v>
      </c>
      <c r="C8" s="6" t="s">
        <v>7</v>
      </c>
      <c r="D8" s="6" t="s">
        <v>3</v>
      </c>
      <c r="E8" s="11">
        <f>J8/L8</f>
        <v>0.4</v>
      </c>
      <c r="F8" s="17">
        <f t="shared" ref="F8:F13" si="0">F5</f>
        <v>1140000</v>
      </c>
      <c r="G8" s="9">
        <f>SUMPRODUCT(E8:E9,F8:F9)</f>
        <v>60000</v>
      </c>
      <c r="I8" s="10" t="s">
        <v>9</v>
      </c>
      <c r="J8" s="11">
        <f t="shared" ref="J8:J9" si="1">$E$2*J3</f>
        <v>0.12</v>
      </c>
      <c r="K8" s="11">
        <f t="shared" ref="K8:K9" si="2">$E$3*K3</f>
        <v>0.18</v>
      </c>
      <c r="L8" s="11">
        <f>SUM(J8:K8)</f>
        <v>0.3</v>
      </c>
      <c r="N8" s="6" t="s">
        <v>16</v>
      </c>
      <c r="O8" s="18" t="s">
        <v>17</v>
      </c>
      <c r="P8" s="19" t="s">
        <v>7</v>
      </c>
      <c r="Q8" s="6" t="s">
        <v>3</v>
      </c>
      <c r="R8" s="11">
        <f>X8/Z8</f>
        <v>0.5</v>
      </c>
      <c r="S8" s="17">
        <f t="shared" ref="S8:S13" si="3">S5</f>
        <v>1135000</v>
      </c>
      <c r="T8" s="9">
        <f>SUMPRODUCT(R8:R9,S8:S9)</f>
        <v>235000</v>
      </c>
      <c r="W8" s="10" t="s">
        <v>9</v>
      </c>
      <c r="X8" s="11">
        <f t="shared" ref="X8:X9" si="4">$R$2*X3</f>
        <v>0.15</v>
      </c>
      <c r="Y8" s="11">
        <f t="shared" ref="Y8:Y9" si="5">$R$3*Y3</f>
        <v>0.15</v>
      </c>
      <c r="Z8" s="11">
        <f>SUM(X8:Y8)</f>
        <v>0.3</v>
      </c>
    </row>
    <row r="9" spans="1:26" x14ac:dyDescent="0.3">
      <c r="A9" s="27">
        <v>10000</v>
      </c>
      <c r="B9" s="20"/>
      <c r="C9" s="6" t="s">
        <v>7</v>
      </c>
      <c r="D9" s="6" t="s">
        <v>4</v>
      </c>
      <c r="E9" s="11">
        <f>K8/L8</f>
        <v>0.6</v>
      </c>
      <c r="F9" s="17">
        <f t="shared" si="0"/>
        <v>-660000</v>
      </c>
      <c r="G9" s="9"/>
      <c r="I9" s="10" t="s">
        <v>11</v>
      </c>
      <c r="J9" s="11">
        <f t="shared" si="1"/>
        <v>8.0000000000000016E-2</v>
      </c>
      <c r="K9" s="11">
        <f t="shared" si="2"/>
        <v>0.3</v>
      </c>
      <c r="L9" s="11">
        <f>SUM(J9:K9)</f>
        <v>0.38</v>
      </c>
      <c r="N9" s="27">
        <v>15000</v>
      </c>
      <c r="O9" s="22"/>
      <c r="P9" s="19" t="s">
        <v>7</v>
      </c>
      <c r="Q9" s="6" t="s">
        <v>4</v>
      </c>
      <c r="R9" s="11">
        <f>Y8/Z8</f>
        <v>0.5</v>
      </c>
      <c r="S9" s="17">
        <f t="shared" si="3"/>
        <v>-665000</v>
      </c>
      <c r="T9" s="9"/>
      <c r="U9" s="17">
        <f>MAX(T8:T10)</f>
        <v>235000</v>
      </c>
      <c r="W9" s="10" t="s">
        <v>11</v>
      </c>
      <c r="X9" s="11">
        <f t="shared" si="4"/>
        <v>0.1</v>
      </c>
      <c r="Y9" s="11">
        <f t="shared" si="5"/>
        <v>0.25</v>
      </c>
      <c r="Z9" s="11">
        <f>SUM(X9:Y9)</f>
        <v>0.35</v>
      </c>
    </row>
    <row r="10" spans="1:26" x14ac:dyDescent="0.3">
      <c r="B10" s="23"/>
      <c r="C10" s="4" t="s">
        <v>10</v>
      </c>
      <c r="D10" s="4"/>
      <c r="E10" s="13">
        <f>SUM(E8:E9)</f>
        <v>1</v>
      </c>
      <c r="F10" s="24">
        <f t="shared" si="0"/>
        <v>-10000</v>
      </c>
      <c r="G10" s="24">
        <f>E10*F10</f>
        <v>-10000</v>
      </c>
      <c r="I10" s="10" t="s">
        <v>15</v>
      </c>
      <c r="J10" s="11">
        <f>SUM(J7:J9)</f>
        <v>0.4</v>
      </c>
      <c r="K10" s="11">
        <f>SUM(K7:K9)</f>
        <v>0.6</v>
      </c>
      <c r="L10" s="11">
        <f>SUM(J10:K10)</f>
        <v>1</v>
      </c>
      <c r="O10" s="25"/>
      <c r="P10" s="26" t="s">
        <v>10</v>
      </c>
      <c r="Q10" s="4"/>
      <c r="R10" s="13">
        <f>SUM(R8:R9)</f>
        <v>1</v>
      </c>
      <c r="S10" s="24">
        <f t="shared" si="3"/>
        <v>-15000</v>
      </c>
      <c r="T10" s="24">
        <f>R10*S10</f>
        <v>-15000</v>
      </c>
      <c r="U10" s="13">
        <f>Z8</f>
        <v>0.3</v>
      </c>
      <c r="W10" s="10" t="s">
        <v>15</v>
      </c>
      <c r="X10" s="11">
        <f>SUM(X7:X9)</f>
        <v>0.5</v>
      </c>
      <c r="Y10" s="11">
        <f>SUM(Y7:Y9)</f>
        <v>0.5</v>
      </c>
      <c r="Z10" s="11">
        <f>SUM(X10:Y10)</f>
        <v>1</v>
      </c>
    </row>
    <row r="11" spans="1:26" x14ac:dyDescent="0.3">
      <c r="B11" s="16" t="s">
        <v>18</v>
      </c>
      <c r="C11" s="6" t="s">
        <v>7</v>
      </c>
      <c r="D11" s="6" t="s">
        <v>3</v>
      </c>
      <c r="E11" s="11">
        <f>J9/L9</f>
        <v>0.21052631578947373</v>
      </c>
      <c r="F11" s="17">
        <f t="shared" si="0"/>
        <v>1140000</v>
      </c>
      <c r="G11" s="9">
        <f>SUMPRODUCT(E11:E12,F11:F12)</f>
        <v>-281052.6315789473</v>
      </c>
      <c r="O11" s="18" t="s">
        <v>18</v>
      </c>
      <c r="P11" s="19" t="s">
        <v>7</v>
      </c>
      <c r="Q11" s="6" t="s">
        <v>3</v>
      </c>
      <c r="R11" s="11">
        <f>X9/Z9</f>
        <v>0.28571428571428575</v>
      </c>
      <c r="S11" s="17">
        <f t="shared" si="3"/>
        <v>1135000</v>
      </c>
      <c r="T11" s="9">
        <f>SUMPRODUCT(R11:R12,S11:S12)</f>
        <v>-150714.28571428568</v>
      </c>
    </row>
    <row r="12" spans="1:26" x14ac:dyDescent="0.3">
      <c r="B12" s="20"/>
      <c r="C12" s="6" t="s">
        <v>7</v>
      </c>
      <c r="D12" s="6" t="s">
        <v>4</v>
      </c>
      <c r="E12" s="11">
        <f>K9/L9</f>
        <v>0.78947368421052633</v>
      </c>
      <c r="F12" s="17">
        <f t="shared" si="0"/>
        <v>-660000</v>
      </c>
      <c r="G12" s="9"/>
      <c r="O12" s="22"/>
      <c r="P12" s="19" t="s">
        <v>7</v>
      </c>
      <c r="Q12" s="6" t="s">
        <v>4</v>
      </c>
      <c r="R12" s="11">
        <f>Y9/Z9</f>
        <v>0.7142857142857143</v>
      </c>
      <c r="S12" s="17">
        <f t="shared" si="3"/>
        <v>-665000</v>
      </c>
      <c r="T12" s="9"/>
      <c r="U12" s="17">
        <f>MAX(T11:T13)</f>
        <v>-15000</v>
      </c>
      <c r="W12" s="6" t="s">
        <v>19</v>
      </c>
    </row>
    <row r="13" spans="1:26" x14ac:dyDescent="0.3">
      <c r="B13" s="23"/>
      <c r="C13" s="4" t="s">
        <v>10</v>
      </c>
      <c r="D13" s="1"/>
      <c r="E13" s="13">
        <f>SUM(E11:E12)</f>
        <v>1</v>
      </c>
      <c r="F13" s="24">
        <f t="shared" si="0"/>
        <v>-10000</v>
      </c>
      <c r="G13" s="24">
        <f>E13*F13</f>
        <v>-10000</v>
      </c>
      <c r="O13" s="25"/>
      <c r="P13" s="26" t="s">
        <v>10</v>
      </c>
      <c r="Q13" s="1"/>
      <c r="R13" s="13">
        <f>SUM(R11:R12)</f>
        <v>1</v>
      </c>
      <c r="S13" s="24">
        <f t="shared" si="3"/>
        <v>-15000</v>
      </c>
      <c r="T13" s="24">
        <f>R13*S13</f>
        <v>-15000</v>
      </c>
      <c r="U13" s="13">
        <f>Z9</f>
        <v>0.35</v>
      </c>
      <c r="W13" s="28">
        <f>(U6*U7)+(U9*U10)+(U12*U13)</f>
        <v>282500</v>
      </c>
    </row>
    <row r="14" spans="1:26" x14ac:dyDescent="0.3">
      <c r="A14" s="6"/>
    </row>
    <row r="15" spans="1:26" x14ac:dyDescent="0.3">
      <c r="A15" s="6" t="s">
        <v>20</v>
      </c>
      <c r="B15" s="6" t="s">
        <v>21</v>
      </c>
      <c r="C15" s="6" t="s">
        <v>22</v>
      </c>
      <c r="D15" s="6" t="s">
        <v>23</v>
      </c>
    </row>
    <row r="16" spans="1:26" x14ac:dyDescent="0.3">
      <c r="A16" s="6"/>
      <c r="B16" s="17">
        <f>(MAX(G5:G7)*L7)+(MAX(G8:G10)*L8)+(MAX(G11:G13)*L9)+A9</f>
        <v>173000</v>
      </c>
      <c r="C16" s="17">
        <f>G2</f>
        <v>70000</v>
      </c>
      <c r="D16" s="29">
        <f>B16-C16</f>
        <v>103000</v>
      </c>
      <c r="E16" t="s">
        <v>24</v>
      </c>
    </row>
    <row r="17" spans="1:5" x14ac:dyDescent="0.3">
      <c r="A17" s="6"/>
    </row>
    <row r="18" spans="1:5" x14ac:dyDescent="0.3">
      <c r="A18" s="6" t="s">
        <v>25</v>
      </c>
      <c r="B18" s="6" t="s">
        <v>26</v>
      </c>
      <c r="C18" s="6" t="s">
        <v>22</v>
      </c>
      <c r="D18" s="6" t="s">
        <v>27</v>
      </c>
    </row>
    <row r="19" spans="1:5" x14ac:dyDescent="0.3">
      <c r="B19" s="17">
        <f>E2*F2+E3*F4</f>
        <v>460000</v>
      </c>
      <c r="C19" s="17">
        <f>G2</f>
        <v>70000</v>
      </c>
      <c r="D19" s="29">
        <f>B19-C19</f>
        <v>390000</v>
      </c>
      <c r="E19" t="s">
        <v>28</v>
      </c>
    </row>
  </sheetData>
  <mergeCells count="18">
    <mergeCell ref="B8:B10"/>
    <mergeCell ref="G8:G9"/>
    <mergeCell ref="O8:O10"/>
    <mergeCell ref="T8:T9"/>
    <mergeCell ref="B11:B13"/>
    <mergeCell ref="G11:G12"/>
    <mergeCell ref="O11:O13"/>
    <mergeCell ref="T11:T12"/>
    <mergeCell ref="A2:A4"/>
    <mergeCell ref="G2:G3"/>
    <mergeCell ref="N2:N4"/>
    <mergeCell ref="T2:T3"/>
    <mergeCell ref="A5:A7"/>
    <mergeCell ref="B5:B7"/>
    <mergeCell ref="G5:G6"/>
    <mergeCell ref="N5:N7"/>
    <mergeCell ref="O5:O7"/>
    <mergeCell ref="T5:T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G</dc:creator>
  <cp:lastModifiedBy>E G</cp:lastModifiedBy>
  <dcterms:created xsi:type="dcterms:W3CDTF">2021-07-08T08:27:18Z</dcterms:created>
  <dcterms:modified xsi:type="dcterms:W3CDTF">2021-07-08T08:32:37Z</dcterms:modified>
</cp:coreProperties>
</file>