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eaglesewu-my.sharepoint.com/personal/eglushchenko_eagles_ewu_edu/Documents/EWU/Portfolio/DSCI/GitHub/"/>
    </mc:Choice>
  </mc:AlternateContent>
  <xr:revisionPtr revIDLastSave="0" documentId="8_{655119EE-9154-4ED6-B891-CF33A47FD836}" xr6:coauthVersionLast="47" xr6:coauthVersionMax="47" xr10:uidLastSave="{00000000-0000-0000-0000-000000000000}"/>
  <bookViews>
    <workbookView xWindow="28680" yWindow="-1560" windowWidth="29040" windowHeight="15840" xr2:uid="{08298A16-A31B-468F-B0E2-A7041D670509}"/>
  </bookViews>
  <sheets>
    <sheet name="3.34" sheetId="3" r:id="rId1"/>
    <sheet name="SolverTable for 3.34" sheetId="4" r:id="rId2"/>
  </sheets>
  <externalReferences>
    <externalReference r:id="rId3"/>
  </externalReferences>
  <definedNames>
    <definedName name="ChartData" localSheetId="1">'SolverTable for 3.34'!$K$5:$K$15</definedName>
    <definedName name="InputValues" localSheetId="1">'SolverTable for 3.34'!$A$5:$A$15</definedName>
    <definedName name="OutputAddresses" localSheetId="1">'SolverTable for 3.34'!$B$4</definedName>
    <definedName name="OutputValues" localSheetId="1">'SolverTable for 3.34'!$B$5:$B$15</definedName>
    <definedName name="solver_adj" localSheetId="0" hidden="1">'3.34'!$B$3:$D$3</definedName>
    <definedName name="solver_cvg" localSheetId="0" hidden="1">0.0001</definedName>
    <definedName name="solver_drv" localSheetId="0" hidden="1">2</definedName>
    <definedName name="solver_eng" localSheetId="0" hidden="1">1</definedName>
    <definedName name="solver_est" localSheetId="0" hidden="1">1</definedName>
    <definedName name="solver_itr" localSheetId="0" hidden="1">2147483647</definedName>
    <definedName name="solver_lhs1" localSheetId="0" hidden="1">'3.34'!$E$13</definedName>
    <definedName name="solver_lhs2" localSheetId="0" hidden="1">'3.34'!$E$19</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'3.34'!$E$7</definedName>
    <definedName name="solver_pre" localSheetId="0" hidden="1">0.000001</definedName>
    <definedName name="solver_rbv" localSheetId="0" hidden="1">2</definedName>
    <definedName name="solver_rel1" localSheetId="0" hidden="1">3</definedName>
    <definedName name="solver_rel2" localSheetId="0" hidden="1">3</definedName>
    <definedName name="solver_rhs1" localSheetId="0" hidden="1">'3.34'!$C$20</definedName>
    <definedName name="solver_rhs2" localSheetId="0" hidden="1">'3.34'!$E$20</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4" l="1"/>
  <c r="K15" i="4" s="1"/>
  <c r="K1" i="4"/>
  <c r="E20" i="3"/>
  <c r="C20" i="3"/>
  <c r="D15" i="3"/>
  <c r="D19" i="3" s="1"/>
  <c r="C15" i="3"/>
  <c r="C19" i="3" s="1"/>
  <c r="B15" i="3"/>
  <c r="B19" i="3" s="1"/>
  <c r="E19" i="3" s="1"/>
  <c r="D13" i="3"/>
  <c r="C13" i="3"/>
  <c r="D9" i="3"/>
  <c r="C9" i="3"/>
  <c r="B9" i="3"/>
  <c r="B13" i="3" s="1"/>
  <c r="E13" i="3" s="1"/>
  <c r="D7" i="3"/>
  <c r="C7" i="3"/>
  <c r="B7" i="3"/>
  <c r="E7" i="3" s="1"/>
  <c r="K7" i="4" l="1"/>
  <c r="K9" i="4"/>
  <c r="K12" i="4"/>
  <c r="K5" i="4"/>
  <c r="K8" i="4"/>
  <c r="K11" i="4"/>
  <c r="K13" i="4"/>
  <c r="K6" i="4"/>
  <c r="K10" i="4"/>
  <c r="K1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5" authorId="0" shapeId="0" xr:uid="{92170097-6571-46E5-8FB5-C6467F5E20D8}">
      <text>
        <r>
          <rPr>
            <sz val="9"/>
            <color indexed="81"/>
            <rFont val="Tahoma"/>
            <family val="2"/>
          </rPr>
          <t>Solver converged in probability to a global solution.</t>
        </r>
      </text>
    </comment>
    <comment ref="B6" authorId="0" shapeId="0" xr:uid="{4FD28A9C-88E2-4E6C-AC45-0F8E9953EAC0}">
      <text>
        <r>
          <rPr>
            <sz val="9"/>
            <color indexed="81"/>
            <rFont val="Tahoma"/>
            <family val="2"/>
          </rPr>
          <t>Solver converged in probability to a global solution.</t>
        </r>
      </text>
    </comment>
    <comment ref="B7" authorId="0" shapeId="0" xr:uid="{D57E1301-91FF-4362-B0C6-F3A6440CD37C}">
      <text>
        <r>
          <rPr>
            <sz val="9"/>
            <color indexed="81"/>
            <rFont val="Tahoma"/>
            <family val="2"/>
          </rPr>
          <t>Solver converged in probability to a global solution.</t>
        </r>
      </text>
    </comment>
    <comment ref="B8" authorId="0" shapeId="0" xr:uid="{E18D9935-532D-4CFA-AEF3-3C551F9819DE}">
      <text>
        <r>
          <rPr>
            <sz val="9"/>
            <color indexed="81"/>
            <rFont val="Tahoma"/>
            <family val="2"/>
          </rPr>
          <t>Solver converged in probability to a global solution.</t>
        </r>
      </text>
    </comment>
    <comment ref="B9" authorId="0" shapeId="0" xr:uid="{51BFC618-A79A-46A9-BA57-8E6E4AEEC501}">
      <text>
        <r>
          <rPr>
            <sz val="9"/>
            <color indexed="81"/>
            <rFont val="Tahoma"/>
            <family val="2"/>
          </rPr>
          <t>Solver converged in probability to a global solution.</t>
        </r>
      </text>
    </comment>
    <comment ref="B10" authorId="0" shapeId="0" xr:uid="{B5947F70-5CD2-4BFC-918F-824C55F3237B}">
      <text>
        <r>
          <rPr>
            <sz val="9"/>
            <color indexed="81"/>
            <rFont val="Tahoma"/>
            <family val="2"/>
          </rPr>
          <t>Solver converged in probability to a global solution.</t>
        </r>
      </text>
    </comment>
    <comment ref="B11" authorId="0" shapeId="0" xr:uid="{EF752978-7210-4EE8-838C-0ADB41465561}">
      <text>
        <r>
          <rPr>
            <sz val="9"/>
            <color indexed="81"/>
            <rFont val="Tahoma"/>
            <family val="2"/>
          </rPr>
          <t>Solver converged in probability to a global solution.</t>
        </r>
      </text>
    </comment>
    <comment ref="B12" authorId="0" shapeId="0" xr:uid="{C651CE1A-062C-4F9E-AE2F-AC3AE67F9368}">
      <text>
        <r>
          <rPr>
            <sz val="9"/>
            <color indexed="81"/>
            <rFont val="Tahoma"/>
            <family val="2"/>
          </rPr>
          <t>Solver converged in probability to a global solution.</t>
        </r>
      </text>
    </comment>
    <comment ref="B13" authorId="0" shapeId="0" xr:uid="{498923A3-B66E-4653-9A50-00F74C83FC16}">
      <text>
        <r>
          <rPr>
            <sz val="9"/>
            <color indexed="81"/>
            <rFont val="Tahoma"/>
            <family val="2"/>
          </rPr>
          <t>Solver converged in probability to a global solution.</t>
        </r>
      </text>
    </comment>
    <comment ref="B14" authorId="0" shapeId="0" xr:uid="{56150EA1-29CC-4C2D-9DB0-A3C240DEC7D5}">
      <text>
        <r>
          <rPr>
            <sz val="9"/>
            <color indexed="81"/>
            <rFont val="Tahoma"/>
            <family val="2"/>
          </rPr>
          <t>Solver converged in probability to a global solution.</t>
        </r>
      </text>
    </comment>
    <comment ref="B15" authorId="0" shapeId="0" xr:uid="{3B2E5BF7-F2D4-425A-8A8A-57569723221C}">
      <text>
        <r>
          <rPr>
            <sz val="9"/>
            <color indexed="81"/>
            <rFont val="Tahoma"/>
            <family val="2"/>
          </rPr>
          <t>Solver converged in probability to a global solution.</t>
        </r>
      </text>
    </comment>
  </commentList>
</comments>
</file>

<file path=xl/sharedStrings.xml><?xml version="1.0" encoding="utf-8"?>
<sst xmlns="http://schemas.openxmlformats.org/spreadsheetml/2006/main" count="51" uniqueCount="22">
  <si>
    <t>Based on the output of the graph, yes. We can double check that with the R^2 value which is one, which means linearity.</t>
  </si>
  <si>
    <t>B.</t>
  </si>
  <si>
    <t>Increase</t>
  </si>
  <si>
    <t>P2 =</t>
  </si>
  <si>
    <t>P1 =</t>
  </si>
  <si>
    <t>State</t>
  </si>
  <si>
    <t>Total</t>
  </si>
  <si>
    <t>Final Total</t>
  </si>
  <si>
    <t>=</t>
  </si>
  <si>
    <t>P2</t>
  </si>
  <si>
    <t>*</t>
  </si>
  <si>
    <t>Tons Processed</t>
  </si>
  <si>
    <t>Factory 3</t>
  </si>
  <si>
    <t>Factory 2</t>
  </si>
  <si>
    <t>Factory 1</t>
  </si>
  <si>
    <t>P1</t>
  </si>
  <si>
    <t>Cost Per Ton</t>
  </si>
  <si>
    <t xml:space="preserve"> Momiss River Factories</t>
  </si>
  <si>
    <t>Oneway analysis for Solver model in New3.34 worksheet</t>
  </si>
  <si>
    <t>Waste Removed (cell $B$21) values along side, output cell(s) along top</t>
  </si>
  <si>
    <t>Data for chart</t>
  </si>
  <si>
    <t>$E$7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</si>
</sst>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b/>
      <sz val="11"/>
      <name val="Calibri"/>
      <family val="2"/>
      <scheme val="minor"/>
    </font>
    <font>
      <sz val="11"/>
      <color rgb="FFFFFFFF"/>
      <name val="Calibri"/>
      <family val="2"/>
      <scheme val="minor"/>
    </font>
    <font>
      <sz val="9"/>
      <color indexed="81"/>
      <name val="Tahoma"/>
      <family val="2"/>
    </font>
  </fonts>
  <fills count="4">
    <fill>
      <patternFill patternType="none"/>
    </fill>
    <fill>
      <patternFill patternType="gray125"/>
    </fill>
    <fill>
      <patternFill patternType="solid">
        <fgColor rgb="FFFFCC99"/>
      </patternFill>
    </fill>
    <fill>
      <patternFill patternType="solid">
        <fgColor theme="9" tint="0.59999389629810485"/>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0" fontId="2" fillId="2" borderId="1" applyNumberFormat="0" applyAlignment="0" applyProtection="0"/>
  </cellStyleXfs>
  <cellXfs count="22">
    <xf numFmtId="0" fontId="0" fillId="0" borderId="0" xfId="0"/>
    <xf numFmtId="0" fontId="3" fillId="0" borderId="0" xfId="0" applyFont="1" applyAlignment="1">
      <alignment horizontal="right"/>
    </xf>
    <xf numFmtId="2" fontId="0" fillId="0" borderId="0" xfId="0" applyNumberFormat="1"/>
    <xf numFmtId="0" fontId="0" fillId="0" borderId="0" xfId="0" applyAlignment="1">
      <alignment horizontal="right"/>
    </xf>
    <xf numFmtId="0" fontId="0" fillId="0" borderId="0" xfId="0" applyAlignment="1">
      <alignment horizontal="left"/>
    </xf>
    <xf numFmtId="2" fontId="2" fillId="0" borderId="2" xfId="2" applyNumberFormat="1" applyFill="1" applyBorder="1" applyAlignment="1">
      <alignment horizontal="center"/>
    </xf>
    <xf numFmtId="0" fontId="0" fillId="0" borderId="3" xfId="0" applyBorder="1" applyAlignment="1">
      <alignment horizontal="center"/>
    </xf>
    <xf numFmtId="0" fontId="3" fillId="0" borderId="3" xfId="0" applyFont="1" applyBorder="1" applyAlignment="1">
      <alignment horizontal="right"/>
    </xf>
    <xf numFmtId="0" fontId="3" fillId="0" borderId="0" xfId="0" applyFont="1" applyAlignment="1">
      <alignment horizontal="center"/>
    </xf>
    <xf numFmtId="0" fontId="0" fillId="0" borderId="0" xfId="0" applyAlignment="1">
      <alignment horizontal="center"/>
    </xf>
    <xf numFmtId="0" fontId="2" fillId="0" borderId="1" xfId="2" applyFill="1" applyAlignment="1">
      <alignment horizontal="center"/>
    </xf>
    <xf numFmtId="2" fontId="2" fillId="0" borderId="1" xfId="2" applyNumberFormat="1" applyFill="1" applyAlignment="1">
      <alignment horizontal="center"/>
    </xf>
    <xf numFmtId="44" fontId="2" fillId="0" borderId="1" xfId="1" applyFont="1" applyFill="1" applyBorder="1" applyAlignment="1">
      <alignment horizontal="center"/>
    </xf>
    <xf numFmtId="0" fontId="3" fillId="0" borderId="0" xfId="0" applyFont="1"/>
    <xf numFmtId="0" fontId="4" fillId="0" borderId="3" xfId="0" applyFont="1" applyBorder="1" applyAlignment="1">
      <alignment horizontal="center"/>
    </xf>
    <xf numFmtId="0" fontId="5" fillId="0" borderId="0" xfId="0" applyFont="1"/>
    <xf numFmtId="0" fontId="0" fillId="0" borderId="0" xfId="0" applyAlignment="1">
      <alignment horizontal="right" textRotation="90"/>
    </xf>
    <xf numFmtId="0" fontId="0" fillId="3" borderId="0" xfId="0" applyFill="1" applyAlignment="1">
      <alignment horizontal="right" textRotation="90"/>
    </xf>
    <xf numFmtId="44" fontId="0" fillId="0" borderId="4" xfId="1" applyFont="1" applyBorder="1"/>
    <xf numFmtId="44" fontId="0" fillId="0" borderId="0" xfId="1" applyFont="1"/>
    <xf numFmtId="44" fontId="0" fillId="0" borderId="5" xfId="1" applyFont="1" applyBorder="1"/>
    <xf numFmtId="44" fontId="0" fillId="0" borderId="6" xfId="1" applyFont="1" applyBorder="1"/>
  </cellXfs>
  <cellStyles count="3">
    <cellStyle name="Currency" xfId="1" builtinId="4"/>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'SolverTable for 3.34'!$K$1</c:f>
          <c:strCache>
            <c:ptCount val="1"/>
            <c:pt idx="0">
              <c:v>Sensitivity of $E$7 to Waste Removed</c:v>
            </c:pt>
          </c:strCache>
        </c:strRef>
      </c:tx>
      <c:overlay val="0"/>
      <c:txPr>
        <a:bodyPr/>
        <a:lstStyle/>
        <a:p>
          <a:pPr>
            <a:defRPr sz="1200"/>
          </a:pPr>
          <a:endParaRPr lang="en-US"/>
        </a:p>
      </c:txPr>
    </c:title>
    <c:autoTitleDeleted val="0"/>
    <c:plotArea>
      <c:layout/>
      <c:lineChart>
        <c:grouping val="standard"/>
        <c:varyColors val="0"/>
        <c:ser>
          <c:idx val="0"/>
          <c:order val="0"/>
          <c:trendline>
            <c:trendlineType val="linear"/>
            <c:dispRSqr val="1"/>
            <c:dispEq val="1"/>
            <c:trendlineLbl>
              <c:layout>
                <c:manualLayout>
                  <c:x val="-1.820086942257218E-2"/>
                  <c:y val="0.18298470266974204"/>
                </c:manualLayout>
              </c:layout>
              <c:numFmt formatCode="General" sourceLinked="0"/>
            </c:trendlineLbl>
          </c:trendline>
          <c:cat>
            <c:numRef>
              <c:f>'SolverTable for 3.34'!$A$5:$A$15</c:f>
              <c:numCache>
                <c:formatCode>General</c:formatCode>
                <c:ptCount val="11"/>
                <c:pt idx="0">
                  <c:v>1</c:v>
                </c:pt>
                <c:pt idx="1">
                  <c:v>1.1000000238418579</c:v>
                </c:pt>
                <c:pt idx="2">
                  <c:v>1.2000000476837158</c:v>
                </c:pt>
                <c:pt idx="3">
                  <c:v>1.2999999523162842</c:v>
                </c:pt>
                <c:pt idx="4">
                  <c:v>1.3999999761581421</c:v>
                </c:pt>
                <c:pt idx="5">
                  <c:v>1.5</c:v>
                </c:pt>
                <c:pt idx="6">
                  <c:v>1.6000000238418579</c:v>
                </c:pt>
                <c:pt idx="7">
                  <c:v>1.7000000476837158</c:v>
                </c:pt>
                <c:pt idx="8">
                  <c:v>1.7999999523162842</c:v>
                </c:pt>
                <c:pt idx="9">
                  <c:v>1.8999999761581421</c:v>
                </c:pt>
                <c:pt idx="10">
                  <c:v>2</c:v>
                </c:pt>
              </c:numCache>
            </c:numRef>
          </c:cat>
          <c:val>
            <c:numRef>
              <c:f>'SolverTable for 3.34'!$K$5:$K$15</c:f>
              <c:numCache>
                <c:formatCode>_("$"* #,##0.00_);_("$"* \(#,##0.00\);_("$"* "-"??_);_(@_)</c:formatCode>
                <c:ptCount val="11"/>
                <c:pt idx="0">
                  <c:v>980769.23076923098</c:v>
                </c:pt>
                <c:pt idx="1">
                  <c:v>1078846.1772295146</c:v>
                </c:pt>
                <c:pt idx="2">
                  <c:v>1176923.1236897982</c:v>
                </c:pt>
                <c:pt idx="3">
                  <c:v>1274999.9532332788</c:v>
                </c:pt>
                <c:pt idx="4">
                  <c:v>1373076.8996935622</c:v>
                </c:pt>
                <c:pt idx="5">
                  <c:v>1471153.846153846</c:v>
                </c:pt>
                <c:pt idx="6">
                  <c:v>1569230.7926141294</c:v>
                </c:pt>
                <c:pt idx="7">
                  <c:v>1667307.7390744134</c:v>
                </c:pt>
                <c:pt idx="8">
                  <c:v>1765384.5686178941</c:v>
                </c:pt>
                <c:pt idx="9">
                  <c:v>1863461.5150781777</c:v>
                </c:pt>
                <c:pt idx="10">
                  <c:v>1961538.4615384613</c:v>
                </c:pt>
              </c:numCache>
            </c:numRef>
          </c:val>
          <c:smooth val="0"/>
          <c:extLst>
            <c:ext xmlns:c16="http://schemas.microsoft.com/office/drawing/2014/chart" uri="{C3380CC4-5D6E-409C-BE32-E72D297353CC}">
              <c16:uniqueId val="{00000001-3828-461E-9D38-C582137F3700}"/>
            </c:ext>
          </c:extLst>
        </c:ser>
        <c:dLbls>
          <c:showLegendKey val="0"/>
          <c:showVal val="0"/>
          <c:showCatName val="0"/>
          <c:showSerName val="0"/>
          <c:showPercent val="0"/>
          <c:showBubbleSize val="0"/>
        </c:dLbls>
        <c:marker val="1"/>
        <c:smooth val="0"/>
        <c:axId val="691039304"/>
        <c:axId val="691039960"/>
      </c:lineChart>
      <c:catAx>
        <c:axId val="691039304"/>
        <c:scaling>
          <c:orientation val="minMax"/>
        </c:scaling>
        <c:delete val="0"/>
        <c:axPos val="b"/>
        <c:title>
          <c:tx>
            <c:rich>
              <a:bodyPr/>
              <a:lstStyle/>
              <a:p>
                <a:pPr>
                  <a:defRPr/>
                </a:pPr>
                <a:r>
                  <a:rPr lang="en-US"/>
                  <a:t>Waste Removed ($B$21)</a:t>
                </a:r>
              </a:p>
            </c:rich>
          </c:tx>
          <c:overlay val="0"/>
        </c:title>
        <c:numFmt formatCode="General" sourceLinked="1"/>
        <c:majorTickMark val="out"/>
        <c:minorTickMark val="none"/>
        <c:tickLblPos val="nextTo"/>
        <c:crossAx val="691039960"/>
        <c:crosses val="autoZero"/>
        <c:auto val="1"/>
        <c:lblAlgn val="ctr"/>
        <c:lblOffset val="100"/>
        <c:noMultiLvlLbl val="0"/>
      </c:catAx>
      <c:valAx>
        <c:axId val="691039960"/>
        <c:scaling>
          <c:orientation val="minMax"/>
        </c:scaling>
        <c:delete val="0"/>
        <c:axPos val="l"/>
        <c:majorGridlines/>
        <c:numFmt formatCode="_(&quot;$&quot;* #,##0.00_);_(&quot;$&quot;* \(#,##0.00\);_(&quot;$&quot;* &quot;-&quot;??_);_(@_)" sourceLinked="1"/>
        <c:majorTickMark val="out"/>
        <c:minorTickMark val="none"/>
        <c:tickLblPos val="nextTo"/>
        <c:crossAx val="691039304"/>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13334</xdr:colOff>
      <xdr:row>3</xdr:row>
      <xdr:rowOff>87630</xdr:rowOff>
    </xdr:from>
    <xdr:to>
      <xdr:col>15</xdr:col>
      <xdr:colOff>190499</xdr:colOff>
      <xdr:row>20</xdr:row>
      <xdr:rowOff>142875</xdr:rowOff>
    </xdr:to>
    <xdr:sp macro="" textlink="">
      <xdr:nvSpPr>
        <xdr:cNvPr id="2" name="TextBox 1">
          <a:extLst>
            <a:ext uri="{FF2B5EF4-FFF2-40B4-BE49-F238E27FC236}">
              <a16:creationId xmlns:a16="http://schemas.microsoft.com/office/drawing/2014/main" id="{7E651315-351D-4E5C-9235-CF7BFCD9BE59}"/>
            </a:ext>
          </a:extLst>
        </xdr:cNvPr>
        <xdr:cNvSpPr txBox="1"/>
      </xdr:nvSpPr>
      <xdr:spPr>
        <a:xfrm>
          <a:off x="4261484" y="630555"/>
          <a:ext cx="6101715" cy="3131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There are three factories on the Momiss River. Each emits two types of pollutants, labeled P1 and P2, into the river. If the waste from each factory is processed, the pollution in the river can be reduced. It costs $1500 to process a ton of factory 1 waste, and each ton processed reduces the amount of P1 by 0.10 ton and the amount of P2 by 0.45 ton. It costs $2500 to process a ton of factory 2 waste, and each ton processed reduces the amount of P1 by 0.20 ton and the amount of P2 by 0.25 ton. It costs $3000 to process a ton of factory 3 waste, and each ton processed reduces the amount of P1 by 0.40 ton and the amount of P2 by 0.50 ton. The state wants to reduce the amount of P1 in the river by at least 125 tons and the amount of P2 by at least 175 tons. </a:t>
          </a:r>
        </a:p>
        <a:p>
          <a:r>
            <a:rPr lang="en-US"/>
            <a:t>a. Use Solver to determine how to minimize the cost of reducing pollution by the desired amounts. Are the LP assumptions (proportionality, additivity, divisibility) reasonable in this problem? </a:t>
          </a:r>
        </a:p>
        <a:p>
          <a:endParaRPr lang="en-US"/>
        </a:p>
        <a:p>
          <a:r>
            <a:rPr lang="en-US"/>
            <a:t>b. Use SolverTable to investigate the effects of increases in the minimal reductions required by the state. Specifically, see what happens to the amounts of waste processed at the three factories and the total cost if both requirements (currently 125 and 175 tons, respectively) are increased by the same percentage. Revise your model so that you can use SolverTable to investigate these changes when the percentage increase varies from 10% to 100% in increments of 10%. Do the amounts processed at the three factories and the total cost change in a linear manner?</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9525</xdr:colOff>
      <xdr:row>3</xdr:row>
      <xdr:rowOff>0</xdr:rowOff>
    </xdr:from>
    <xdr:to>
      <xdr:col>10</xdr:col>
      <xdr:colOff>9525</xdr:colOff>
      <xdr:row>17</xdr:row>
      <xdr:rowOff>133350</xdr:rowOff>
    </xdr:to>
    <xdr:graphicFrame macro="">
      <xdr:nvGraphicFramePr>
        <xdr:cNvPr id="2" name="STS_4_Chart">
          <a:extLst>
            <a:ext uri="{FF2B5EF4-FFF2-40B4-BE49-F238E27FC236}">
              <a16:creationId xmlns:a16="http://schemas.microsoft.com/office/drawing/2014/main" id="{4FF47D25-2811-4B56-9E47-45AD9205B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9525</xdr:colOff>
      <xdr:row>3</xdr:row>
      <xdr:rowOff>0</xdr:rowOff>
    </xdr:from>
    <xdr:to>
      <xdr:col>15</xdr:col>
      <xdr:colOff>9525</xdr:colOff>
      <xdr:row>6</xdr:row>
      <xdr:rowOff>57150</xdr:rowOff>
    </xdr:to>
    <xdr:sp macro="" textlink="">
      <xdr:nvSpPr>
        <xdr:cNvPr id="3" name="TextBox 2">
          <a:extLst>
            <a:ext uri="{FF2B5EF4-FFF2-40B4-BE49-F238E27FC236}">
              <a16:creationId xmlns:a16="http://schemas.microsoft.com/office/drawing/2014/main" id="{1D96B70E-6D94-408C-B11D-68A5D1742E51}"/>
            </a:ext>
          </a:extLst>
        </xdr:cNvPr>
        <xdr:cNvSpPr txBox="1"/>
      </xdr:nvSpPr>
      <xdr:spPr>
        <a:xfrm>
          <a:off x="7362825" y="542925"/>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eglushchenko_eagles_ewu_edu/Documents/EWU/Portfolio/DSCI/DSCI%20445-040%20Optimization%20Via%20Management/DSCI%20445/Ephrem%20Glushchenko%20HW%20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6"/>
      <sheetName val="SolverTable for 3.26"/>
      <sheetName val="3.34"/>
      <sheetName val="SolverTable for 3.34"/>
      <sheetName val="3.36"/>
      <sheetName val="SolverTable for 3.36"/>
      <sheetName val="3.38"/>
      <sheetName val="SolverTable for 3.38"/>
      <sheetName val="3.45"/>
      <sheetName val="3.36_STS"/>
      <sheetName val="3.38_STS"/>
      <sheetName val="New3.34_STS"/>
      <sheetName val="3.34_STS"/>
      <sheetName val="3.26_STS"/>
      <sheetName val="Sheet1_STS"/>
    </sheetNames>
    <sheetDataSet>
      <sheetData sheetId="0"/>
      <sheetData sheetId="1"/>
      <sheetData sheetId="2"/>
      <sheetData sheetId="3">
        <row r="1">
          <cell r="K1" t="str">
            <v>Sensitivity of $E$7 to Waste Removed</v>
          </cell>
        </row>
        <row r="5">
          <cell r="A5">
            <v>1</v>
          </cell>
          <cell r="K5">
            <v>980769.23076923098</v>
          </cell>
        </row>
        <row r="6">
          <cell r="A6">
            <v>1.1000000238418579</v>
          </cell>
          <cell r="K6">
            <v>1078846.1772295146</v>
          </cell>
        </row>
        <row r="7">
          <cell r="A7">
            <v>1.2000000476837158</v>
          </cell>
          <cell r="K7">
            <v>1176923.1236897982</v>
          </cell>
        </row>
        <row r="8">
          <cell r="A8">
            <v>1.2999999523162842</v>
          </cell>
          <cell r="K8">
            <v>1274999.9532332788</v>
          </cell>
        </row>
        <row r="9">
          <cell r="A9">
            <v>1.3999999761581421</v>
          </cell>
          <cell r="K9">
            <v>1373076.8996935622</v>
          </cell>
        </row>
        <row r="10">
          <cell r="A10">
            <v>1.5</v>
          </cell>
          <cell r="K10">
            <v>1471153.846153846</v>
          </cell>
        </row>
        <row r="11">
          <cell r="A11">
            <v>1.6000000238418579</v>
          </cell>
          <cell r="K11">
            <v>1569230.7926141294</v>
          </cell>
        </row>
        <row r="12">
          <cell r="A12">
            <v>1.7000000476837158</v>
          </cell>
          <cell r="K12">
            <v>1667307.7390744134</v>
          </cell>
        </row>
        <row r="13">
          <cell r="A13">
            <v>1.7999999523162842</v>
          </cell>
          <cell r="K13">
            <v>1765384.5686178941</v>
          </cell>
        </row>
        <row r="14">
          <cell r="A14">
            <v>1.8999999761581421</v>
          </cell>
          <cell r="K14">
            <v>1863461.5150781777</v>
          </cell>
        </row>
        <row r="15">
          <cell r="A15">
            <v>2</v>
          </cell>
          <cell r="K15">
            <v>1961538.4615384613</v>
          </cell>
        </row>
      </sheetData>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4F8CC-BF09-4460-9C10-C6C339A5F6F8}">
  <sheetPr>
    <tabColor theme="5"/>
  </sheetPr>
  <dimension ref="A1:E23"/>
  <sheetViews>
    <sheetView tabSelected="1" topLeftCell="A3" workbookViewId="0">
      <selection activeCell="R19" sqref="R19"/>
    </sheetView>
  </sheetViews>
  <sheetFormatPr defaultRowHeight="14.4" x14ac:dyDescent="0.3"/>
  <cols>
    <col min="1" max="1" width="14.33203125" bestFit="1" customWidth="1"/>
    <col min="5" max="5" width="12.109375" bestFit="1" customWidth="1"/>
    <col min="7" max="7" width="14.33203125" bestFit="1" customWidth="1"/>
    <col min="11" max="11" width="9.88671875" bestFit="1" customWidth="1"/>
  </cols>
  <sheetData>
    <row r="1" spans="1:5" x14ac:dyDescent="0.3">
      <c r="A1" s="14" t="s">
        <v>17</v>
      </c>
      <c r="B1" s="14"/>
      <c r="C1" s="14"/>
      <c r="D1" s="14"/>
      <c r="E1" s="14"/>
    </row>
    <row r="2" spans="1:5" x14ac:dyDescent="0.3">
      <c r="A2" s="13"/>
      <c r="B2" s="13" t="s">
        <v>14</v>
      </c>
      <c r="C2" s="13" t="s">
        <v>13</v>
      </c>
      <c r="D2" s="13" t="s">
        <v>12</v>
      </c>
    </row>
    <row r="3" spans="1:5" x14ac:dyDescent="0.3">
      <c r="A3" s="1" t="s">
        <v>11</v>
      </c>
      <c r="B3" s="10">
        <v>57.692306518554688</v>
      </c>
      <c r="C3" s="10">
        <v>0</v>
      </c>
      <c r="D3" s="10">
        <v>298.07693481445313</v>
      </c>
      <c r="E3" s="9"/>
    </row>
    <row r="4" spans="1:5" x14ac:dyDescent="0.3">
      <c r="A4" s="1"/>
      <c r="B4" s="9" t="s">
        <v>10</v>
      </c>
      <c r="C4" s="9" t="s">
        <v>10</v>
      </c>
      <c r="D4" s="9" t="s">
        <v>10</v>
      </c>
      <c r="E4" s="9"/>
    </row>
    <row r="5" spans="1:5" x14ac:dyDescent="0.3">
      <c r="A5" s="1" t="s">
        <v>16</v>
      </c>
      <c r="B5" s="9">
        <v>1500</v>
      </c>
      <c r="C5" s="9">
        <v>2500</v>
      </c>
      <c r="D5" s="9">
        <v>3000</v>
      </c>
      <c r="E5" s="9"/>
    </row>
    <row r="6" spans="1:5" x14ac:dyDescent="0.3">
      <c r="A6" s="1"/>
      <c r="B6" s="9" t="s">
        <v>8</v>
      </c>
      <c r="C6" s="9" t="s">
        <v>8</v>
      </c>
      <c r="D6" s="9" t="s">
        <v>8</v>
      </c>
      <c r="E6" s="8" t="s">
        <v>7</v>
      </c>
    </row>
    <row r="7" spans="1:5" x14ac:dyDescent="0.3">
      <c r="A7" s="1" t="s">
        <v>6</v>
      </c>
      <c r="B7" s="9">
        <f>B3*B5</f>
        <v>86538.459777832031</v>
      </c>
      <c r="C7" s="9">
        <f>C3*C5</f>
        <v>0</v>
      </c>
      <c r="D7" s="9">
        <f>D3*D5</f>
        <v>894230.80444335938</v>
      </c>
      <c r="E7" s="12">
        <f>SUM(B7:D7)</f>
        <v>980769.26422119141</v>
      </c>
    </row>
    <row r="8" spans="1:5" x14ac:dyDescent="0.3">
      <c r="A8" s="1"/>
      <c r="B8" s="8" t="s">
        <v>14</v>
      </c>
      <c r="C8" s="8" t="s">
        <v>13</v>
      </c>
      <c r="D8" s="8" t="s">
        <v>12</v>
      </c>
      <c r="E8" s="9"/>
    </row>
    <row r="9" spans="1:5" x14ac:dyDescent="0.3">
      <c r="A9" s="1" t="s">
        <v>11</v>
      </c>
      <c r="B9" s="10">
        <f>$B$3</f>
        <v>57.692306518554688</v>
      </c>
      <c r="C9" s="10">
        <f>$C$3</f>
        <v>0</v>
      </c>
      <c r="D9" s="10">
        <f>$D$3</f>
        <v>298.07693481445313</v>
      </c>
      <c r="E9" s="9"/>
    </row>
    <row r="10" spans="1:5" x14ac:dyDescent="0.3">
      <c r="A10" s="1"/>
      <c r="B10" s="9" t="s">
        <v>10</v>
      </c>
      <c r="C10" s="9" t="s">
        <v>10</v>
      </c>
      <c r="D10" s="9" t="s">
        <v>10</v>
      </c>
      <c r="E10" s="9"/>
    </row>
    <row r="11" spans="1:5" x14ac:dyDescent="0.3">
      <c r="A11" s="1" t="s">
        <v>15</v>
      </c>
      <c r="B11" s="9">
        <v>0.1</v>
      </c>
      <c r="C11" s="9">
        <v>0.2</v>
      </c>
      <c r="D11" s="9">
        <v>0.4</v>
      </c>
      <c r="E11" s="9"/>
    </row>
    <row r="12" spans="1:5" x14ac:dyDescent="0.3">
      <c r="A12" s="1"/>
      <c r="B12" s="9" t="s">
        <v>8</v>
      </c>
      <c r="C12" s="9" t="s">
        <v>8</v>
      </c>
      <c r="D12" s="9" t="s">
        <v>8</v>
      </c>
      <c r="E12" s="8" t="s">
        <v>7</v>
      </c>
    </row>
    <row r="13" spans="1:5" x14ac:dyDescent="0.3">
      <c r="A13" s="1" t="s">
        <v>6</v>
      </c>
      <c r="B13" s="9">
        <f>B9*B11</f>
        <v>5.7692306518554695</v>
      </c>
      <c r="C13" s="9">
        <f>C9*C11</f>
        <v>0</v>
      </c>
      <c r="D13" s="9">
        <f>D9*D11</f>
        <v>119.23077392578125</v>
      </c>
      <c r="E13" s="11">
        <f>SUM(B13:D13)</f>
        <v>125.00000457763672</v>
      </c>
    </row>
    <row r="14" spans="1:5" x14ac:dyDescent="0.3">
      <c r="A14" s="1"/>
      <c r="B14" s="8" t="s">
        <v>14</v>
      </c>
      <c r="C14" s="8" t="s">
        <v>13</v>
      </c>
      <c r="D14" s="8" t="s">
        <v>12</v>
      </c>
      <c r="E14" s="9"/>
    </row>
    <row r="15" spans="1:5" x14ac:dyDescent="0.3">
      <c r="A15" s="1" t="s">
        <v>11</v>
      </c>
      <c r="B15" s="10">
        <f>$B$3</f>
        <v>57.692306518554688</v>
      </c>
      <c r="C15" s="10">
        <f>$C$3</f>
        <v>0</v>
      </c>
      <c r="D15" s="10">
        <f>$D$3</f>
        <v>298.07693481445313</v>
      </c>
      <c r="E15" s="9"/>
    </row>
    <row r="16" spans="1:5" x14ac:dyDescent="0.3">
      <c r="A16" s="1"/>
      <c r="B16" s="9" t="s">
        <v>10</v>
      </c>
      <c r="C16" s="9" t="s">
        <v>10</v>
      </c>
      <c r="D16" s="9" t="s">
        <v>10</v>
      </c>
      <c r="E16" s="9"/>
    </row>
    <row r="17" spans="1:5" x14ac:dyDescent="0.3">
      <c r="A17" s="1" t="s">
        <v>9</v>
      </c>
      <c r="B17" s="9">
        <v>0.45</v>
      </c>
      <c r="C17" s="9">
        <v>0.25</v>
      </c>
      <c r="D17" s="9">
        <v>0.5</v>
      </c>
      <c r="E17" s="9"/>
    </row>
    <row r="18" spans="1:5" x14ac:dyDescent="0.3">
      <c r="A18" s="1"/>
      <c r="B18" s="9" t="s">
        <v>8</v>
      </c>
      <c r="C18" s="9" t="s">
        <v>8</v>
      </c>
      <c r="D18" s="9" t="s">
        <v>8</v>
      </c>
      <c r="E18" s="8" t="s">
        <v>7</v>
      </c>
    </row>
    <row r="19" spans="1:5" x14ac:dyDescent="0.3">
      <c r="A19" s="7" t="s">
        <v>6</v>
      </c>
      <c r="B19" s="6">
        <f>B15*B17</f>
        <v>25.961537933349611</v>
      </c>
      <c r="C19" s="6">
        <f>C15*C17</f>
        <v>0</v>
      </c>
      <c r="D19" s="6">
        <f>D15*D17</f>
        <v>149.03846740722656</v>
      </c>
      <c r="E19" s="5">
        <f>SUM(B19:D19)</f>
        <v>175.00000534057617</v>
      </c>
    </row>
    <row r="20" spans="1:5" x14ac:dyDescent="0.3">
      <c r="A20" s="1" t="s">
        <v>5</v>
      </c>
      <c r="B20" t="s">
        <v>4</v>
      </c>
      <c r="C20" s="4">
        <f>125*B21</f>
        <v>137.50000298023224</v>
      </c>
      <c r="D20" s="3" t="s">
        <v>3</v>
      </c>
      <c r="E20" s="2">
        <f>175*B21</f>
        <v>192.50000417232513</v>
      </c>
    </row>
    <row r="21" spans="1:5" x14ac:dyDescent="0.3">
      <c r="A21" s="1" t="s">
        <v>2</v>
      </c>
      <c r="B21">
        <v>1.1000000238418579</v>
      </c>
    </row>
    <row r="23" spans="1:5" x14ac:dyDescent="0.3">
      <c r="A23" s="1" t="s">
        <v>1</v>
      </c>
      <c r="B23" t="s">
        <v>0</v>
      </c>
    </row>
  </sheetData>
  <mergeCells count="1">
    <mergeCell ref="A1:E1"/>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74448-5A74-44C0-BE4E-A7DDE3545257}">
  <sheetPr>
    <tabColor rgb="FFFFFF00"/>
  </sheetPr>
  <dimension ref="A1:K15"/>
  <sheetViews>
    <sheetView workbookViewId="0">
      <selection activeCell="I36" sqref="I36"/>
    </sheetView>
  </sheetViews>
  <sheetFormatPr defaultRowHeight="14.4" x14ac:dyDescent="0.3"/>
  <cols>
    <col min="2" max="2" width="13.6640625" bestFit="1" customWidth="1"/>
    <col min="11" max="11" width="13.6640625" bestFit="1" customWidth="1"/>
  </cols>
  <sheetData>
    <row r="1" spans="1:11" x14ac:dyDescent="0.3">
      <c r="A1" s="13" t="s">
        <v>18</v>
      </c>
      <c r="K1" s="15" t="str">
        <f>CONCATENATE("Sensitivity of ",$K$4," to ","Waste Removed")</f>
        <v>Sensitivity of $E$7 to Waste Removed</v>
      </c>
    </row>
    <row r="3" spans="1:11" x14ac:dyDescent="0.3">
      <c r="A3" t="s">
        <v>19</v>
      </c>
      <c r="K3" t="s">
        <v>20</v>
      </c>
    </row>
    <row r="4" spans="1:11" ht="27" x14ac:dyDescent="0.3">
      <c r="B4" s="16" t="s">
        <v>21</v>
      </c>
      <c r="J4" s="15">
        <f>MATCH($K$4,OutputAddresses,0)</f>
        <v>1</v>
      </c>
      <c r="K4" s="17" t="s">
        <v>21</v>
      </c>
    </row>
    <row r="5" spans="1:11" x14ac:dyDescent="0.3">
      <c r="A5">
        <v>1</v>
      </c>
      <c r="B5" s="18">
        <v>980769.23076923098</v>
      </c>
      <c r="K5" s="19">
        <f>INDEX(OutputValues,1,$J$4)</f>
        <v>980769.23076923098</v>
      </c>
    </row>
    <row r="6" spans="1:11" x14ac:dyDescent="0.3">
      <c r="A6">
        <v>1.1000000238418579</v>
      </c>
      <c r="B6" s="20">
        <v>1078846.1772295146</v>
      </c>
      <c r="K6" s="19">
        <f>INDEX(OutputValues,2,$J$4)</f>
        <v>1078846.1772295146</v>
      </c>
    </row>
    <row r="7" spans="1:11" x14ac:dyDescent="0.3">
      <c r="A7">
        <v>1.2000000476837158</v>
      </c>
      <c r="B7" s="20">
        <v>1176923.1236897982</v>
      </c>
      <c r="K7" s="19">
        <f>INDEX(OutputValues,3,$J$4)</f>
        <v>1176923.1236897982</v>
      </c>
    </row>
    <row r="8" spans="1:11" x14ac:dyDescent="0.3">
      <c r="A8">
        <v>1.2999999523162842</v>
      </c>
      <c r="B8" s="20">
        <v>1274999.9532332788</v>
      </c>
      <c r="K8" s="19">
        <f>INDEX(OutputValues,4,$J$4)</f>
        <v>1274999.9532332788</v>
      </c>
    </row>
    <row r="9" spans="1:11" x14ac:dyDescent="0.3">
      <c r="A9">
        <v>1.3999999761581421</v>
      </c>
      <c r="B9" s="20">
        <v>1373076.8996935622</v>
      </c>
      <c r="K9" s="19">
        <f>INDEX(OutputValues,5,$J$4)</f>
        <v>1373076.8996935622</v>
      </c>
    </row>
    <row r="10" spans="1:11" x14ac:dyDescent="0.3">
      <c r="A10">
        <v>1.5</v>
      </c>
      <c r="B10" s="20">
        <v>1471153.846153846</v>
      </c>
      <c r="K10" s="19">
        <f>INDEX(OutputValues,6,$J$4)</f>
        <v>1471153.846153846</v>
      </c>
    </row>
    <row r="11" spans="1:11" x14ac:dyDescent="0.3">
      <c r="A11">
        <v>1.6000000238418579</v>
      </c>
      <c r="B11" s="20">
        <v>1569230.7926141294</v>
      </c>
      <c r="K11" s="19">
        <f>INDEX(OutputValues,7,$J$4)</f>
        <v>1569230.7926141294</v>
      </c>
    </row>
    <row r="12" spans="1:11" x14ac:dyDescent="0.3">
      <c r="A12">
        <v>1.7000000476837158</v>
      </c>
      <c r="B12" s="20">
        <v>1667307.7390744134</v>
      </c>
      <c r="K12" s="19">
        <f>INDEX(OutputValues,8,$J$4)</f>
        <v>1667307.7390744134</v>
      </c>
    </row>
    <row r="13" spans="1:11" x14ac:dyDescent="0.3">
      <c r="A13">
        <v>1.7999999523162842</v>
      </c>
      <c r="B13" s="20">
        <v>1765384.5686178941</v>
      </c>
      <c r="K13" s="19">
        <f>INDEX(OutputValues,9,$J$4)</f>
        <v>1765384.5686178941</v>
      </c>
    </row>
    <row r="14" spans="1:11" x14ac:dyDescent="0.3">
      <c r="A14">
        <v>1.8999999761581421</v>
      </c>
      <c r="B14" s="20">
        <v>1863461.5150781777</v>
      </c>
      <c r="K14" s="19">
        <f>INDEX(OutputValues,10,$J$4)</f>
        <v>1863461.5150781777</v>
      </c>
    </row>
    <row r="15" spans="1:11" x14ac:dyDescent="0.3">
      <c r="A15">
        <v>2</v>
      </c>
      <c r="B15" s="21">
        <v>1961538.4615384613</v>
      </c>
      <c r="K15" s="19">
        <f>INDEX(OutputValues,11,$J$4)</f>
        <v>1961538.4615384613</v>
      </c>
    </row>
  </sheetData>
  <dataValidations count="1">
    <dataValidation type="list" allowBlank="1" showInputMessage="1" showErrorMessage="1" sqref="K4" xr:uid="{41055BA7-B6A8-449C-96C2-27580BB08402}">
      <formula1>OutputAddresses</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3.34</vt:lpstr>
      <vt:lpstr>SolverTable for 3.34</vt:lpstr>
      <vt:lpstr>'SolverTable for 3.34'!ChartData</vt:lpstr>
      <vt:lpstr>'SolverTable for 3.34'!InputValues</vt:lpstr>
      <vt:lpstr>'SolverTable for 3.34'!OutputAddresses</vt:lpstr>
      <vt:lpstr>'SolverTable for 3.34'!OutputValues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G</dc:creator>
  <cp:lastModifiedBy>E G</cp:lastModifiedBy>
  <dcterms:created xsi:type="dcterms:W3CDTF">2021-07-07T06:59:57Z</dcterms:created>
  <dcterms:modified xsi:type="dcterms:W3CDTF">2021-07-07T07:03:42Z</dcterms:modified>
</cp:coreProperties>
</file>