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OneDrive\EWU\Fall Quarter 2018\MISC 374-01\"/>
    </mc:Choice>
  </mc:AlternateContent>
  <xr:revisionPtr revIDLastSave="213" documentId="8_{69C53AAB-5BD0-4C1F-9446-AAA2574E3F0B}" xr6:coauthVersionLast="37" xr6:coauthVersionMax="37" xr10:uidLastSave="{9D2CA009-21BE-4155-A962-DD5FA674E577}"/>
  <bookViews>
    <workbookView xWindow="0" yWindow="0" windowWidth="17256" windowHeight="5640" xr2:uid="{4AD952BA-7468-49D8-B6F3-02372C0D661B}"/>
  </bookViews>
  <sheets>
    <sheet name="Financial Projection" sheetId="1" r:id="rId1"/>
    <sheet name="Net Income Char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D10" i="1"/>
  <c r="E10" i="1"/>
  <c r="F10" i="1" s="1"/>
  <c r="G10" i="1" s="1"/>
  <c r="H10" i="1" s="1"/>
  <c r="I10" i="1" s="1"/>
  <c r="C10" i="1"/>
  <c r="B4" i="1"/>
  <c r="B5" i="1" s="1"/>
  <c r="B6" i="1" l="1"/>
  <c r="B11" i="1"/>
  <c r="B13" i="1"/>
  <c r="B12" i="1"/>
  <c r="C4" i="1"/>
  <c r="C8" i="1" s="1"/>
  <c r="B8" i="1"/>
  <c r="C12" i="1" l="1"/>
  <c r="C13" i="1"/>
  <c r="C11" i="1"/>
  <c r="C5" i="1"/>
  <c r="C6" i="1" s="1"/>
  <c r="D4" i="1"/>
  <c r="B15" i="1"/>
  <c r="B17" i="1" s="1"/>
  <c r="B18" i="1" s="1"/>
  <c r="B19" i="1" s="1"/>
  <c r="I2" i="1"/>
  <c r="D12" i="1" l="1"/>
  <c r="D13" i="1"/>
  <c r="D11" i="1"/>
  <c r="E4" i="1"/>
  <c r="D8" i="1"/>
  <c r="D5" i="1"/>
  <c r="D6" i="1" s="1"/>
  <c r="C15" i="1"/>
  <c r="C17" i="1" s="1"/>
  <c r="C18" i="1" s="1"/>
  <c r="C19" i="1" s="1"/>
  <c r="E13" i="1" l="1"/>
  <c r="E11" i="1"/>
  <c r="E12" i="1"/>
  <c r="E5" i="1"/>
  <c r="E6" i="1" s="1"/>
  <c r="F4" i="1"/>
  <c r="E8" i="1"/>
  <c r="D15" i="1"/>
  <c r="D17" i="1" s="1"/>
  <c r="D18" i="1" s="1"/>
  <c r="D19" i="1" s="1"/>
  <c r="F12" i="1" l="1"/>
  <c r="F13" i="1"/>
  <c r="F11" i="1"/>
  <c r="F5" i="1"/>
  <c r="F6" i="1" s="1"/>
  <c r="G4" i="1"/>
  <c r="F8" i="1"/>
  <c r="E15" i="1"/>
  <c r="E17" i="1" s="1"/>
  <c r="G12" i="1" l="1"/>
  <c r="G13" i="1"/>
  <c r="G11" i="1"/>
  <c r="G5" i="1"/>
  <c r="G6" i="1" s="1"/>
  <c r="G8" i="1"/>
  <c r="H4" i="1"/>
  <c r="F15" i="1"/>
  <c r="F17" i="1" s="1"/>
  <c r="F18" i="1" s="1"/>
  <c r="F19" i="1" s="1"/>
  <c r="E18" i="1"/>
  <c r="E19" i="1" s="1"/>
  <c r="H12" i="1" l="1"/>
  <c r="H13" i="1"/>
  <c r="H11" i="1"/>
  <c r="H8" i="1"/>
  <c r="H5" i="1"/>
  <c r="H6" i="1" s="1"/>
  <c r="I4" i="1"/>
  <c r="G15" i="1"/>
  <c r="G17" i="1" s="1"/>
  <c r="G18" i="1" s="1"/>
  <c r="G19" i="1" s="1"/>
  <c r="I13" i="1" l="1"/>
  <c r="I11" i="1"/>
  <c r="I12" i="1"/>
  <c r="I8" i="1"/>
  <c r="I5" i="1"/>
  <c r="H15" i="1"/>
  <c r="H17" i="1" s="1"/>
  <c r="H18" i="1" s="1"/>
  <c r="H19" i="1" s="1"/>
  <c r="I6" i="1"/>
  <c r="I15" i="1" l="1"/>
  <c r="I17" i="1" s="1"/>
  <c r="I18" i="1" s="1"/>
  <c r="I19" i="1" s="1"/>
</calcChain>
</file>

<file path=xl/sharedStrings.xml><?xml version="1.0" encoding="utf-8"?>
<sst xmlns="http://schemas.openxmlformats.org/spreadsheetml/2006/main" count="37" uniqueCount="35">
  <si>
    <t>August Online Technology</t>
  </si>
  <si>
    <t>Eight-Year Financial Projection for Product X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</si>
  <si>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</si>
  <si>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</si>
  <si>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</si>
  <si>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</si>
  <si>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</si>
  <si>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</si>
  <si>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</si>
  <si>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</si>
  <si>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Sales</t>
  </si>
  <si>
    <t>Cost of Goods</t>
  </si>
  <si>
    <t>Gross margin</t>
  </si>
  <si>
    <t>Expenses</t>
  </si>
  <si>
    <t>Advertising</t>
  </si>
  <si>
    <t>Maintenance</t>
  </si>
  <si>
    <t>Rent</t>
  </si>
  <si>
    <t>Salaries</t>
  </si>
  <si>
    <t>Shipping</t>
  </si>
  <si>
    <t>Supplies</t>
  </si>
  <si>
    <t>Web Services</t>
  </si>
  <si>
    <t>Total Expenses</t>
  </si>
  <si>
    <t>Operating Income</t>
  </si>
  <si>
    <t>Income Tax</t>
  </si>
  <si>
    <t>Net Income</t>
  </si>
  <si>
    <t>Assumptions</t>
  </si>
  <si>
    <t>Units Sold in Prior Year</t>
  </si>
  <si>
    <t>Unit Cost</t>
  </si>
  <si>
    <t>Annual Sales Growth</t>
  </si>
  <si>
    <t>Annual Price Increase</t>
  </si>
  <si>
    <t>Margin</t>
  </si>
  <si>
    <t>August Online Technology Alternative Projections</t>
  </si>
  <si>
    <t>Case</t>
  </si>
  <si>
    <t>Answer to question</t>
  </si>
  <si>
    <t>By finding an average price for th eight years and use the what if analysis byusing that average price and changing the annual sales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</si>
</sst>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;\(0.00\)"/>
  </numFmts>
  <fonts count="6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26"/>
      <color theme="1"/>
      <name val="Corbel"/>
      <family val="2"/>
      <scheme val="minor"/>
    </font>
    <font>
      <sz val="16"/>
      <color theme="1"/>
      <name val="Corbel"/>
      <family val="2"/>
      <scheme val="minor"/>
    </font>
    <font>
      <i/>
      <sz val="12"/>
      <color theme="1"/>
      <name val="Corbel"/>
      <family val="2"/>
      <scheme val="minor"/>
    </font>
    <font>
      <sz val="14"/>
      <color theme="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Fon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textRotation="45"/>
    </xf>
    <xf numFmtId="164" fontId="0" fillId="0" borderId="0" xfId="1" applyNumberFormat="1" applyFont="1"/>
    <xf numFmtId="8" fontId="0" fillId="0" borderId="0" xfId="2" applyNumberFormat="1" applyFont="1"/>
    <xf numFmtId="10" fontId="0" fillId="0" borderId="0" xfId="3" applyNumberFormat="1" applyFont="1"/>
    <xf numFmtId="165" fontId="0" fillId="0" borderId="0" xfId="0" applyNumberFormat="1"/>
    <xf numFmtId="165" fontId="0" fillId="0" borderId="1" xfId="0" applyNumberFormat="1" applyBorder="1" applyAlignment="1">
      <alignment horizontal="left" indent="1"/>
    </xf>
    <xf numFmtId="165" fontId="0" fillId="0" borderId="0" xfId="0" applyNumberFormat="1" applyAlignment="1">
      <alignment horizontal="left" indent="1"/>
    </xf>
    <xf numFmtId="44" fontId="0" fillId="0" borderId="0" xfId="2" applyFont="1"/>
    <xf numFmtId="43" fontId="0" fillId="0" borderId="1" xfId="1" applyFont="1" applyBorder="1"/>
    <xf numFmtId="43" fontId="0" fillId="0" borderId="0" xfId="1" applyFont="1"/>
    <xf numFmtId="0" fontId="5" fillId="0" borderId="0" xfId="0" applyFont="1"/>
    <xf numFmtId="0" fontId="1" fillId="2" borderId="0" xfId="4"/>
    <xf numFmtId="15" fontId="1" fillId="2" borderId="0" xfId="4" applyNumberFormat="1"/>
    <xf numFmtId="0" fontId="2" fillId="2" borderId="0" xfId="4" applyFont="1"/>
    <xf numFmtId="0" fontId="3" fillId="2" borderId="0" xfId="4" applyFont="1"/>
    <xf numFmtId="165" fontId="5" fillId="2" borderId="0" xfId="4" applyNumberFormat="1" applyFont="1"/>
    <xf numFmtId="44" fontId="0" fillId="2" borderId="0" xfId="4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5">
    <cellStyle name="40% - Accent1" xfId="4" builtinId="31" customBuiltin="1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'Financial Projection'!$A$19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'Financial Projection'!$B$3:$I$3</c:f>
              <c:strCache>
                <c:ptCount val="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</c:strCache>
            </c:strRef>
          </c:cat>
          <c:val>
            <c:numRef>
              <c:f>'Financial Projection'!$B$19:$I$19</c:f>
              <c:numCache>
                <c:formatCode>_("$"* #,##0.00_);_("$"* \(#,##0.00\);_("$"* "-"??_);_(@_)</c:formatCode>
                <c:ptCount val="8"/>
                <c:pt idx="0">
                  <c:v>819359.78852217784</c:v>
                </c:pt>
                <c:pt idx="1">
                  <c:v>824862.08766112197</c:v>
                </c:pt>
                <c:pt idx="2">
                  <c:v>1009111.9305629133</c:v>
                </c:pt>
                <c:pt idx="3">
                  <c:v>1037394.3681186455</c:v>
                </c:pt>
                <c:pt idx="4">
                  <c:v>1100962.306973299</c:v>
                </c:pt>
                <c:pt idx="5">
                  <c:v>1283887.6272456618</c:v>
                </c:pt>
                <c:pt idx="6">
                  <c:v>1402262.3701638214</c:v>
                </c:pt>
                <c:pt idx="7">
                  <c:v>1499999.9999864437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1-4E55-8698-ED6A32AC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8992"/>
        <c:axId val="402391288"/>
      </c:areaChart>
      <c:catAx>
        <c:axId val="402388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288"/>
        <c:crosses val="autoZero"/>
        <c:auto val="1"/>
        <c:lblAlgn val="ctr"/>
        <c:lblOffset val="100"/>
        <c:noMultiLvlLbl val="0"/>
      </c:catAx>
      <c:valAx>
        <c:axId val="402391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7620</xdr:rowOff>
    </xdr:from>
    <xdr:to>
      <xdr:col>8</xdr:col>
      <xdr:colOff>304800</xdr:colOff>
      <xdr:row>17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5D15D2-12ED-44BD-AA1F-28644CA90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B9C8-9289-4E84-BFC3-BD37A8AC7C65}">
  <sheetPr>
    <tabColor theme="4" tint="0.39997558519241921"/>
    <pageSetUpPr fitToPage="1"/>
  </sheetPr>
  <dimension ref="A1:K36"/>
  <sheetViews>
    <sheetView tabSelected="1" topLeftCell="A7" zoomScale="70" zoomScaleNormal="70" workbookViewId="0">
      <selection activeCell="C38" sqref="C38"/>
    </sheetView>
  </sheetViews>
  <sheetFormatPr defaultRowHeight="14.4" x14ac:dyDescent="0.3"/>
  <cols>
    <col min="1" max="1" width="24.77734375" customWidth="1"/>
    <col min="2" max="2" width="15.5546875" bestFit="1" customWidth="1"/>
    <col min="3" max="3" width="15.33203125" bestFit="1" customWidth="1"/>
    <col min="4" max="4" width="15.6640625" bestFit="1" customWidth="1"/>
    <col min="5" max="5" width="15.44140625" bestFit="1" customWidth="1"/>
    <col min="6" max="6" width="15.6640625" bestFit="1" customWidth="1"/>
    <col min="7" max="8" width="16.21875" bestFit="1" customWidth="1"/>
    <col min="9" max="9" width="15.77734375" bestFit="1" customWidth="1"/>
    <col min="10" max="10" width="14.6640625" bestFit="1" customWidth="1"/>
    <col min="11" max="11" width="14.21875" bestFit="1" customWidth="1"/>
  </cols>
  <sheetData>
    <row r="1" spans="1:9" ht="33.6" x14ac:dyDescent="0.65">
      <c r="A1" s="15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1" x14ac:dyDescent="0.4">
      <c r="A2" s="16" t="s">
        <v>1</v>
      </c>
      <c r="B2" s="13"/>
      <c r="C2" s="13"/>
      <c r="D2" s="13"/>
      <c r="E2" s="13"/>
      <c r="F2" s="13"/>
      <c r="G2" s="13"/>
      <c r="H2" s="13"/>
      <c r="I2" s="14">
        <f ca="1">NOW()</f>
        <v>43399.872357754626</v>
      </c>
    </row>
    <row r="3" spans="1:9" ht="37.200000000000003" thickBot="1" x14ac:dyDescent="0.35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3">
      <c r="A4" s="6" t="s">
        <v>10</v>
      </c>
      <c r="B4" s="9">
        <f>$B$23*($B$24/(1-$B$27))</f>
        <v>50692586.512627378</v>
      </c>
      <c r="C4" s="9">
        <f>B4*(1+$B$25)*(1+$B$26)</f>
        <v>53910298.441516399</v>
      </c>
      <c r="D4" s="9">
        <f t="shared" ref="D4:I4" si="0">C4*(1+$B$25)*(1+$B$26)</f>
        <v>57332254.635091655</v>
      </c>
      <c r="E4" s="9">
        <f t="shared" si="0"/>
        <v>60971419.498054102</v>
      </c>
      <c r="F4" s="9">
        <f t="shared" si="0"/>
        <v>64841580.350693092</v>
      </c>
      <c r="G4" s="9">
        <f t="shared" si="0"/>
        <v>68957399.663453341</v>
      </c>
      <c r="H4" s="9">
        <f t="shared" si="0"/>
        <v>73334470.607091039</v>
      </c>
      <c r="I4" s="9">
        <f t="shared" si="0"/>
        <v>77989376.128876135</v>
      </c>
    </row>
    <row r="5" spans="1:9" ht="15" thickBot="1" x14ac:dyDescent="0.35">
      <c r="A5" s="7" t="s">
        <v>11</v>
      </c>
      <c r="B5" s="10">
        <f>B4*(1-$B$27)</f>
        <v>35311650</v>
      </c>
      <c r="C5" s="10">
        <f t="shared" ref="C5:I5" si="1">C4*(1-$B$27)</f>
        <v>37553056.983750001</v>
      </c>
      <c r="D5" s="10">
        <f t="shared" si="1"/>
        <v>39936737.27579353</v>
      </c>
      <c r="E5" s="10">
        <f t="shared" si="1"/>
        <v>42471721.674374528</v>
      </c>
      <c r="F5" s="10">
        <f t="shared" si="1"/>
        <v>45167614.20765546</v>
      </c>
      <c r="G5" s="10">
        <f t="shared" si="1"/>
        <v>48034628.51948639</v>
      </c>
      <c r="H5" s="10">
        <f t="shared" si="1"/>
        <v>51083626.564760789</v>
      </c>
      <c r="I5" s="10">
        <f t="shared" si="1"/>
        <v>54326159.760958977</v>
      </c>
    </row>
    <row r="6" spans="1:9" x14ac:dyDescent="0.3">
      <c r="A6" s="6" t="s">
        <v>12</v>
      </c>
      <c r="B6" s="9">
        <f>B4-B5</f>
        <v>15380936.512627378</v>
      </c>
      <c r="C6" s="9">
        <f t="shared" ref="C6:I6" si="2">C4-C5</f>
        <v>16357241.457766399</v>
      </c>
      <c r="D6" s="9">
        <f t="shared" si="2"/>
        <v>17395517.359298125</v>
      </c>
      <c r="E6" s="9">
        <f t="shared" si="2"/>
        <v>18499697.823679574</v>
      </c>
      <c r="F6" s="9">
        <f t="shared" si="2"/>
        <v>19673966.143037632</v>
      </c>
      <c r="G6" s="9">
        <f t="shared" si="2"/>
        <v>20922771.14396695</v>
      </c>
      <c r="H6" s="9">
        <f t="shared" si="2"/>
        <v>22250844.04233025</v>
      </c>
      <c r="I6" s="9">
        <f t="shared" si="2"/>
        <v>23663216.367917158</v>
      </c>
    </row>
    <row r="7" spans="1:9" ht="18" customHeight="1" x14ac:dyDescent="0.35">
      <c r="A7" s="17" t="s">
        <v>13</v>
      </c>
      <c r="B7" s="6"/>
      <c r="C7" s="6"/>
      <c r="D7" s="6"/>
      <c r="E7" s="6"/>
      <c r="F7" s="6"/>
      <c r="G7" s="6"/>
      <c r="H7" s="6"/>
      <c r="I7" s="6"/>
    </row>
    <row r="8" spans="1:9" x14ac:dyDescent="0.3">
      <c r="A8" s="8" t="s">
        <v>14</v>
      </c>
      <c r="B8" s="9">
        <f>1250+8%*B4</f>
        <v>4056656.9210101902</v>
      </c>
      <c r="C8" s="9">
        <f t="shared" ref="C8:I8" si="3">1250+8%*C4</f>
        <v>4314073.8753213119</v>
      </c>
      <c r="D8" s="9">
        <f t="shared" si="3"/>
        <v>4587830.3708073329</v>
      </c>
      <c r="E8" s="9">
        <f t="shared" si="3"/>
        <v>4878963.5598443281</v>
      </c>
      <c r="F8" s="9">
        <f t="shared" si="3"/>
        <v>5188576.4280554475</v>
      </c>
      <c r="G8" s="9">
        <f t="shared" si="3"/>
        <v>5517841.9730762672</v>
      </c>
      <c r="H8" s="9">
        <f t="shared" si="3"/>
        <v>5868007.6485672835</v>
      </c>
      <c r="I8" s="9">
        <f t="shared" si="3"/>
        <v>6240400.0903100912</v>
      </c>
    </row>
    <row r="9" spans="1:9" x14ac:dyDescent="0.3">
      <c r="A9" s="8" t="s">
        <v>15</v>
      </c>
      <c r="B9" s="11">
        <v>500000</v>
      </c>
      <c r="C9" s="11">
        <v>600000</v>
      </c>
      <c r="D9" s="11">
        <v>440000</v>
      </c>
      <c r="E9" s="11">
        <v>520000</v>
      </c>
      <c r="F9" s="11">
        <v>555000</v>
      </c>
      <c r="G9" s="11">
        <v>420000</v>
      </c>
      <c r="H9" s="11">
        <v>390000</v>
      </c>
      <c r="I9" s="11">
        <v>400000</v>
      </c>
    </row>
    <row r="10" spans="1:9" x14ac:dyDescent="0.3">
      <c r="A10" s="8" t="s">
        <v>16</v>
      </c>
      <c r="B10" s="11">
        <v>1000000</v>
      </c>
      <c r="C10" s="11">
        <f>B10+(6.5%*B10)</f>
        <v>1065000</v>
      </c>
      <c r="D10" s="11">
        <f t="shared" ref="D10:I10" si="4">C10+(6.5%*C10)</f>
        <v>1134225</v>
      </c>
      <c r="E10" s="11">
        <f t="shared" si="4"/>
        <v>1207949.625</v>
      </c>
      <c r="F10" s="11">
        <f t="shared" si="4"/>
        <v>1286466.350625</v>
      </c>
      <c r="G10" s="11">
        <f t="shared" si="4"/>
        <v>1370086.663415625</v>
      </c>
      <c r="H10" s="11">
        <f t="shared" si="4"/>
        <v>1459142.2965376405</v>
      </c>
      <c r="I10" s="11">
        <f t="shared" si="4"/>
        <v>1553986.5458125873</v>
      </c>
    </row>
    <row r="11" spans="1:9" x14ac:dyDescent="0.3">
      <c r="A11" s="8" t="s">
        <v>17</v>
      </c>
      <c r="B11" s="11">
        <f>12%*B4</f>
        <v>6083110.381515285</v>
      </c>
      <c r="C11" s="11">
        <f t="shared" ref="C11:I11" si="5">12%*C4</f>
        <v>6469235.8129819678</v>
      </c>
      <c r="D11" s="11">
        <f t="shared" si="5"/>
        <v>6879870.5562109984</v>
      </c>
      <c r="E11" s="11">
        <f t="shared" si="5"/>
        <v>7316570.3397664921</v>
      </c>
      <c r="F11" s="11">
        <f t="shared" si="5"/>
        <v>7780989.6420831708</v>
      </c>
      <c r="G11" s="11">
        <f t="shared" si="5"/>
        <v>8274887.9596144008</v>
      </c>
      <c r="H11" s="11">
        <f t="shared" si="5"/>
        <v>8800136.4728509244</v>
      </c>
      <c r="I11" s="11">
        <f t="shared" si="5"/>
        <v>9358725.1354651358</v>
      </c>
    </row>
    <row r="12" spans="1:9" x14ac:dyDescent="0.3">
      <c r="A12" s="8" t="s">
        <v>18</v>
      </c>
      <c r="B12" s="11">
        <f>3.6%*B4</f>
        <v>1824933.1144545858</v>
      </c>
      <c r="C12" s="11">
        <f t="shared" ref="C12:I12" si="6">3.6%*C4</f>
        <v>1940770.7438945905</v>
      </c>
      <c r="D12" s="11">
        <f t="shared" si="6"/>
        <v>2063961.1668632999</v>
      </c>
      <c r="E12" s="11">
        <f t="shared" si="6"/>
        <v>2194971.1019299477</v>
      </c>
      <c r="F12" s="11">
        <f t="shared" si="6"/>
        <v>2334296.8926249514</v>
      </c>
      <c r="G12" s="11">
        <f t="shared" si="6"/>
        <v>2482466.3878843207</v>
      </c>
      <c r="H12" s="11">
        <f t="shared" si="6"/>
        <v>2640040.9418552779</v>
      </c>
      <c r="I12" s="11">
        <f t="shared" si="6"/>
        <v>2807617.5406395411</v>
      </c>
    </row>
    <row r="13" spans="1:9" x14ac:dyDescent="0.3">
      <c r="A13" s="8" t="s">
        <v>19</v>
      </c>
      <c r="B13" s="11">
        <f>1.2%*B4</f>
        <v>608311.03815152857</v>
      </c>
      <c r="C13" s="11">
        <f t="shared" ref="C13:I13" si="7">1.2%*C4</f>
        <v>646923.5812981968</v>
      </c>
      <c r="D13" s="11">
        <f t="shared" si="7"/>
        <v>687987.05562109989</v>
      </c>
      <c r="E13" s="11">
        <f t="shared" si="7"/>
        <v>731657.03397664928</v>
      </c>
      <c r="F13" s="11">
        <f t="shared" si="7"/>
        <v>778098.96420831711</v>
      </c>
      <c r="G13" s="11">
        <f t="shared" si="7"/>
        <v>827488.79596144008</v>
      </c>
      <c r="H13" s="11">
        <f t="shared" si="7"/>
        <v>880013.64728509251</v>
      </c>
      <c r="I13" s="11">
        <f t="shared" si="7"/>
        <v>935872.51354651363</v>
      </c>
    </row>
    <row r="14" spans="1:9" x14ac:dyDescent="0.3">
      <c r="A14" s="8" t="s">
        <v>20</v>
      </c>
      <c r="B14" s="11">
        <v>85000</v>
      </c>
      <c r="C14" s="11">
        <f>B14+(6%*B14)</f>
        <v>90100</v>
      </c>
      <c r="D14" s="11">
        <f t="shared" ref="D14:I14" si="8">C14+(6%*C14)</f>
        <v>95506</v>
      </c>
      <c r="E14" s="11">
        <f t="shared" si="8"/>
        <v>101236.36</v>
      </c>
      <c r="F14" s="11">
        <f t="shared" si="8"/>
        <v>107310.5416</v>
      </c>
      <c r="G14" s="11">
        <f t="shared" si="8"/>
        <v>113749.174096</v>
      </c>
      <c r="H14" s="11">
        <f t="shared" si="8"/>
        <v>120574.12454176</v>
      </c>
      <c r="I14" s="11">
        <f t="shared" si="8"/>
        <v>127808.57201426561</v>
      </c>
    </row>
    <row r="15" spans="1:9" ht="18" customHeight="1" x14ac:dyDescent="0.35">
      <c r="A15" s="17" t="s">
        <v>21</v>
      </c>
      <c r="B15" s="9">
        <f>SUM(B8:B14)</f>
        <v>14158011.45513159</v>
      </c>
      <c r="C15" s="9">
        <f t="shared" ref="C15:I15" si="9">SUM(C8:C14)</f>
        <v>15126104.013496067</v>
      </c>
      <c r="D15" s="9">
        <f t="shared" si="9"/>
        <v>15889380.149502732</v>
      </c>
      <c r="E15" s="9">
        <f t="shared" si="9"/>
        <v>16951348.020517416</v>
      </c>
      <c r="F15" s="9">
        <f t="shared" si="9"/>
        <v>18030738.819196887</v>
      </c>
      <c r="G15" s="9">
        <f t="shared" si="9"/>
        <v>19006520.954048052</v>
      </c>
      <c r="H15" s="9">
        <f t="shared" si="9"/>
        <v>20157915.131637979</v>
      </c>
      <c r="I15" s="9">
        <f t="shared" si="9"/>
        <v>21424410.397788137</v>
      </c>
    </row>
    <row r="16" spans="1:9" x14ac:dyDescent="0.3">
      <c r="A16" s="6"/>
      <c r="B16" s="6"/>
      <c r="C16" s="6"/>
      <c r="D16" s="6"/>
      <c r="E16" s="6"/>
      <c r="F16" s="6"/>
      <c r="G16" s="6"/>
      <c r="H16" s="6"/>
      <c r="I16" s="6"/>
    </row>
    <row r="17" spans="1:11" ht="18" customHeight="1" x14ac:dyDescent="0.35">
      <c r="A17" s="17" t="s">
        <v>22</v>
      </c>
      <c r="B17" s="18">
        <f>B6-B15</f>
        <v>1222925.0574957877</v>
      </c>
      <c r="C17" s="18">
        <f t="shared" ref="C17:I17" si="10">C6-C15</f>
        <v>1231137.4442703314</v>
      </c>
      <c r="D17" s="18">
        <f t="shared" si="10"/>
        <v>1506137.209795393</v>
      </c>
      <c r="E17" s="18">
        <f t="shared" si="10"/>
        <v>1548349.8031621575</v>
      </c>
      <c r="F17" s="18">
        <f t="shared" si="10"/>
        <v>1643227.3238407448</v>
      </c>
      <c r="G17" s="18">
        <f t="shared" si="10"/>
        <v>1916250.189918898</v>
      </c>
      <c r="H17" s="18">
        <f t="shared" si="10"/>
        <v>2092928.9106922708</v>
      </c>
      <c r="I17" s="18">
        <f t="shared" si="10"/>
        <v>2238805.9701290205</v>
      </c>
    </row>
    <row r="18" spans="1:11" x14ac:dyDescent="0.3">
      <c r="A18" s="8" t="s">
        <v>23</v>
      </c>
      <c r="B18" s="11">
        <f>IF(B17 &lt; 0,0,33%*B17)</f>
        <v>403565.26897360996</v>
      </c>
      <c r="C18" s="11">
        <f t="shared" ref="C18:I18" si="11">IF(C17 &lt; 0,0,33%*C17)</f>
        <v>406275.35660920938</v>
      </c>
      <c r="D18" s="11">
        <f t="shared" si="11"/>
        <v>497025.27923247975</v>
      </c>
      <c r="E18" s="11">
        <f t="shared" si="11"/>
        <v>510955.43504351203</v>
      </c>
      <c r="F18" s="11">
        <f t="shared" si="11"/>
        <v>542265.01686744578</v>
      </c>
      <c r="G18" s="11">
        <f t="shared" si="11"/>
        <v>632362.56267323636</v>
      </c>
      <c r="H18" s="11">
        <f t="shared" si="11"/>
        <v>690666.54052844946</v>
      </c>
      <c r="I18" s="11">
        <f t="shared" si="11"/>
        <v>738805.97014257684</v>
      </c>
    </row>
    <row r="19" spans="1:11" ht="18" customHeight="1" x14ac:dyDescent="0.35">
      <c r="A19" s="17" t="s">
        <v>24</v>
      </c>
      <c r="B19" s="18">
        <f>B17-B18</f>
        <v>819359.78852217784</v>
      </c>
      <c r="C19" s="18">
        <f t="shared" ref="C19:I19" si="12">C17-C18</f>
        <v>824862.08766112197</v>
      </c>
      <c r="D19" s="18">
        <f t="shared" si="12"/>
        <v>1009111.9305629133</v>
      </c>
      <c r="E19" s="18">
        <f t="shared" si="12"/>
        <v>1037394.3681186455</v>
      </c>
      <c r="F19" s="18">
        <f t="shared" si="12"/>
        <v>1100962.306973299</v>
      </c>
      <c r="G19" s="18">
        <f t="shared" si="12"/>
        <v>1283887.6272456618</v>
      </c>
      <c r="H19" s="18">
        <f t="shared" si="12"/>
        <v>1402262.3701638214</v>
      </c>
      <c r="I19" s="18">
        <f t="shared" si="12"/>
        <v>1499999.9999864437</v>
      </c>
    </row>
    <row r="22" spans="1:11" ht="18" customHeight="1" x14ac:dyDescent="0.35">
      <c r="A22" s="12" t="s">
        <v>25</v>
      </c>
    </row>
    <row r="23" spans="1:11" x14ac:dyDescent="0.3">
      <c r="A23" t="s">
        <v>26</v>
      </c>
      <c r="B23" s="3">
        <v>235411</v>
      </c>
    </row>
    <row r="24" spans="1:11" x14ac:dyDescent="0.3">
      <c r="A24" t="s">
        <v>27</v>
      </c>
      <c r="B24" s="4">
        <v>150</v>
      </c>
    </row>
    <row r="25" spans="1:11" x14ac:dyDescent="0.3">
      <c r="A25" t="s">
        <v>28</v>
      </c>
      <c r="B25" s="5">
        <v>3.2500000000000001E-2</v>
      </c>
    </row>
    <row r="26" spans="1:11" x14ac:dyDescent="0.3">
      <c r="A26" t="s">
        <v>29</v>
      </c>
      <c r="B26" s="5">
        <v>0.03</v>
      </c>
    </row>
    <row r="27" spans="1:11" x14ac:dyDescent="0.3">
      <c r="A27" t="s">
        <v>30</v>
      </c>
      <c r="B27" s="5">
        <v>0.30341589511902362</v>
      </c>
    </row>
    <row r="29" spans="1:11" x14ac:dyDescent="0.3">
      <c r="A29" t="s">
        <v>31</v>
      </c>
    </row>
    <row r="30" spans="1:11" x14ac:dyDescent="0.3">
      <c r="A30" t="s">
        <v>32</v>
      </c>
      <c r="B30" t="s">
        <v>28</v>
      </c>
      <c r="C30" t="s">
        <v>29</v>
      </c>
    </row>
    <row r="31" spans="1:11" x14ac:dyDescent="0.3">
      <c r="A31" s="19">
        <v>1</v>
      </c>
      <c r="B31" s="5">
        <v>4.2500000000000003E-2</v>
      </c>
      <c r="C31" s="5">
        <v>0.02</v>
      </c>
      <c r="D31" s="9">
        <v>658466.53780313639</v>
      </c>
      <c r="E31" s="9">
        <v>653540.98109796247</v>
      </c>
      <c r="F31" s="9">
        <v>826687.42982552038</v>
      </c>
      <c r="G31" s="9">
        <v>843147.19160946552</v>
      </c>
      <c r="H31" s="9">
        <v>894126.59852251015</v>
      </c>
      <c r="I31" s="9">
        <v>1063647.9416239178</v>
      </c>
      <c r="J31" s="9">
        <v>1167750.4635656436</v>
      </c>
      <c r="K31" s="9">
        <v>1250291.4128712388</v>
      </c>
    </row>
    <row r="32" spans="1:11" x14ac:dyDescent="0.3">
      <c r="A32" s="19">
        <v>2</v>
      </c>
      <c r="B32" s="5">
        <v>2.2499999999999999E-2</v>
      </c>
      <c r="C32" s="5">
        <v>0.03</v>
      </c>
      <c r="D32" s="9">
        <v>658466.53780313639</v>
      </c>
      <c r="E32" s="9">
        <v>636027.22126331925</v>
      </c>
      <c r="F32" s="9">
        <v>789619.11929149367</v>
      </c>
      <c r="G32" s="9">
        <v>784304.73384206928</v>
      </c>
      <c r="H32" s="9">
        <v>811097.63066996401</v>
      </c>
      <c r="I32" s="9">
        <v>953812.3494348207</v>
      </c>
      <c r="J32" s="9">
        <v>1028264.299530098</v>
      </c>
      <c r="K32" s="9">
        <v>1078069.6402622145</v>
      </c>
    </row>
    <row r="33" spans="1:11" x14ac:dyDescent="0.3">
      <c r="A33" s="19">
        <v>3</v>
      </c>
      <c r="B33" s="5">
        <v>1.2500000000000001E-2</v>
      </c>
      <c r="C33" s="5">
        <v>0.04</v>
      </c>
      <c r="D33" s="9">
        <v>658466.53780313639</v>
      </c>
      <c r="E33" s="9">
        <v>635726.00180670351</v>
      </c>
      <c r="F33" s="9">
        <v>788984.69840245345</v>
      </c>
      <c r="G33" s="9">
        <v>783302.58277778642</v>
      </c>
      <c r="H33" s="9">
        <v>809690.49365161126</v>
      </c>
      <c r="I33" s="9">
        <v>951960.05141601269</v>
      </c>
      <c r="J33" s="9">
        <v>1025923.5412406921</v>
      </c>
      <c r="K33" s="9">
        <v>1075193.77971819</v>
      </c>
    </row>
    <row r="35" spans="1:11" x14ac:dyDescent="0.3">
      <c r="A35" t="s">
        <v>33</v>
      </c>
    </row>
    <row r="36" spans="1:11" ht="86.4" x14ac:dyDescent="0.3">
      <c r="A36" s="20" t="s">
        <v>34</v>
      </c>
    </row>
  </sheetData>
  <pageMargins left="0.7" right="0.7" top="0.75" bottom="0.75" header="0.3" footer="0.3"/>
  <pageSetup scale="75" fitToHeight="0" orientation="landscape" horizontalDpi="4294967293" verticalDpi="4294967293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4B6EBD9-3080-4BDE-9514-59C649F488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Projection'!B4:I4</xm:f>
              <xm:sqref>J4</xm:sqref>
            </x14:sparkline>
            <x14:sparkline>
              <xm:f>'Financial Projection'!B5:I5</xm:f>
              <xm:sqref>J5</xm:sqref>
            </x14:sparkline>
            <x14:sparkline>
              <xm:f>'Financial Projection'!B6:I6</xm:f>
              <xm:sqref>J6</xm:sqref>
            </x14:sparkline>
            <x14:sparkline>
              <xm:f>'Financial Projection'!B7:I7</xm:f>
              <xm:sqref>J7</xm:sqref>
            </x14:sparkline>
            <x14:sparkline>
              <xm:f>'Financial Projection'!B8:I8</xm:f>
              <xm:sqref>J8</xm:sqref>
            </x14:sparkline>
            <x14:sparkline>
              <xm:f>'Financial Projection'!B9:I9</xm:f>
              <xm:sqref>J9</xm:sqref>
            </x14:sparkline>
            <x14:sparkline>
              <xm:f>'Financial Projection'!B10:I10</xm:f>
              <xm:sqref>J10</xm:sqref>
            </x14:sparkline>
            <x14:sparkline>
              <xm:f>'Financial Projection'!B11:I11</xm:f>
              <xm:sqref>J11</xm:sqref>
            </x14:sparkline>
            <x14:sparkline>
              <xm:f>'Financial Projection'!B12:I12</xm:f>
              <xm:sqref>J12</xm:sqref>
            </x14:sparkline>
            <x14:sparkline>
              <xm:f>'Financial Projection'!B13:I13</xm:f>
              <xm:sqref>J13</xm:sqref>
            </x14:sparkline>
            <x14:sparkline>
              <xm:f>'Financial Projection'!B14:I14</xm:f>
              <xm:sqref>J14</xm:sqref>
            </x14:sparkline>
            <x14:sparkline>
              <xm:f>'Financial Projection'!B15:I15</xm:f>
              <xm:sqref>J15</xm:sqref>
            </x14:sparkline>
            <x14:sparkline>
              <xm:f>'Financial Projection'!B16:I16</xm:f>
              <xm:sqref>J16</xm:sqref>
            </x14:sparkline>
            <x14:sparkline>
              <xm:f>'Financial Projection'!B17:I17</xm:f>
              <xm:sqref>J17</xm:sqref>
            </x14:sparkline>
            <x14:sparkline>
              <xm:f>'Financial Projection'!B18:I18</xm:f>
              <xm:sqref>J18</xm:sqref>
            </x14:sparkline>
            <x14:sparkline>
              <xm:f>'Financial Projection'!B19:I19</xm:f>
              <xm:sqref>J19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0AD9-0640-460A-B4E8-12C00C049ACB}">
  <sheetPr>
    <tabColor theme="5" tint="0.39997558519241921"/>
  </sheetPr>
  <dimension ref="A1"/>
  <sheetViews>
    <sheetView workbookViewId="0">
      <selection activeCell="B20" sqref="B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Projection</vt:lpstr>
      <vt:lpstr>Net Income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2018-10-04T20:35:48Z</cp:lastPrinted>
  <dcterms:created xsi:type="dcterms:W3CDTF">2018-10-02T19:50:02Z</dcterms:created>
  <dcterms:modified xsi:type="dcterms:W3CDTF">2018-10-27T03:56:12Z</dcterms:modified>
</cp:coreProperties>
</file>