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OneDrive\EWU\Fall Quarter 2018\MISC 374-01\"/>
    </mc:Choice>
  </mc:AlternateContent>
  <xr:revisionPtr revIDLastSave="69" documentId="8_{C042A8DF-F8F7-4BBE-9639-8BC3ECDD840C}" xr6:coauthVersionLast="37" xr6:coauthVersionMax="37" xr10:uidLastSave="{1659BAF9-4CBD-46EB-8AE2-65415535F292}"/>
  <bookViews>
    <workbookView xWindow="0" yWindow="0" windowWidth="17256" windowHeight="5580" xr2:uid="{00000000-000D-0000-FFFF-FFFF00000000}"/>
  </bookViews>
  <sheets>
    <sheet name="403B Planning Sheet" sheetId="1" r:id="rId1"/>
  </sheets>
  <definedNames>
    <definedName name="Annual_Return">'403B Planning Sheet'!$C$8</definedName>
    <definedName name="Annual_Salary">'403B Planning Sheet'!$C$4</definedName>
    <definedName name="Company_Match">'403B Planning Sheet'!$C$6</definedName>
    <definedName name="Employee">'403B Planning Sheet'!$C$11</definedName>
    <definedName name="Employee_Name">'403B Planning Sheet'!$C$3</definedName>
    <definedName name="Employer">'403B Planning Sheet'!$C$12</definedName>
    <definedName name="Future_Value">'403B Planning Sheet'!$C$14</definedName>
    <definedName name="Monthly_Contribution">'403B Planning Sheet'!$C$10</definedName>
    <definedName name="Percent_Invested">'403B Planning Sheet'!$C$5</definedName>
    <definedName name="Total">'403B Planning Sheet'!$C$13</definedName>
    <definedName name="Years">'403B Planning Sheet'!$C$9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" l="1"/>
  <c r="C11" i="1"/>
  <c r="G4" i="1" s="1"/>
  <c r="C12" i="1"/>
  <c r="C13" i="1" l="1"/>
  <c r="C14" i="1" s="1"/>
  <c r="I4" i="1" s="1"/>
  <c r="F4" i="1" l="1"/>
</calcChain>
</file>

<file path=xl/sharedStrings.xml><?xml version="1.0" encoding="utf-8"?>
<sst xmlns="http://schemas.openxmlformats.org/spreadsheetml/2006/main" count="23" uniqueCount="23">
  <si>
    <t>Monthly Contribution</t>
  </si>
  <si>
    <t>Employer</t>
  </si>
  <si>
    <t>Total</t>
  </si>
  <si>
    <t>Years</t>
  </si>
  <si>
    <t xml:space="preserve">Employee </t>
  </si>
  <si>
    <t>Future Value</t>
  </si>
  <si>
    <t>Employee
Investment</t>
  </si>
  <si>
    <t>Future
Value</t>
  </si>
  <si>
    <t>Name</t>
  </si>
  <si>
    <t>Annual Income</t>
  </si>
  <si>
    <t>Total Percent Invested</t>
  </si>
  <si>
    <t>Employer Match</t>
  </si>
  <si>
    <t>Expected Annual  Return</t>
  </si>
  <si>
    <t>Years Employed</t>
  </si>
  <si>
    <t>403B Planning Sheet</t>
  </si>
  <si>
    <t>Jayne Celis</t>
  </si>
  <si>
    <t>Employee Percent Invested</t>
  </si>
  <si>
    <t>Impact of Varying Annual Return and Employee Percent Invested</t>
  </si>
  <si>
    <t>Annuel Return in Left Column and Employee Percent Invested in Top Row</t>
  </si>
  <si>
    <t>Q &amp; A</t>
  </si>
  <si>
    <t xml:space="preserve"> which would make the impact more easily identifiable.</t>
  </si>
  <si>
    <t>1. Create a graph of the data to see the impact and make more easily identifiable.</t>
  </si>
  <si>
    <t>2. Create a separate chart that calculates the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</si>
</sst>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&quot;$&quot;#,##0.00"/>
  </numFmts>
  <fonts count="9" x14ac:knownFonts="1">
    <font>
      <sz val="10"/>
      <name val="Arial"/>
    </font>
    <font>
      <b/>
      <sz val="18"/>
      <color theme="3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sz val="1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name val="Arial"/>
    </font>
    <font>
      <b/>
      <sz val="14"/>
      <color theme="0"/>
      <name val="Calibri Light"/>
      <family val="2"/>
      <scheme val="maj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7">
    <xf numFmtId="0" fontId="0" fillId="0" borderId="0" xfId="0"/>
    <xf numFmtId="0" fontId="4" fillId="2" borderId="6" xfId="0" applyFont="1" applyFill="1" applyBorder="1"/>
    <xf numFmtId="0" fontId="4" fillId="2" borderId="7" xfId="0" applyFont="1" applyFill="1" applyBorder="1"/>
    <xf numFmtId="0" fontId="4" fillId="0" borderId="0" xfId="0" applyFont="1"/>
    <xf numFmtId="0" fontId="4" fillId="2" borderId="3" xfId="0" applyFont="1" applyFill="1" applyBorder="1"/>
    <xf numFmtId="164" fontId="4" fillId="2" borderId="2" xfId="0" applyNumberFormat="1" applyFont="1" applyFill="1" applyBorder="1"/>
    <xf numFmtId="10" fontId="4" fillId="2" borderId="5" xfId="3" applyNumberFormat="1" applyFont="1" applyFill="1" applyBorder="1"/>
    <xf numFmtId="0" fontId="4" fillId="2" borderId="5" xfId="0" applyFont="1" applyFill="1" applyBorder="1"/>
    <xf numFmtId="0" fontId="4" fillId="2" borderId="1" xfId="0" applyFont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7" fontId="4" fillId="2" borderId="5" xfId="2" applyNumberFormat="1" applyFont="1" applyFill="1" applyBorder="1"/>
    <xf numFmtId="7" fontId="4" fillId="2" borderId="2" xfId="2" applyNumberFormat="1" applyFont="1" applyFill="1" applyBorder="1"/>
    <xf numFmtId="39" fontId="4" fillId="2" borderId="5" xfId="2" applyNumberFormat="1" applyFont="1" applyFill="1" applyBorder="1"/>
    <xf numFmtId="39" fontId="4" fillId="2" borderId="1" xfId="2" applyNumberFormat="1" applyFont="1" applyFill="1" applyBorder="1"/>
    <xf numFmtId="7" fontId="4" fillId="2" borderId="1" xfId="2" applyNumberFormat="1" applyFont="1" applyFill="1" applyBorder="1"/>
    <xf numFmtId="0" fontId="5" fillId="0" borderId="0" xfId="0" applyFont="1"/>
    <xf numFmtId="0" fontId="4" fillId="0" borderId="0" xfId="0" applyFont="1" applyFill="1"/>
    <xf numFmtId="0" fontId="4" fillId="2" borderId="3" xfId="0" applyFont="1" applyFill="1" applyBorder="1" applyAlignment="1">
      <alignment horizontal="left" indent="1"/>
    </xf>
    <xf numFmtId="0" fontId="2" fillId="3" borderId="0" xfId="1" applyFont="1" applyFill="1" applyAlignment="1">
      <alignment horizontal="center"/>
    </xf>
    <xf numFmtId="0" fontId="7" fillId="3" borderId="7" xfId="1" applyFont="1" applyFill="1" applyBorder="1" applyAlignment="1">
      <alignment horizontal="center"/>
    </xf>
    <xf numFmtId="10" fontId="8" fillId="2" borderId="5" xfId="3" applyNumberFormat="1" applyFont="1" applyFill="1" applyBorder="1"/>
    <xf numFmtId="43" fontId="4" fillId="2" borderId="5" xfId="4" applyFont="1" applyFill="1" applyBorder="1"/>
    <xf numFmtId="10" fontId="8" fillId="2" borderId="1" xfId="3" applyNumberFormat="1" applyFont="1" applyFill="1" applyBorder="1"/>
    <xf numFmtId="43" fontId="4" fillId="2" borderId="1" xfId="4" applyFont="1" applyFill="1" applyBorder="1"/>
    <xf numFmtId="7" fontId="8" fillId="2" borderId="1" xfId="0" applyNumberFormat="1" applyFont="1" applyFill="1" applyBorder="1"/>
  </cellXfs>
  <cellStyles count="5">
    <cellStyle name="Comma" xfId="4" builtinId="3"/>
    <cellStyle name="Currency" xfId="2" builtinId="4"/>
    <cellStyle name="Normal" xfId="0" builtinId="0"/>
    <cellStyle name="Percent" xfId="3" builtinId="5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B1:Q23"/>
  <sheetViews>
    <sheetView tabSelected="1" zoomScale="80" zoomScaleNormal="80" workbookViewId="0">
      <selection activeCell="B25" sqref="B25"/>
    </sheetView>
  </sheetViews>
  <sheetFormatPr defaultColWidth="9.109375" defaultRowHeight="13.8" x14ac:dyDescent="0.25"/>
  <cols>
    <col min="1" max="1" width="0.88671875" style="17" customWidth="1"/>
    <col min="2" max="2" width="27.109375" style="17" customWidth="1"/>
    <col min="3" max="3" width="15.44140625" style="17" customWidth="1"/>
    <col min="4" max="4" width="0.88671875" style="17" customWidth="1"/>
    <col min="5" max="5" width="6.6640625" style="17" customWidth="1"/>
    <col min="6" max="7" width="14.6640625" style="17" customWidth="1"/>
    <col min="8" max="8" width="1.21875" style="17" customWidth="1"/>
    <col min="9" max="17" width="13.77734375" style="17" customWidth="1"/>
    <col min="18" max="16384" width="9.109375" style="17"/>
  </cols>
  <sheetData>
    <row r="1" spans="2:17" ht="36" customHeight="1" x14ac:dyDescent="0.45">
      <c r="B1" s="20" t="s">
        <v>14</v>
      </c>
      <c r="C1" s="20"/>
      <c r="D1" s="20"/>
      <c r="E1" s="20"/>
      <c r="F1" s="20"/>
      <c r="G1" s="20"/>
      <c r="I1" s="20" t="s">
        <v>17</v>
      </c>
      <c r="J1" s="20"/>
      <c r="K1" s="20"/>
      <c r="L1" s="20"/>
      <c r="M1" s="20"/>
      <c r="N1" s="20"/>
      <c r="O1" s="20"/>
      <c r="P1" s="20"/>
      <c r="Q1" s="20"/>
    </row>
    <row r="2" spans="2:17" ht="4.5" customHeight="1" x14ac:dyDescent="0.25">
      <c r="B2" s="18"/>
      <c r="C2" s="18"/>
      <c r="D2" s="3"/>
      <c r="E2" s="3"/>
      <c r="F2" s="3"/>
      <c r="G2" s="3"/>
    </row>
    <row r="3" spans="2:17" ht="29.4" thickBot="1" x14ac:dyDescent="0.4">
      <c r="B3" s="1" t="s">
        <v>8</v>
      </c>
      <c r="C3" s="2" t="s">
        <v>15</v>
      </c>
      <c r="D3" s="3"/>
      <c r="E3" s="10" t="s">
        <v>3</v>
      </c>
      <c r="F3" s="11" t="s">
        <v>7</v>
      </c>
      <c r="G3" s="11" t="s">
        <v>6</v>
      </c>
      <c r="I3" s="21" t="s">
        <v>18</v>
      </c>
      <c r="J3" s="21"/>
      <c r="K3" s="21"/>
      <c r="L3" s="21"/>
      <c r="M3" s="21"/>
      <c r="N3" s="21"/>
      <c r="O3" s="21"/>
      <c r="P3" s="21"/>
      <c r="Q3" s="21"/>
    </row>
    <row r="4" spans="2:17" x14ac:dyDescent="0.25">
      <c r="B4" s="4" t="s">
        <v>9</v>
      </c>
      <c r="C4" s="12">
        <v>85225</v>
      </c>
      <c r="D4" s="3"/>
      <c r="E4" s="5"/>
      <c r="F4" s="13">
        <f>C14</f>
        <v>67505.118329824836</v>
      </c>
      <c r="G4" s="13">
        <f xml:space="preserve"> 12 * C11 * C9</f>
        <v>35794.500000000007</v>
      </c>
      <c r="I4" s="26">
        <f>C14</f>
        <v>67505.118329824836</v>
      </c>
      <c r="J4" s="24">
        <v>0.03</v>
      </c>
      <c r="K4" s="24">
        <v>0.04</v>
      </c>
      <c r="L4" s="24">
        <v>0.05</v>
      </c>
      <c r="M4" s="24">
        <v>0.06</v>
      </c>
      <c r="N4" s="24">
        <v>7.0000000000000007E-2</v>
      </c>
      <c r="O4" s="24">
        <v>0.08</v>
      </c>
      <c r="P4" s="24">
        <v>0.09</v>
      </c>
      <c r="Q4" s="24">
        <v>0.1</v>
      </c>
    </row>
    <row r="5" spans="2:17" x14ac:dyDescent="0.25">
      <c r="B5" s="4" t="s">
        <v>16</v>
      </c>
      <c r="C5" s="6">
        <v>7.0000000000000007E-2</v>
      </c>
      <c r="D5" s="3"/>
      <c r="E5" s="7">
        <v>5</v>
      </c>
      <c r="F5" s="14">
        <f t="dataTable" ref="F5:G12" dt2D="0" dtr="0" r1="C9" ca="1"/>
        <v>54506.382793526427</v>
      </c>
      <c r="G5" s="14">
        <v>29828.750000000004</v>
      </c>
      <c r="I5" s="22">
        <v>0.03</v>
      </c>
      <c r="J5" s="23">
        <f t="dataTable" ref="J5:Q23" dt2D="1" dtr="1" r1="C8" r2="C5"/>
        <v>33569.866291010483</v>
      </c>
      <c r="K5" s="23">
        <v>34610.964966778767</v>
      </c>
      <c r="L5" s="23">
        <v>35694.044695115081</v>
      </c>
      <c r="M5" s="23">
        <v>36820.973634449911</v>
      </c>
      <c r="N5" s="23">
        <v>37993.707085851674</v>
      </c>
      <c r="O5" s="23">
        <v>39214.291656741254</v>
      </c>
      <c r="P5" s="23">
        <v>40484.869625895852</v>
      </c>
      <c r="Q5" s="23">
        <v>41807.683519449711</v>
      </c>
    </row>
    <row r="6" spans="2:17" x14ac:dyDescent="0.25">
      <c r="B6" s="4" t="s">
        <v>11</v>
      </c>
      <c r="C6" s="6">
        <v>0.04</v>
      </c>
      <c r="D6" s="3"/>
      <c r="E6" s="7">
        <v>10</v>
      </c>
      <c r="F6" s="14">
        <v>128027.32553948533</v>
      </c>
      <c r="G6" s="14">
        <v>59657.500000000007</v>
      </c>
      <c r="I6" s="22">
        <v>3.5000000000000003E-2</v>
      </c>
      <c r="J6" s="23">
        <v>39164.844006178901</v>
      </c>
      <c r="K6" s="23">
        <v>40379.459127908565</v>
      </c>
      <c r="L6" s="23">
        <v>41643.052144300935</v>
      </c>
      <c r="M6" s="23">
        <v>42957.802573524903</v>
      </c>
      <c r="N6" s="23">
        <v>44325.991600160291</v>
      </c>
      <c r="O6" s="23">
        <v>45750.006932864802</v>
      </c>
      <c r="P6" s="23">
        <v>47232.347896878506</v>
      </c>
      <c r="Q6" s="23">
        <v>48775.630772691336</v>
      </c>
    </row>
    <row r="7" spans="2:17" x14ac:dyDescent="0.25">
      <c r="B7" s="4" t="s">
        <v>10</v>
      </c>
      <c r="C7" s="6">
        <f>SUM(C5:C6)</f>
        <v>0.11000000000000001</v>
      </c>
      <c r="D7" s="3"/>
      <c r="E7" s="7">
        <v>15</v>
      </c>
      <c r="F7" s="14">
        <v>227196.06037794056</v>
      </c>
      <c r="G7" s="14">
        <v>89486.250000000015</v>
      </c>
      <c r="I7" s="22">
        <v>0.04</v>
      </c>
      <c r="J7" s="23">
        <v>44759.821721347304</v>
      </c>
      <c r="K7" s="23">
        <v>46147.953289038349</v>
      </c>
      <c r="L7" s="23">
        <v>47592.059593486767</v>
      </c>
      <c r="M7" s="23">
        <v>49094.631512599874</v>
      </c>
      <c r="N7" s="23">
        <v>50658.276114468892</v>
      </c>
      <c r="O7" s="23">
        <v>52285.722208988336</v>
      </c>
      <c r="P7" s="23">
        <v>53979.826167861138</v>
      </c>
      <c r="Q7" s="23">
        <v>55743.57802593294</v>
      </c>
    </row>
    <row r="8" spans="2:17" x14ac:dyDescent="0.25">
      <c r="B8" s="4" t="s">
        <v>12</v>
      </c>
      <c r="C8" s="6">
        <v>0.06</v>
      </c>
      <c r="D8" s="3"/>
      <c r="E8" s="7">
        <v>20</v>
      </c>
      <c r="F8" s="14">
        <v>360959.82349291234</v>
      </c>
      <c r="G8" s="14">
        <v>119315.00000000001</v>
      </c>
      <c r="I8" s="22">
        <v>4.4999999999999998E-2</v>
      </c>
      <c r="J8" s="23">
        <v>47557.310578931509</v>
      </c>
      <c r="K8" s="23">
        <v>49032.200369603248</v>
      </c>
      <c r="L8" s="23">
        <v>50566.563318079687</v>
      </c>
      <c r="M8" s="23">
        <v>52163.045982137366</v>
      </c>
      <c r="N8" s="23">
        <v>53824.418371623193</v>
      </c>
      <c r="O8" s="23">
        <v>55553.579847050103</v>
      </c>
      <c r="P8" s="23">
        <v>57353.56530335245</v>
      </c>
      <c r="Q8" s="23">
        <v>59227.551652553746</v>
      </c>
    </row>
    <row r="9" spans="2:17" x14ac:dyDescent="0.25">
      <c r="B9" s="4" t="s">
        <v>13</v>
      </c>
      <c r="C9" s="7">
        <v>6</v>
      </c>
      <c r="D9" s="3"/>
      <c r="E9" s="7">
        <v>25</v>
      </c>
      <c r="F9" s="14">
        <v>541387.09577611112</v>
      </c>
      <c r="G9" s="14">
        <v>149143.75000000003</v>
      </c>
      <c r="I9" s="22">
        <v>0.05</v>
      </c>
      <c r="J9" s="23">
        <v>50354.799436515721</v>
      </c>
      <c r="K9" s="23">
        <v>51916.447450168147</v>
      </c>
      <c r="L9" s="23">
        <v>53541.067042672614</v>
      </c>
      <c r="M9" s="23">
        <v>55231.460451674866</v>
      </c>
      <c r="N9" s="23">
        <v>56990.560628777508</v>
      </c>
      <c r="O9" s="23">
        <v>58821.437485111877</v>
      </c>
      <c r="P9" s="23">
        <v>60727.304438843785</v>
      </c>
      <c r="Q9" s="23">
        <v>62711.525279174566</v>
      </c>
    </row>
    <row r="10" spans="2:17" x14ac:dyDescent="0.25">
      <c r="B10" s="4" t="s">
        <v>0</v>
      </c>
      <c r="C10" s="7"/>
      <c r="D10" s="3"/>
      <c r="E10" s="7">
        <v>30</v>
      </c>
      <c r="F10" s="14">
        <v>784756.44951935846</v>
      </c>
      <c r="G10" s="14">
        <v>178972.50000000003</v>
      </c>
      <c r="I10" s="22">
        <v>5.5E-2</v>
      </c>
      <c r="J10" s="23">
        <v>53152.288294099926</v>
      </c>
      <c r="K10" s="23">
        <v>54800.694530733046</v>
      </c>
      <c r="L10" s="23">
        <v>56515.570767265534</v>
      </c>
      <c r="M10" s="23">
        <v>58299.874921212351</v>
      </c>
      <c r="N10" s="23">
        <v>60156.702885931809</v>
      </c>
      <c r="O10" s="23">
        <v>62089.295123173644</v>
      </c>
      <c r="P10" s="23">
        <v>64101.043574335097</v>
      </c>
      <c r="Q10" s="23">
        <v>66195.498905795364</v>
      </c>
    </row>
    <row r="11" spans="2:17" x14ac:dyDescent="0.25">
      <c r="B11" s="19" t="s">
        <v>4</v>
      </c>
      <c r="C11" s="12">
        <f>Annual_Salary * Percent_Invested / 12</f>
        <v>497.14583333333343</v>
      </c>
      <c r="D11" s="3"/>
      <c r="E11" s="7">
        <v>35</v>
      </c>
      <c r="F11" s="14">
        <v>1113025.2394417629</v>
      </c>
      <c r="G11" s="14">
        <v>208801.25000000003</v>
      </c>
      <c r="I11" s="22">
        <v>0.06</v>
      </c>
      <c r="J11" s="23">
        <v>55949.777151684131</v>
      </c>
      <c r="K11" s="23">
        <v>57684.941611297938</v>
      </c>
      <c r="L11" s="23">
        <v>59490.074491858453</v>
      </c>
      <c r="M11" s="23">
        <v>61368.289390749844</v>
      </c>
      <c r="N11" s="23">
        <v>63322.845143086117</v>
      </c>
      <c r="O11" s="23">
        <v>65357.152761235418</v>
      </c>
      <c r="P11" s="23">
        <v>67474.78270982641</v>
      </c>
      <c r="Q11" s="23">
        <v>69679.47253241617</v>
      </c>
    </row>
    <row r="12" spans="2:17" x14ac:dyDescent="0.25">
      <c r="B12" s="19" t="s">
        <v>1</v>
      </c>
      <c r="C12" s="12">
        <f>IF(Percent_Invested &lt; Company_Match, Percent_Invested * Annual_Salary / 12, Company_Match * Annual_Salary / 12)</f>
        <v>284.08333333333331</v>
      </c>
      <c r="D12" s="3"/>
      <c r="E12" s="8">
        <v>40</v>
      </c>
      <c r="F12" s="15">
        <v>1555810.6468057737</v>
      </c>
      <c r="G12" s="15">
        <v>238630.00000000003</v>
      </c>
      <c r="I12" s="22">
        <v>6.5000000000000002E-2</v>
      </c>
      <c r="J12" s="23">
        <v>58747.266009268344</v>
      </c>
      <c r="K12" s="23">
        <v>60569.188691862837</v>
      </c>
      <c r="L12" s="23">
        <v>62464.578216451388</v>
      </c>
      <c r="M12" s="23">
        <v>64436.703860287344</v>
      </c>
      <c r="N12" s="23">
        <v>66488.987400240425</v>
      </c>
      <c r="O12" s="23">
        <v>68625.0103992972</v>
      </c>
      <c r="P12" s="23">
        <v>70848.521845317751</v>
      </c>
      <c r="Q12" s="23">
        <v>73163.44615903699</v>
      </c>
    </row>
    <row r="13" spans="2:17" x14ac:dyDescent="0.25">
      <c r="B13" s="19" t="s">
        <v>2</v>
      </c>
      <c r="C13" s="12">
        <f>SUM(C11:C12)</f>
        <v>781.22916666666674</v>
      </c>
      <c r="D13" s="3"/>
      <c r="E13" s="3"/>
      <c r="F13" s="3"/>
      <c r="G13" s="3"/>
      <c r="I13" s="22">
        <v>7.0000000000000007E-2</v>
      </c>
      <c r="J13" s="23">
        <v>61544.754866852556</v>
      </c>
      <c r="K13" s="23">
        <v>63453.435772427743</v>
      </c>
      <c r="L13" s="23">
        <v>65439.081941044315</v>
      </c>
      <c r="M13" s="23">
        <v>67505.118329824836</v>
      </c>
      <c r="N13" s="23">
        <v>69655.129657394733</v>
      </c>
      <c r="O13" s="23">
        <v>71892.868037358974</v>
      </c>
      <c r="P13" s="23">
        <v>74222.260980809078</v>
      </c>
      <c r="Q13" s="23">
        <v>76647.41978565781</v>
      </c>
    </row>
    <row r="14" spans="2:17" x14ac:dyDescent="0.25">
      <c r="B14" s="9" t="s">
        <v>5</v>
      </c>
      <c r="C14" s="16">
        <f>FV(Annual_Return/12, 12 *Years, -Total)</f>
        <v>67505.118329824836</v>
      </c>
      <c r="D14" s="3"/>
      <c r="E14" s="3"/>
      <c r="F14" s="3"/>
      <c r="G14" s="3"/>
      <c r="I14" s="22">
        <v>7.4999999999999997E-2</v>
      </c>
      <c r="J14" s="23">
        <v>64342.243724436747</v>
      </c>
      <c r="K14" s="23">
        <v>66337.682852992628</v>
      </c>
      <c r="L14" s="23">
        <v>68413.58566563722</v>
      </c>
      <c r="M14" s="23">
        <v>70573.532799362321</v>
      </c>
      <c r="N14" s="23">
        <v>72821.271914549026</v>
      </c>
      <c r="O14" s="23">
        <v>75160.725675420734</v>
      </c>
      <c r="P14" s="23">
        <v>77596.000116300376</v>
      </c>
      <c r="Q14" s="23">
        <v>80131.393412278601</v>
      </c>
    </row>
    <row r="15" spans="2:17" x14ac:dyDescent="0.25">
      <c r="I15" s="22">
        <v>0.08</v>
      </c>
      <c r="J15" s="23">
        <v>67139.732582020966</v>
      </c>
      <c r="K15" s="23">
        <v>69221.929933557534</v>
      </c>
      <c r="L15" s="23">
        <v>71388.089390230161</v>
      </c>
      <c r="M15" s="23">
        <v>73641.947268899821</v>
      </c>
      <c r="N15" s="23">
        <v>75987.414171703349</v>
      </c>
      <c r="O15" s="23">
        <v>78428.583313482508</v>
      </c>
      <c r="P15" s="23">
        <v>80969.739251791703</v>
      </c>
      <c r="Q15" s="23">
        <v>83615.367038899421</v>
      </c>
    </row>
    <row r="16" spans="2:17" x14ac:dyDescent="0.25">
      <c r="I16" s="22">
        <v>8.5000000000000006E-2</v>
      </c>
      <c r="J16" s="23">
        <v>69937.221439605171</v>
      </c>
      <c r="K16" s="23">
        <v>72106.177014122441</v>
      </c>
      <c r="L16" s="23">
        <v>74362.593114823088</v>
      </c>
      <c r="M16" s="23">
        <v>76710.361738437321</v>
      </c>
      <c r="N16" s="23">
        <v>79153.556428857657</v>
      </c>
      <c r="O16" s="23">
        <v>81696.440951544282</v>
      </c>
      <c r="P16" s="23">
        <v>84343.47838728303</v>
      </c>
      <c r="Q16" s="23">
        <v>87099.340665520242</v>
      </c>
    </row>
    <row r="17" spans="2:17" x14ac:dyDescent="0.25">
      <c r="I17" s="22">
        <v>9.0000000000000094E-2</v>
      </c>
      <c r="J17" s="23">
        <v>72734.71029718942</v>
      </c>
      <c r="K17" s="23">
        <v>74990.424094687376</v>
      </c>
      <c r="L17" s="23">
        <v>77337.096839416059</v>
      </c>
      <c r="M17" s="23">
        <v>79778.77620797485</v>
      </c>
      <c r="N17" s="23">
        <v>82319.698686012009</v>
      </c>
      <c r="O17" s="23">
        <v>84964.2985896061</v>
      </c>
      <c r="P17" s="23">
        <v>87717.217522774416</v>
      </c>
      <c r="Q17" s="23">
        <v>90583.314292141105</v>
      </c>
    </row>
    <row r="18" spans="2:17" x14ac:dyDescent="0.25">
      <c r="I18" s="22">
        <v>9.5000000000000098E-2</v>
      </c>
      <c r="J18" s="23">
        <v>75532.19915477364</v>
      </c>
      <c r="K18" s="23">
        <v>77874.671175252282</v>
      </c>
      <c r="L18" s="23">
        <v>80311.600564008986</v>
      </c>
      <c r="M18" s="23">
        <v>82847.19067751235</v>
      </c>
      <c r="N18" s="23">
        <v>85485.840943166317</v>
      </c>
      <c r="O18" s="23">
        <v>88232.156227667889</v>
      </c>
      <c r="P18" s="23">
        <v>91090.956658265743</v>
      </c>
      <c r="Q18" s="23">
        <v>94067.287918761911</v>
      </c>
    </row>
    <row r="19" spans="2:17" x14ac:dyDescent="0.25">
      <c r="B19" s="17" t="s">
        <v>19</v>
      </c>
      <c r="I19" s="22">
        <v>0.1</v>
      </c>
      <c r="J19" s="23">
        <v>78329.688012357801</v>
      </c>
      <c r="K19" s="23">
        <v>80758.918255817131</v>
      </c>
      <c r="L19" s="23">
        <v>83286.104288601855</v>
      </c>
      <c r="M19" s="23">
        <v>85915.605147049791</v>
      </c>
      <c r="N19" s="23">
        <v>88651.983200320581</v>
      </c>
      <c r="O19" s="23">
        <v>91500.013865729605</v>
      </c>
      <c r="P19" s="23">
        <v>94464.695793756997</v>
      </c>
      <c r="Q19" s="23">
        <v>97551.261545382673</v>
      </c>
    </row>
    <row r="20" spans="2:17" x14ac:dyDescent="0.25">
      <c r="B20" s="17" t="s">
        <v>21</v>
      </c>
      <c r="I20" s="22">
        <v>0.105</v>
      </c>
      <c r="J20" s="23">
        <v>81127.176869941992</v>
      </c>
      <c r="K20" s="23">
        <v>83643.165336382008</v>
      </c>
      <c r="L20" s="23">
        <v>86260.608013194767</v>
      </c>
      <c r="M20" s="23">
        <v>88984.019616587277</v>
      </c>
      <c r="N20" s="23">
        <v>91818.125457474875</v>
      </c>
      <c r="O20" s="23">
        <v>94767.87150379135</v>
      </c>
      <c r="P20" s="23">
        <v>97838.434929248309</v>
      </c>
      <c r="Q20" s="23">
        <v>101035.23517200346</v>
      </c>
    </row>
    <row r="21" spans="2:17" x14ac:dyDescent="0.25">
      <c r="B21" s="17" t="s">
        <v>22</v>
      </c>
      <c r="I21" s="22">
        <v>0.11</v>
      </c>
      <c r="J21" s="23">
        <v>83924.665727526197</v>
      </c>
      <c r="K21" s="23">
        <v>86527.412416946914</v>
      </c>
      <c r="L21" s="23">
        <v>89235.111737787694</v>
      </c>
      <c r="M21" s="23">
        <v>92052.434086124777</v>
      </c>
      <c r="N21" s="23">
        <v>94984.267714629183</v>
      </c>
      <c r="O21" s="23">
        <v>98035.729141853139</v>
      </c>
      <c r="P21" s="23">
        <v>101212.17406473964</v>
      </c>
      <c r="Q21" s="23">
        <v>104519.20879862428</v>
      </c>
    </row>
    <row r="22" spans="2:17" x14ac:dyDescent="0.25">
      <c r="B22" s="17" t="s">
        <v>20</v>
      </c>
      <c r="I22" s="22">
        <v>0.115</v>
      </c>
      <c r="J22" s="23">
        <v>86722.154585110417</v>
      </c>
      <c r="K22" s="23">
        <v>89411.659497511821</v>
      </c>
      <c r="L22" s="23">
        <v>92209.615462380621</v>
      </c>
      <c r="M22" s="23">
        <v>95120.848555662276</v>
      </c>
      <c r="N22" s="23">
        <v>98150.409971783491</v>
      </c>
      <c r="O22" s="23">
        <v>101303.58677991491</v>
      </c>
      <c r="P22" s="23">
        <v>104585.91320023096</v>
      </c>
      <c r="Q22" s="23">
        <v>108003.18242524509</v>
      </c>
    </row>
    <row r="23" spans="2:17" x14ac:dyDescent="0.25">
      <c r="I23" s="24">
        <v>0.12</v>
      </c>
      <c r="J23" s="25">
        <v>89519.643442694607</v>
      </c>
      <c r="K23" s="25">
        <v>92295.906578076698</v>
      </c>
      <c r="L23" s="25">
        <v>95184.119186973534</v>
      </c>
      <c r="M23" s="25">
        <v>98189.263025199747</v>
      </c>
      <c r="N23" s="25">
        <v>101316.55222893778</v>
      </c>
      <c r="O23" s="25">
        <v>104571.44441797667</v>
      </c>
      <c r="P23" s="25">
        <v>107959.65233572228</v>
      </c>
      <c r="Q23" s="25">
        <v>111487.15605186588</v>
      </c>
    </row>
  </sheetData>
  <sheetProtection selectLockedCells="1"/>
  <mergeCells count="3">
    <mergeCell ref="B1:G1"/>
    <mergeCell ref="I1:Q1"/>
    <mergeCell ref="I3:Q3"/>
  </mergeCells>
  <phoneticPr fontId="0" type="noConversion"/>
  <pageMargins left="0.75" right="0.75" top="1" bottom="1" header="0.5" footer="0.5"/>
  <pageSetup orientation="landscape" r:id="rId1"/>
  <headerFooter alignWithMargins="0"/>
  <ignoredErrors>
    <ignoredError sqref="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403B Planning Sheet</vt:lpstr>
      <vt:lpstr>Annual_Return</vt:lpstr>
      <vt:lpstr>Annual_Salary</vt:lpstr>
      <vt:lpstr>Company_Match</vt:lpstr>
      <vt:lpstr>Employee</vt:lpstr>
      <vt:lpstr>Employee_Name</vt:lpstr>
      <vt:lpstr>Employer</vt:lpstr>
      <vt:lpstr>Future_Value</vt:lpstr>
      <vt:lpstr>Monthly_Contribution</vt:lpstr>
      <vt:lpstr>Percent_Invested</vt:lpstr>
      <vt:lpstr>Total</vt:lpstr>
      <vt:lpstr>Years</vt:lpstr>
    </vt:vector>
  </TitlesOfParts>
  <Company>Course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Extend 4-1</dc:title>
  <dc:creator>Steven Freund</dc:creator>
  <cp:lastModifiedBy>User</cp:lastModifiedBy>
  <cp:lastPrinted>2001-11-20T02:04:20Z</cp:lastPrinted>
  <dcterms:created xsi:type="dcterms:W3CDTF">2001-11-20T00:34:40Z</dcterms:created>
  <dcterms:modified xsi:type="dcterms:W3CDTF">2018-10-13T02:35:43Z</dcterms:modified>
</cp:coreProperties>
</file>