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FyLlB6VBGv2vnVegHYGx6D1dHrg=="/>
    </ext>
  </extLst>
</workbook>
</file>

<file path=xl/sharedStrings.xml><?xml version="1.0" encoding="utf-8"?>
<sst xmlns="http://schemas.openxmlformats.org/spreadsheetml/2006/main" count="55" uniqueCount="50">
  <si>
    <t>Formulas---&gt;</t>
  </si>
  <si>
    <t>Pasted---&gt;</t>
  </si>
  <si>
    <t>home</t>
  </si>
  <si>
    <t>work</t>
  </si>
  <si>
    <t>school</t>
  </si>
  <si>
    <t>other_locations</t>
  </si>
  <si>
    <t>Upper-age</t>
  </si>
  <si>
    <t>CB pop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</si>
  <si>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</si>
  <si>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</si>
  <si>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</si>
  <si>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</si>
  <si>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</si>
  <si>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</si>
  <si>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</si>
  <si>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</si>
  <si>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</si>
  <si>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</si>
  <si>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</si>
  <si>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</si>
  <si>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</si>
  <si>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</si>
  <si>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</si>
  <si>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Age16</t>
  </si>
  <si>
    <t>Average</t>
  </si>
  <si>
    <t>Pop weighted</t>
  </si>
  <si>
    <t>Census Bureau - pop</t>
  </si>
  <si>
    <t>%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</si>
  <si>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</si>
  <si>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</si>
  <si>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</si>
  <si>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</si>
  <si>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</si>
  <si>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</si>
  <si>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</si>
  <si>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</si>
  <si>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</si>
  <si>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</si>
  <si>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</si>
  <si>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</si>
  <si>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</si>
  <si>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</si>
  <si>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</si>
  <si>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</si>
  <si>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</si>
  <si>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</si>
  <si>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Source:</t>
  </si>
  <si>
    <t>https://data.census.gov/cedsci/table?q=United%20States&amp;tid=ACSST1Y2018.S0101&amp;hidePreview=true</t>
  </si>
  <si>
    <t>https://data.census.gov/cedsci/table?q=United%20States&amp;tid=ACSST1Y2018.S0101&amp;hidePreview=false</t>
  </si>
  <si>
    <t>Age and Sex tables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</si>
</sst>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Arial"/>
    </font>
    <font>
      <b/>
      <u/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u/>
      <sz val="11.0"/>
      <color theme="1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164" xfId="0" applyFont="1" applyNumberFormat="1"/>
    <xf borderId="0" fillId="0" fontId="4" numFmtId="3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axId val="1525490578"/>
        <c:axId val="1072278850"/>
      </c:lineChart>
      <c:catAx>
        <c:axId val="1525490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2278850"/>
      </c:catAx>
      <c:valAx>
        <c:axId val="107227885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2549057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495300</xdr:colOff>
      <xdr:row>22</xdr:row>
      <xdr:rowOff>19050</xdr:rowOff>
    </xdr:from>
    <xdr:ext cx="4429125" cy="2743200"/>
    <xdr:graphicFrame>
      <xdr:nvGraphicFramePr>
        <xdr:cNvPr id="173677159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ata.census.gov/cedsci/table?q=United%20States&amp;tid=ACSST1Y2018.S0101&amp;hidePreview=true" TargetMode="External"/><Relationship Id="rId2" Type="http://schemas.openxmlformats.org/officeDocument/2006/relationships/hyperlink" Target="https://data.census.gov/cedsci/table?q=United%20States&amp;tid=ACSST1Y2018.S0101&amp;hidePreview=false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5" width="12.63"/>
    <col customWidth="1" min="6" max="10" width="7.63"/>
    <col customWidth="1" min="11" max="11" width="14.38"/>
    <col customWidth="1" min="12" max="12" width="11.38"/>
    <col customWidth="1" min="13" max="13" width="11.25"/>
    <col customWidth="1" min="14" max="26" width="7.63"/>
  </cols>
  <sheetData>
    <row r="1" ht="14.25" customHeight="1">
      <c r="A1" s="1" t="s">
        <v>0</v>
      </c>
      <c r="J1" s="1" t="s">
        <v>1</v>
      </c>
    </row>
    <row r="2" ht="14.25" customHeight="1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K2" s="2" t="s">
        <v>2</v>
      </c>
      <c r="L2" s="2" t="s">
        <v>3</v>
      </c>
      <c r="M2" s="2" t="s">
        <v>4</v>
      </c>
      <c r="N2" s="2" t="s">
        <v>5</v>
      </c>
      <c r="R2" s="3" t="s">
        <v>7</v>
      </c>
    </row>
    <row r="3" ht="14.25" customHeight="1">
      <c r="A3" s="3" t="str">
        <f t="shared" ref="A3:A18" si="2">"Age"&amp;G3</f>
        <v>Age1</v>
      </c>
      <c r="B3" s="4" t="str">
        <f t="shared" ref="B3:E3" si="1">SUM(INDIRECT("'[MUestimates_"&amp;B$2&amp;"_2.xlsx]United States of America'!R"&amp;$G3&amp;"C1",FALSE):INDIRECT("'[MUestimates_"&amp;B$2&amp;"_2.xlsx]United States of America'!R"&amp;$G3&amp;"C16",FALSE))</f>
        <v>#REF!</v>
      </c>
      <c r="C3" s="4" t="str">
        <f t="shared" si="1"/>
        <v>#REF!</v>
      </c>
      <c r="D3" s="4" t="str">
        <f t="shared" si="1"/>
        <v>#REF!</v>
      </c>
      <c r="E3" s="4" t="str">
        <f t="shared" si="1"/>
        <v>#REF!</v>
      </c>
      <c r="F3" s="3">
        <v>5.0</v>
      </c>
      <c r="G3" s="3">
        <v>1.0</v>
      </c>
      <c r="J3" s="3" t="s">
        <v>8</v>
      </c>
      <c r="K3" s="4">
        <v>3.5668052131556034</v>
      </c>
      <c r="L3" s="4">
        <v>1.2058515015357476E-5</v>
      </c>
      <c r="M3" s="4">
        <v>1.9303406046028384</v>
      </c>
      <c r="N3" s="4">
        <v>4.036487885765723</v>
      </c>
      <c r="P3" s="3">
        <v>1.0</v>
      </c>
      <c r="R3" s="3">
        <f>Sheet2!D3</f>
        <v>0.06004972579</v>
      </c>
    </row>
    <row r="4" ht="14.25" customHeight="1">
      <c r="A4" s="3" t="str">
        <f t="shared" si="2"/>
        <v>Age2</v>
      </c>
      <c r="B4" s="4" t="str">
        <f t="shared" ref="B4:E4" si="3">SUM(INDIRECT("'[MUestimates_"&amp;B$2&amp;"_2.xlsx]United States of America'!R"&amp;$G4&amp;"C1",FALSE):INDIRECT("'[MUestimates_"&amp;B$2&amp;"_2.xlsx]United States of America'!R"&amp;$G4&amp;"C16",FALSE))</f>
        <v>#REF!</v>
      </c>
      <c r="C4" s="4" t="str">
        <f t="shared" si="3"/>
        <v>#REF!</v>
      </c>
      <c r="D4" s="4" t="str">
        <f t="shared" si="3"/>
        <v>#REF!</v>
      </c>
      <c r="E4" s="4" t="str">
        <f t="shared" si="3"/>
        <v>#REF!</v>
      </c>
      <c r="F4" s="3">
        <f t="shared" ref="F4:F18" si="5">F3+5</f>
        <v>10</v>
      </c>
      <c r="G4" s="3">
        <f t="shared" ref="G4:G18" si="6">G3+1</f>
        <v>2</v>
      </c>
      <c r="J4" s="3" t="s">
        <v>9</v>
      </c>
      <c r="K4" s="4">
        <v>4.052989690379124</v>
      </c>
      <c r="L4" s="4">
        <v>1.3495557764948157E-5</v>
      </c>
      <c r="M4" s="4">
        <v>3.7477763404398905</v>
      </c>
      <c r="N4" s="4">
        <v>4.826430213504001</v>
      </c>
      <c r="P4" s="3">
        <v>2.0</v>
      </c>
      <c r="R4" s="3">
        <f>Sheet2!D4</f>
        <v>0.06053750355</v>
      </c>
    </row>
    <row r="5" ht="14.25" customHeight="1">
      <c r="A5" s="3" t="str">
        <f t="shared" si="2"/>
        <v>Age3</v>
      </c>
      <c r="B5" s="4" t="str">
        <f t="shared" ref="B5:E5" si="4">SUM(INDIRECT("'[MUestimates_"&amp;B$2&amp;"_2.xlsx]United States of America'!R"&amp;$G5&amp;"C1",FALSE):INDIRECT("'[MUestimates_"&amp;B$2&amp;"_2.xlsx]United States of America'!R"&amp;$G5&amp;"C16",FALSE))</f>
        <v>#REF!</v>
      </c>
      <c r="C5" s="4" t="str">
        <f t="shared" si="4"/>
        <v>#REF!</v>
      </c>
      <c r="D5" s="4" t="str">
        <f t="shared" si="4"/>
        <v>#REF!</v>
      </c>
      <c r="E5" s="4" t="str">
        <f t="shared" si="4"/>
        <v>#REF!</v>
      </c>
      <c r="F5" s="3">
        <f t="shared" si="5"/>
        <v>15</v>
      </c>
      <c r="G5" s="3">
        <f t="shared" si="6"/>
        <v>3</v>
      </c>
      <c r="J5" s="3" t="s">
        <v>10</v>
      </c>
      <c r="K5" s="4">
        <v>4.311573356321017</v>
      </c>
      <c r="L5" s="4">
        <v>0.2813185441721629</v>
      </c>
      <c r="M5" s="4">
        <v>5.437292411615536</v>
      </c>
      <c r="N5" s="4">
        <v>5.8953726019480985</v>
      </c>
      <c r="P5" s="3">
        <v>3.0</v>
      </c>
      <c r="R5" s="3">
        <f>Sheet2!D5</f>
        <v>0.06538829801</v>
      </c>
    </row>
    <row r="6" ht="14.25" customHeight="1">
      <c r="A6" s="3" t="str">
        <f t="shared" si="2"/>
        <v>Age4</v>
      </c>
      <c r="B6" s="4" t="str">
        <f t="shared" ref="B6:E6" si="7">SUM(INDIRECT("'[MUestimates_"&amp;B$2&amp;"_2.xlsx]United States of America'!R"&amp;$G6&amp;"C1",FALSE):INDIRECT("'[MUestimates_"&amp;B$2&amp;"_2.xlsx]United States of America'!R"&amp;$G6&amp;"C16",FALSE))</f>
        <v>#REF!</v>
      </c>
      <c r="C6" s="4" t="str">
        <f t="shared" si="7"/>
        <v>#REF!</v>
      </c>
      <c r="D6" s="4" t="str">
        <f t="shared" si="7"/>
        <v>#REF!</v>
      </c>
      <c r="E6" s="4" t="str">
        <f t="shared" si="7"/>
        <v>#REF!</v>
      </c>
      <c r="F6" s="3">
        <f t="shared" si="5"/>
        <v>20</v>
      </c>
      <c r="G6" s="3">
        <f t="shared" si="6"/>
        <v>4</v>
      </c>
      <c r="J6" s="3" t="s">
        <v>11</v>
      </c>
      <c r="K6" s="4">
        <v>3.62972434156566</v>
      </c>
      <c r="L6" s="4">
        <v>2.88427541435991</v>
      </c>
      <c r="M6" s="4">
        <v>7.791151806449945</v>
      </c>
      <c r="N6" s="4">
        <v>7.5100852808606655</v>
      </c>
      <c r="P6" s="3">
        <v>4.0</v>
      </c>
      <c r="R6" s="3">
        <f>Sheet2!D6</f>
        <v>0.06554898331</v>
      </c>
    </row>
    <row r="7" ht="14.25" customHeight="1">
      <c r="A7" s="3" t="str">
        <f t="shared" si="2"/>
        <v>Age5</v>
      </c>
      <c r="B7" s="4" t="str">
        <f t="shared" ref="B7:E7" si="8">SUM(INDIRECT("'[MUestimates_"&amp;B$2&amp;"_2.xlsx]United States of America'!R"&amp;$G7&amp;"C1",FALSE):INDIRECT("'[MUestimates_"&amp;B$2&amp;"_2.xlsx]United States of America'!R"&amp;$G7&amp;"C16",FALSE))</f>
        <v>#REF!</v>
      </c>
      <c r="C7" s="4" t="str">
        <f t="shared" si="8"/>
        <v>#REF!</v>
      </c>
      <c r="D7" s="4" t="str">
        <f t="shared" si="8"/>
        <v>#REF!</v>
      </c>
      <c r="E7" s="4" t="str">
        <f t="shared" si="8"/>
        <v>#REF!</v>
      </c>
      <c r="F7" s="3">
        <f t="shared" si="5"/>
        <v>25</v>
      </c>
      <c r="G7" s="3">
        <f t="shared" si="6"/>
        <v>5</v>
      </c>
      <c r="J7" s="3" t="s">
        <v>12</v>
      </c>
      <c r="K7" s="4">
        <v>2.949193529531943</v>
      </c>
      <c r="L7" s="4">
        <v>4.639392164171339</v>
      </c>
      <c r="M7" s="4">
        <v>1.1414169628124038</v>
      </c>
      <c r="N7" s="4">
        <v>6.318741306312631</v>
      </c>
      <c r="P7" s="3">
        <v>5.0</v>
      </c>
      <c r="R7" s="3">
        <f>Sheet2!D7</f>
        <v>0.06638179541</v>
      </c>
    </row>
    <row r="8" ht="14.25" customHeight="1">
      <c r="A8" s="3" t="str">
        <f t="shared" si="2"/>
        <v>Age6</v>
      </c>
      <c r="B8" s="4" t="str">
        <f t="shared" ref="B8:E8" si="9">SUM(INDIRECT("'[MUestimates_"&amp;B$2&amp;"_2.xlsx]United States of America'!R"&amp;$G8&amp;"C1",FALSE):INDIRECT("'[MUestimates_"&amp;B$2&amp;"_2.xlsx]United States of America'!R"&amp;$G8&amp;"C16",FALSE))</f>
        <v>#REF!</v>
      </c>
      <c r="C8" s="4" t="str">
        <f t="shared" si="9"/>
        <v>#REF!</v>
      </c>
      <c r="D8" s="4" t="str">
        <f t="shared" si="9"/>
        <v>#REF!</v>
      </c>
      <c r="E8" s="4" t="str">
        <f t="shared" si="9"/>
        <v>#REF!</v>
      </c>
      <c r="F8" s="3">
        <f t="shared" si="5"/>
        <v>30</v>
      </c>
      <c r="G8" s="3">
        <f t="shared" si="6"/>
        <v>6</v>
      </c>
      <c r="J8" s="3" t="s">
        <v>13</v>
      </c>
      <c r="K8" s="4">
        <v>2.59597138090842</v>
      </c>
      <c r="L8" s="4">
        <v>6.1400745552879075</v>
      </c>
      <c r="M8" s="4">
        <v>0.7429974374588325</v>
      </c>
      <c r="N8" s="4">
        <v>4.7863154012733435</v>
      </c>
      <c r="P8" s="3">
        <v>6.0</v>
      </c>
      <c r="R8" s="3">
        <f>Sheet2!D8</f>
        <v>0.07128063254</v>
      </c>
    </row>
    <row r="9" ht="14.25" customHeight="1">
      <c r="A9" s="3" t="str">
        <f t="shared" si="2"/>
        <v>Age7</v>
      </c>
      <c r="B9" s="4" t="str">
        <f t="shared" ref="B9:E9" si="10">SUM(INDIRECT("'[MUestimates_"&amp;B$2&amp;"_2.xlsx]United States of America'!R"&amp;$G9&amp;"C1",FALSE):INDIRECT("'[MUestimates_"&amp;B$2&amp;"_2.xlsx]United States of America'!R"&amp;$G9&amp;"C16",FALSE))</f>
        <v>#REF!</v>
      </c>
      <c r="C9" s="4" t="str">
        <f t="shared" si="10"/>
        <v>#REF!</v>
      </c>
      <c r="D9" s="4" t="str">
        <f t="shared" si="10"/>
        <v>#REF!</v>
      </c>
      <c r="E9" s="4" t="str">
        <f t="shared" si="10"/>
        <v>#REF!</v>
      </c>
      <c r="F9" s="3">
        <f t="shared" si="5"/>
        <v>35</v>
      </c>
      <c r="G9" s="3">
        <f t="shared" si="6"/>
        <v>7</v>
      </c>
      <c r="J9" s="3" t="s">
        <v>14</v>
      </c>
      <c r="K9" s="4">
        <v>2.9306540209802634</v>
      </c>
      <c r="L9" s="4">
        <v>5.876400512995637</v>
      </c>
      <c r="M9" s="4">
        <v>0.9156296491104138</v>
      </c>
      <c r="N9" s="4">
        <v>4.23748447197347</v>
      </c>
      <c r="P9" s="3">
        <v>7.0</v>
      </c>
      <c r="R9" s="3">
        <f>Sheet2!D9</f>
        <v>0.06731712687</v>
      </c>
    </row>
    <row r="10" ht="14.25" customHeight="1">
      <c r="A10" s="3" t="str">
        <f t="shared" si="2"/>
        <v>Age8</v>
      </c>
      <c r="B10" s="4" t="str">
        <f t="shared" ref="B10:E10" si="11">SUM(INDIRECT("'[MUestimates_"&amp;B$2&amp;"_2.xlsx]United States of America'!R"&amp;$G10&amp;"C1",FALSE):INDIRECT("'[MUestimates_"&amp;B$2&amp;"_2.xlsx]United States of America'!R"&amp;$G10&amp;"C16",FALSE))</f>
        <v>#REF!</v>
      </c>
      <c r="C10" s="4" t="str">
        <f t="shared" si="11"/>
        <v>#REF!</v>
      </c>
      <c r="D10" s="4" t="str">
        <f t="shared" si="11"/>
        <v>#REF!</v>
      </c>
      <c r="E10" s="4" t="str">
        <f t="shared" si="11"/>
        <v>#REF!</v>
      </c>
      <c r="F10" s="3">
        <f t="shared" si="5"/>
        <v>40</v>
      </c>
      <c r="G10" s="3">
        <f t="shared" si="6"/>
        <v>8</v>
      </c>
      <c r="J10" s="3" t="s">
        <v>15</v>
      </c>
      <c r="K10" s="4">
        <v>3.462886762272864</v>
      </c>
      <c r="L10" s="4">
        <v>6.300037043039629</v>
      </c>
      <c r="M10" s="4">
        <v>0.675345830642348</v>
      </c>
      <c r="N10" s="4">
        <v>4.19374823066679</v>
      </c>
      <c r="P10" s="3">
        <v>8.0</v>
      </c>
      <c r="R10" s="3">
        <f>Sheet2!D10</f>
        <v>0.06593352342</v>
      </c>
    </row>
    <row r="11" ht="14.25" customHeight="1">
      <c r="A11" s="3" t="str">
        <f t="shared" si="2"/>
        <v>Age9</v>
      </c>
      <c r="B11" s="4" t="str">
        <f t="shared" ref="B11:E11" si="12">SUM(INDIRECT("'[MUestimates_"&amp;B$2&amp;"_2.xlsx]United States of America'!R"&amp;$G11&amp;"C1",FALSE):INDIRECT("'[MUestimates_"&amp;B$2&amp;"_2.xlsx]United States of America'!R"&amp;$G11&amp;"C16",FALSE))</f>
        <v>#REF!</v>
      </c>
      <c r="C11" s="4" t="str">
        <f t="shared" si="12"/>
        <v>#REF!</v>
      </c>
      <c r="D11" s="4" t="str">
        <f t="shared" si="12"/>
        <v>#REF!</v>
      </c>
      <c r="E11" s="4" t="str">
        <f t="shared" si="12"/>
        <v>#REF!</v>
      </c>
      <c r="F11" s="3">
        <f t="shared" si="5"/>
        <v>45</v>
      </c>
      <c r="G11" s="3">
        <f t="shared" si="6"/>
        <v>9</v>
      </c>
      <c r="J11" s="3" t="s">
        <v>16</v>
      </c>
      <c r="K11" s="4">
        <v>3.1796263978546313</v>
      </c>
      <c r="L11" s="4">
        <v>6.502785924041973</v>
      </c>
      <c r="M11" s="4">
        <v>0.7648916752999299</v>
      </c>
      <c r="N11" s="4">
        <v>3.790912724813597</v>
      </c>
      <c r="P11" s="3">
        <v>9.0</v>
      </c>
      <c r="R11" s="3">
        <f>Sheet2!D11</f>
        <v>0.06090811195</v>
      </c>
    </row>
    <row r="12" ht="14.25" customHeight="1">
      <c r="A12" s="3" t="str">
        <f t="shared" si="2"/>
        <v>Age10</v>
      </c>
      <c r="B12" s="4" t="str">
        <f t="shared" ref="B12:E12" si="13">SUM(INDIRECT("'[MUestimates_"&amp;B$2&amp;"_2.xlsx]United States of America'!R"&amp;$G12&amp;"C1",FALSE):INDIRECT("'[MUestimates_"&amp;B$2&amp;"_2.xlsx]United States of America'!R"&amp;$G12&amp;"C16",FALSE))</f>
        <v>#REF!</v>
      </c>
      <c r="C12" s="4" t="str">
        <f t="shared" si="13"/>
        <v>#REF!</v>
      </c>
      <c r="D12" s="4" t="str">
        <f t="shared" si="13"/>
        <v>#REF!</v>
      </c>
      <c r="E12" s="4" t="str">
        <f t="shared" si="13"/>
        <v>#REF!</v>
      </c>
      <c r="F12" s="3">
        <f t="shared" si="5"/>
        <v>50</v>
      </c>
      <c r="G12" s="3">
        <f t="shared" si="6"/>
        <v>10</v>
      </c>
      <c r="J12" s="3" t="s">
        <v>17</v>
      </c>
      <c r="K12" s="4">
        <v>3.1822678358086707</v>
      </c>
      <c r="L12" s="4">
        <v>5.329644407745645</v>
      </c>
      <c r="M12" s="4">
        <v>1.453299615717849</v>
      </c>
      <c r="N12" s="4">
        <v>3.144364093904215</v>
      </c>
      <c r="P12" s="3">
        <v>10.0</v>
      </c>
      <c r="R12" s="3">
        <f>Sheet2!D12</f>
        <v>0.06337256563</v>
      </c>
    </row>
    <row r="13" ht="14.25" customHeight="1">
      <c r="A13" s="3" t="str">
        <f t="shared" si="2"/>
        <v>Age11</v>
      </c>
      <c r="B13" s="4" t="str">
        <f t="shared" ref="B13:E13" si="14">SUM(INDIRECT("'[MUestimates_"&amp;B$2&amp;"_2.xlsx]United States of America'!R"&amp;$G13&amp;"C1",FALSE):INDIRECT("'[MUestimates_"&amp;B$2&amp;"_2.xlsx]United States of America'!R"&amp;$G13&amp;"C16",FALSE))</f>
        <v>#REF!</v>
      </c>
      <c r="C13" s="4" t="str">
        <f t="shared" si="14"/>
        <v>#REF!</v>
      </c>
      <c r="D13" s="4" t="str">
        <f t="shared" si="14"/>
        <v>#REF!</v>
      </c>
      <c r="E13" s="4" t="str">
        <f t="shared" si="14"/>
        <v>#REF!</v>
      </c>
      <c r="F13" s="3">
        <f t="shared" si="5"/>
        <v>55</v>
      </c>
      <c r="G13" s="3">
        <f t="shared" si="6"/>
        <v>11</v>
      </c>
      <c r="J13" s="3" t="s">
        <v>18</v>
      </c>
      <c r="K13" s="4">
        <v>3.0765886294283296</v>
      </c>
      <c r="L13" s="4">
        <v>5.582554151836962</v>
      </c>
      <c r="M13" s="4">
        <v>1.836748778682408</v>
      </c>
      <c r="N13" s="4">
        <v>4.2228844394466805</v>
      </c>
      <c r="P13" s="3">
        <v>11.0</v>
      </c>
      <c r="R13" s="3">
        <f>Sheet2!D13</f>
        <v>0.06379548058</v>
      </c>
    </row>
    <row r="14" ht="14.25" customHeight="1">
      <c r="A14" s="3" t="str">
        <f t="shared" si="2"/>
        <v>Age12</v>
      </c>
      <c r="B14" s="4" t="str">
        <f t="shared" ref="B14:E14" si="15">SUM(INDIRECT("'[MUestimates_"&amp;B$2&amp;"_2.xlsx]United States of America'!R"&amp;$G14&amp;"C1",FALSE):INDIRECT("'[MUestimates_"&amp;B$2&amp;"_2.xlsx]United States of America'!R"&amp;$G14&amp;"C16",FALSE))</f>
        <v>#REF!</v>
      </c>
      <c r="C14" s="4" t="str">
        <f t="shared" si="15"/>
        <v>#REF!</v>
      </c>
      <c r="D14" s="4" t="str">
        <f t="shared" si="15"/>
        <v>#REF!</v>
      </c>
      <c r="E14" s="4" t="str">
        <f t="shared" si="15"/>
        <v>#REF!</v>
      </c>
      <c r="F14" s="3">
        <f t="shared" si="5"/>
        <v>60</v>
      </c>
      <c r="G14" s="3">
        <f t="shared" si="6"/>
        <v>12</v>
      </c>
      <c r="J14" s="3" t="s">
        <v>19</v>
      </c>
      <c r="K14" s="4">
        <v>3.586155216164835</v>
      </c>
      <c r="L14" s="4">
        <v>3.631727063307893</v>
      </c>
      <c r="M14" s="4">
        <v>1.5629404608402953</v>
      </c>
      <c r="N14" s="4">
        <v>4.223772238155745</v>
      </c>
      <c r="P14" s="3">
        <v>12.0</v>
      </c>
      <c r="R14" s="3">
        <f>Sheet2!D14</f>
        <v>0.06609625049</v>
      </c>
    </row>
    <row r="15" ht="14.25" customHeight="1">
      <c r="A15" s="3" t="str">
        <f t="shared" si="2"/>
        <v>Age13</v>
      </c>
      <c r="B15" s="4" t="str">
        <f t="shared" ref="B15:E15" si="16">SUM(INDIRECT("'[MUestimates_"&amp;B$2&amp;"_2.xlsx]United States of America'!R"&amp;$G15&amp;"C1",FALSE):INDIRECT("'[MUestimates_"&amp;B$2&amp;"_2.xlsx]United States of America'!R"&amp;$G15&amp;"C16",FALSE))</f>
        <v>#REF!</v>
      </c>
      <c r="C15" s="4" t="str">
        <f t="shared" si="16"/>
        <v>#REF!</v>
      </c>
      <c r="D15" s="4" t="str">
        <f t="shared" si="16"/>
        <v>#REF!</v>
      </c>
      <c r="E15" s="4" t="str">
        <f t="shared" si="16"/>
        <v>#REF!</v>
      </c>
      <c r="F15" s="3">
        <f t="shared" si="5"/>
        <v>65</v>
      </c>
      <c r="G15" s="3">
        <f t="shared" si="6"/>
        <v>13</v>
      </c>
      <c r="J15" s="3" t="s">
        <v>20</v>
      </c>
      <c r="K15" s="4">
        <v>3.0013714041154285</v>
      </c>
      <c r="L15" s="4">
        <v>1.0832747747492377</v>
      </c>
      <c r="M15" s="4">
        <v>0.571184908504857</v>
      </c>
      <c r="N15" s="4">
        <v>3.7821197257623758</v>
      </c>
      <c r="P15" s="3">
        <v>13.0</v>
      </c>
      <c r="R15" s="3">
        <f>Sheet2!D15</f>
        <v>0.06315671591</v>
      </c>
    </row>
    <row r="16" ht="14.25" customHeight="1">
      <c r="A16" s="3" t="str">
        <f t="shared" si="2"/>
        <v>Age14</v>
      </c>
      <c r="B16" s="4" t="str">
        <f t="shared" ref="B16:E16" si="17">SUM(INDIRECT("'[MUestimates_"&amp;B$2&amp;"_2.xlsx]United States of America'!R"&amp;$G16&amp;"C1",FALSE):INDIRECT("'[MUestimates_"&amp;B$2&amp;"_2.xlsx]United States of America'!R"&amp;$G16&amp;"C16",FALSE))</f>
        <v>#REF!</v>
      </c>
      <c r="C16" s="4" t="str">
        <f t="shared" si="17"/>
        <v>#REF!</v>
      </c>
      <c r="D16" s="4" t="str">
        <f t="shared" si="17"/>
        <v>#REF!</v>
      </c>
      <c r="E16" s="4" t="str">
        <f t="shared" si="17"/>
        <v>#REF!</v>
      </c>
      <c r="F16" s="3">
        <f t="shared" si="5"/>
        <v>70</v>
      </c>
      <c r="G16" s="3">
        <f t="shared" si="6"/>
        <v>14</v>
      </c>
      <c r="J16" s="3" t="s">
        <v>21</v>
      </c>
      <c r="K16" s="4">
        <v>2.9768279935895903</v>
      </c>
      <c r="L16" s="4">
        <v>6.068779307006737E-4</v>
      </c>
      <c r="M16" s="4">
        <v>0.13510911184621885</v>
      </c>
      <c r="N16" s="4">
        <v>3.213242026357217</v>
      </c>
      <c r="P16" s="3">
        <v>14.0</v>
      </c>
      <c r="R16" s="3">
        <f>Sheet2!D16</f>
        <v>0.05228909103</v>
      </c>
    </row>
    <row r="17" ht="14.25" customHeight="1">
      <c r="A17" s="3" t="str">
        <f t="shared" si="2"/>
        <v>Age15</v>
      </c>
      <c r="B17" s="4" t="str">
        <f t="shared" ref="B17:E17" si="18">SUM(INDIRECT("'[MUestimates_"&amp;B$2&amp;"_2.xlsx]United States of America'!R"&amp;$G17&amp;"C1",FALSE):INDIRECT("'[MUestimates_"&amp;B$2&amp;"_2.xlsx]United States of America'!R"&amp;$G17&amp;"C16",FALSE))</f>
        <v>#REF!</v>
      </c>
      <c r="C17" s="4" t="str">
        <f t="shared" si="18"/>
        <v>#REF!</v>
      </c>
      <c r="D17" s="4" t="str">
        <f t="shared" si="18"/>
        <v>#REF!</v>
      </c>
      <c r="E17" s="4" t="str">
        <f t="shared" si="18"/>
        <v>#REF!</v>
      </c>
      <c r="F17" s="3">
        <f t="shared" si="5"/>
        <v>75</v>
      </c>
      <c r="G17" s="3">
        <f t="shared" si="6"/>
        <v>15</v>
      </c>
      <c r="J17" s="3" t="s">
        <v>22</v>
      </c>
      <c r="K17" s="4">
        <v>2.4423431400467344</v>
      </c>
      <c r="L17" s="4">
        <v>3.6121645066220165E-4</v>
      </c>
      <c r="M17" s="4">
        <v>0.14601050001903434</v>
      </c>
      <c r="N17" s="4">
        <v>2.927213801598591</v>
      </c>
      <c r="P17" s="3">
        <v>15.0</v>
      </c>
      <c r="R17" s="3">
        <f>Sheet2!D17</f>
        <v>0.04115331599</v>
      </c>
    </row>
    <row r="18" ht="14.25" customHeight="1">
      <c r="A18" s="3" t="str">
        <f t="shared" si="2"/>
        <v>Age16</v>
      </c>
      <c r="B18" s="4" t="str">
        <f t="shared" ref="B18:E18" si="19">SUM(INDIRECT("'[MUestimates_"&amp;B$2&amp;"_2.xlsx]United States of America'!R"&amp;$G18&amp;"C1",FALSE):INDIRECT("'[MUestimates_"&amp;B$2&amp;"_2.xlsx]United States of America'!R"&amp;$G18&amp;"C16",FALSE))</f>
        <v>#REF!</v>
      </c>
      <c r="C18" s="4" t="str">
        <f t="shared" si="19"/>
        <v>#REF!</v>
      </c>
      <c r="D18" s="4" t="str">
        <f t="shared" si="19"/>
        <v>#REF!</v>
      </c>
      <c r="E18" s="4" t="str">
        <f t="shared" si="19"/>
        <v>#REF!</v>
      </c>
      <c r="F18" s="3">
        <f t="shared" si="5"/>
        <v>80</v>
      </c>
      <c r="G18" s="3">
        <f t="shared" si="6"/>
        <v>16</v>
      </c>
      <c r="J18" s="3" t="s">
        <v>23</v>
      </c>
      <c r="K18" s="4">
        <v>2.8144326209735695</v>
      </c>
      <c r="L18" s="4">
        <v>2.8378824232658885E-4</v>
      </c>
      <c r="M18" s="4">
        <v>0.050025362262258455</v>
      </c>
      <c r="N18" s="4">
        <v>1.6363630463536318</v>
      </c>
      <c r="P18" s="3">
        <v>16.0</v>
      </c>
      <c r="R18" s="3">
        <f>Sheet2!D18</f>
        <v>0.02866578663</v>
      </c>
    </row>
    <row r="19" ht="14.25" customHeight="1">
      <c r="B19" s="4"/>
      <c r="C19" s="4"/>
      <c r="D19" s="4"/>
      <c r="E19" s="4"/>
      <c r="K19" s="4"/>
      <c r="L19" s="4"/>
      <c r="M19" s="4"/>
      <c r="N19" s="4"/>
    </row>
    <row r="20" ht="14.25" customHeight="1">
      <c r="A20" s="3" t="s">
        <v>24</v>
      </c>
      <c r="B20" s="4" t="str">
        <f t="shared" ref="B20:E20" si="20">AVERAGE(B3:B18)</f>
        <v>#REF!</v>
      </c>
      <c r="C20" s="4" t="str">
        <f t="shared" si="20"/>
        <v>#REF!</v>
      </c>
      <c r="D20" s="4" t="str">
        <f t="shared" si="20"/>
        <v>#REF!</v>
      </c>
      <c r="E20" s="4" t="str">
        <f t="shared" si="20"/>
        <v>#REF!</v>
      </c>
      <c r="J20" s="3" t="s">
        <v>24</v>
      </c>
      <c r="K20" s="4">
        <v>3.234963220818542</v>
      </c>
      <c r="L20" s="4">
        <v>3.0157976245252978</v>
      </c>
      <c r="M20" s="4">
        <v>1.8063850910190664</v>
      </c>
      <c r="N20" s="4">
        <v>4.296596093043549</v>
      </c>
    </row>
    <row r="21" ht="14.25" customHeight="1">
      <c r="J21" s="3" t="s">
        <v>25</v>
      </c>
      <c r="K21" s="3">
        <f t="shared" ref="K21:N21" si="21">SUMPRODUCT(K$3:K$18,$R$3:$R$18)</f>
        <v>3.140851731</v>
      </c>
      <c r="L21" s="3">
        <f t="shared" si="21"/>
        <v>3.162545152</v>
      </c>
      <c r="M21" s="3">
        <f t="shared" si="21"/>
        <v>1.853680882</v>
      </c>
      <c r="N21" s="3">
        <f t="shared" si="21"/>
        <v>4.287717882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4.63"/>
    <col customWidth="1" min="3" max="26" width="7.63"/>
  </cols>
  <sheetData>
    <row r="1" ht="14.25" customHeight="1">
      <c r="B1" s="3" t="s">
        <v>26</v>
      </c>
      <c r="D1" s="3" t="s">
        <v>27</v>
      </c>
    </row>
    <row r="2" ht="14.25" customHeight="1"/>
    <row r="3" ht="14.25" customHeight="1">
      <c r="A3" s="3" t="s">
        <v>28</v>
      </c>
      <c r="B3" s="5">
        <v>1.9646315E7</v>
      </c>
      <c r="D3" s="3">
        <f t="shared" ref="D3:D20" si="1">B3/SUM($B$3:$B$20)</f>
        <v>0.06004972579</v>
      </c>
    </row>
    <row r="4" ht="14.25" customHeight="1">
      <c r="A4" s="3" t="s">
        <v>29</v>
      </c>
      <c r="B4" s="5">
        <v>1.98059E7</v>
      </c>
      <c r="D4" s="3">
        <f t="shared" si="1"/>
        <v>0.06053750355</v>
      </c>
    </row>
    <row r="5" ht="14.25" customHeight="1">
      <c r="A5" s="3" t="s">
        <v>30</v>
      </c>
      <c r="B5" s="5">
        <v>2.1392922E7</v>
      </c>
      <c r="D5" s="3">
        <f t="shared" si="1"/>
        <v>0.06538829801</v>
      </c>
    </row>
    <row r="6" ht="14.25" customHeight="1">
      <c r="A6" s="3" t="s">
        <v>31</v>
      </c>
      <c r="B6" s="5">
        <v>2.1445493E7</v>
      </c>
      <c r="D6" s="3">
        <f t="shared" si="1"/>
        <v>0.06554898331</v>
      </c>
    </row>
    <row r="7" ht="14.25" customHeight="1">
      <c r="A7" s="3" t="s">
        <v>32</v>
      </c>
      <c r="B7" s="5">
        <v>2.1717962E7</v>
      </c>
      <c r="D7" s="3">
        <f t="shared" si="1"/>
        <v>0.06638179541</v>
      </c>
    </row>
    <row r="8" ht="14.25" customHeight="1">
      <c r="A8" s="3" t="s">
        <v>33</v>
      </c>
      <c r="B8" s="5">
        <v>2.3320702E7</v>
      </c>
      <c r="D8" s="3">
        <f t="shared" si="1"/>
        <v>0.07128063254</v>
      </c>
    </row>
    <row r="9" ht="14.25" customHeight="1">
      <c r="A9" s="3" t="s">
        <v>34</v>
      </c>
      <c r="B9" s="5">
        <v>2.2023972E7</v>
      </c>
      <c r="D9" s="3">
        <f t="shared" si="1"/>
        <v>0.06731712687</v>
      </c>
    </row>
    <row r="10" ht="14.25" customHeight="1">
      <c r="A10" s="3" t="s">
        <v>35</v>
      </c>
      <c r="B10" s="5">
        <v>2.1571302E7</v>
      </c>
      <c r="D10" s="3">
        <f t="shared" si="1"/>
        <v>0.06593352342</v>
      </c>
    </row>
    <row r="11" ht="14.25" customHeight="1">
      <c r="A11" s="3" t="s">
        <v>36</v>
      </c>
      <c r="B11" s="5">
        <v>1.9927151E7</v>
      </c>
      <c r="D11" s="3">
        <f t="shared" si="1"/>
        <v>0.06090811195</v>
      </c>
    </row>
    <row r="12" ht="14.25" customHeight="1">
      <c r="A12" s="3" t="s">
        <v>37</v>
      </c>
      <c r="B12" s="5">
        <v>2.073344E7</v>
      </c>
      <c r="D12" s="3">
        <f t="shared" si="1"/>
        <v>0.06337256563</v>
      </c>
    </row>
    <row r="13" ht="14.25" customHeight="1">
      <c r="A13" s="3" t="s">
        <v>38</v>
      </c>
      <c r="B13" s="5">
        <v>2.0871804E7</v>
      </c>
      <c r="D13" s="3">
        <f t="shared" si="1"/>
        <v>0.06379548058</v>
      </c>
    </row>
    <row r="14" ht="14.25" customHeight="1">
      <c r="A14" s="3" t="s">
        <v>39</v>
      </c>
      <c r="B14" s="5">
        <v>2.1624541E7</v>
      </c>
      <c r="D14" s="3">
        <f t="shared" si="1"/>
        <v>0.06609625049</v>
      </c>
    </row>
    <row r="15" ht="14.25" customHeight="1">
      <c r="A15" s="3" t="s">
        <v>40</v>
      </c>
      <c r="B15" s="5">
        <v>2.0662821E7</v>
      </c>
      <c r="D15" s="3">
        <f t="shared" si="1"/>
        <v>0.06315671591</v>
      </c>
    </row>
    <row r="16" ht="14.25" customHeight="1">
      <c r="A16" s="3" t="s">
        <v>41</v>
      </c>
      <c r="B16" s="5">
        <v>1.7107288E7</v>
      </c>
      <c r="D16" s="3">
        <f t="shared" si="1"/>
        <v>0.05228909103</v>
      </c>
    </row>
    <row r="17" ht="14.25" customHeight="1">
      <c r="A17" s="3" t="s">
        <v>42</v>
      </c>
      <c r="B17" s="5">
        <v>1.3464025E7</v>
      </c>
      <c r="D17" s="3">
        <f t="shared" si="1"/>
        <v>0.04115331599</v>
      </c>
    </row>
    <row r="18" ht="14.25" customHeight="1">
      <c r="A18" s="3" t="s">
        <v>43</v>
      </c>
      <c r="B18" s="5">
        <v>9378512.0</v>
      </c>
      <c r="D18" s="3">
        <f t="shared" si="1"/>
        <v>0.02866578663</v>
      </c>
    </row>
    <row r="19" ht="14.25" customHeight="1">
      <c r="A19" s="3" t="s">
        <v>44</v>
      </c>
      <c r="B19" s="5">
        <v>6169441.0</v>
      </c>
      <c r="D19" s="3">
        <f t="shared" si="1"/>
        <v>0.01885713633</v>
      </c>
    </row>
    <row r="20" ht="14.25" customHeight="1">
      <c r="A20" s="3" t="s">
        <v>45</v>
      </c>
      <c r="B20" s="5">
        <v>6303848.0</v>
      </c>
      <c r="D20" s="3">
        <f t="shared" si="1"/>
        <v>0.01926795655</v>
      </c>
    </row>
    <row r="21" ht="14.25" customHeight="1"/>
    <row r="22" ht="14.25" customHeight="1">
      <c r="A22" s="3" t="s">
        <v>46</v>
      </c>
      <c r="B22" s="6" t="s">
        <v>47</v>
      </c>
    </row>
    <row r="23" ht="14.25" customHeight="1">
      <c r="B23" s="6" t="s">
        <v>48</v>
      </c>
    </row>
    <row r="24" ht="14.25" customHeight="1">
      <c r="B24" s="3" t="s">
        <v>49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22"/>
    <hyperlink r:id="rId2" ref="B23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2020-04-29T20:38:41Z</dcterms:created>
  <dc:creator>Thomas Ash</dc:creator>
</cp:coreProperties>
</file>