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<sst xmlns="http://schemas.openxmlformats.org/spreadsheetml/2006/main" count="70" uniqueCount="70">
  <si>
    <t>State</t>
  </si>
  <si>
    <t>Turnout Rates</t>
  </si>
  <si>
    <t>Numerators</t>
  </si>
  <si>
    <t>Denominators</t>
  </si>
  <si>
    <t>VEP Components (Modifications to VAP to Calculate VEP)</t>
  </si>
  <si>
    <t>VEP Total Ballots Counted</t>
  </si>
  <si>
    <t>VEP Highest Office</t>
  </si>
  <si>
    <t>VAP Highest Office</t>
  </si>
  <si>
    <t>Total Ballots Counted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</si>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</sst>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shrinkToFit="0" wrapText="1"/>
    </xf>
    <xf borderId="3" fillId="0" fontId="4" numFmtId="3" xfId="0" applyAlignment="1" applyBorder="1" applyFont="1" applyNumberFormat="1">
      <alignment horizontal="center" readingOrder="0" shrinkToFit="0" wrapText="1"/>
    </xf>
    <xf borderId="4" fillId="0" fontId="3" numFmtId="0" xfId="0" applyAlignment="1" applyBorder="1" applyFont="1">
      <alignment shrinkToFit="0" wrapText="1"/>
    </xf>
    <xf borderId="3" fillId="0" fontId="5" numFmtId="164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5" fillId="0" fontId="1" numFmtId="3" xfId="0" applyAlignment="1" applyBorder="1" applyFont="1" applyNumberFormat="1">
      <alignment horizontal="right" readingOrder="0" shrinkToFit="0" wrapText="1"/>
    </xf>
    <xf borderId="0" fillId="0" fontId="1" numFmtId="164" xfId="0" applyAlignment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1" fillId="2" fontId="6" numFmtId="0" xfId="0" applyAlignment="1" applyBorder="1" applyFill="1" applyFont="1">
      <alignment shrinkToFit="0" wrapText="0"/>
    </xf>
    <xf borderId="1" fillId="2" fontId="0" numFmtId="164" xfId="0" applyAlignment="1" applyBorder="1" applyFont="1" applyNumberFormat="1">
      <alignment shrinkToFit="0" wrapText="0"/>
    </xf>
    <xf borderId="0" fillId="2" fontId="0" numFmtId="164" xfId="0" applyAlignment="1" applyFont="1" applyNumberFormat="1">
      <alignment shrinkToFit="0" wrapText="0"/>
    </xf>
    <xf borderId="1" fillId="2" fontId="7" numFmtId="3" xfId="0" applyAlignment="1" applyBorder="1" applyFont="1" applyNumberFormat="1">
      <alignment readingOrder="0" shrinkToFit="0" wrapText="0"/>
    </xf>
    <xf borderId="0" fillId="2" fontId="7" numFmtId="3" xfId="0" applyAlignment="1" applyFont="1" applyNumberFormat="1">
      <alignment shrinkToFit="0" wrapText="0"/>
    </xf>
    <xf borderId="1" fillId="2" fontId="0" numFmtId="3" xfId="0" applyAlignment="1" applyBorder="1" applyFont="1" applyNumberFormat="1">
      <alignment shrinkToFit="0" wrapText="0"/>
    </xf>
    <xf borderId="5" fillId="2" fontId="7" numFmtId="3" xfId="0" applyAlignment="1" applyBorder="1" applyFont="1" applyNumberFormat="1">
      <alignment readingOrder="0" shrinkToFit="0" wrapText="0"/>
    </xf>
    <xf borderId="0" fillId="2" fontId="7" numFmtId="164" xfId="0" applyAlignment="1" applyFont="1" applyNumberFormat="1">
      <alignment readingOrder="0" shrinkToFit="0" wrapText="0"/>
    </xf>
    <xf borderId="0" fillId="2" fontId="0" numFmtId="3" xfId="0" applyAlignment="1" applyFont="1" applyNumberFormat="1">
      <alignment shrinkToFit="0" wrapText="0"/>
    </xf>
    <xf borderId="5" fillId="2" fontId="0" numFmtId="3" xfId="0" applyAlignment="1" applyBorder="1" applyFont="1" applyNumberFormat="1">
      <alignment readingOrder="0" shrinkToFit="0" wrapText="0"/>
    </xf>
    <xf borderId="1" fillId="0" fontId="0" numFmtId="0" xfId="0" applyAlignment="1" applyBorder="1" applyFon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1" fillId="0" fontId="7" numFmtId="3" xfId="0" applyAlignment="1" applyBorder="1" applyFont="1" applyNumberFormat="1">
      <alignment shrinkToFit="0" wrapText="0"/>
    </xf>
    <xf borderId="0" fillId="0" fontId="7" numFmtId="3" xfId="0" applyAlignment="1" applyFont="1" applyNumberFormat="1">
      <alignment readingOrder="0" shrinkToFit="0" wrapText="0"/>
    </xf>
    <xf borderId="1" fillId="0" fontId="0" numFmtId="3" xfId="0" applyAlignment="1" applyBorder="1" applyFont="1" applyNumberFormat="1">
      <alignment shrinkToFit="0" wrapText="0"/>
    </xf>
    <xf borderId="5" fillId="0" fontId="7" numFmtId="3" xfId="0" applyAlignment="1" applyBorder="1" applyFont="1" applyNumberFormat="1">
      <alignment readingOrder="0" shrinkToFit="0" wrapText="0"/>
    </xf>
    <xf borderId="0" fillId="0" fontId="7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5" fillId="0" fontId="0" numFmtId="3" xfId="0" applyAlignment="1" applyBorder="1" applyFont="1" applyNumberFormat="1">
      <alignment shrinkToFit="0" wrapText="0"/>
    </xf>
    <xf borderId="1" fillId="2" fontId="0" numFmtId="0" xfId="0" applyAlignment="1" applyBorder="1" applyFont="1">
      <alignment shrinkToFit="0" wrapText="0"/>
    </xf>
    <xf borderId="0" fillId="2" fontId="7" numFmtId="3" xfId="0" applyAlignment="1" applyFont="1" applyNumberFormat="1">
      <alignment readingOrder="0" shrinkToFit="0" wrapText="0"/>
    </xf>
    <xf borderId="0" fillId="2" fontId="0" numFmtId="3" xfId="0" applyAlignment="1" applyFont="1" applyNumberFormat="1">
      <alignment readingOrder="0" shrinkToFit="0" wrapText="0"/>
    </xf>
    <xf borderId="5" fillId="2" fontId="0" numFmtId="3" xfId="0" applyAlignment="1" applyBorder="1" applyFont="1" applyNumberFormat="1">
      <alignment shrinkToFit="0" wrapText="0"/>
    </xf>
    <xf borderId="1" fillId="0" fontId="7" numFmtId="3" xfId="0" applyAlignment="1" applyBorder="1" applyFont="1" applyNumberFormat="1">
      <alignment readingOrder="0" shrinkToFit="0" wrapText="0"/>
    </xf>
    <xf borderId="1" fillId="2" fontId="0" numFmtId="3" xfId="0" applyAlignment="1" applyBorder="1" applyFont="1" applyNumberFormat="1">
      <alignment readingOrder="0" shrinkToFit="0" wrapText="0"/>
    </xf>
    <xf borderId="1" fillId="2" fontId="7" numFmtId="3" xfId="0" applyAlignment="1" applyBorder="1" applyFont="1" applyNumberFormat="1">
      <alignment shrinkToFit="0" wrapText="0"/>
    </xf>
    <xf borderId="0" fillId="2" fontId="0" numFmtId="0" xfId="0" applyAlignment="1" applyFont="1">
      <alignment readingOrder="0" shrinkToFit="0" wrapText="0"/>
    </xf>
    <xf borderId="1" fillId="0" fontId="0" numFmtId="3" xfId="0" applyAlignment="1" applyBorder="1" applyFont="1" applyNumberFormat="1">
      <alignment readingOrder="0" shrinkToFit="0" wrapText="0"/>
    </xf>
    <xf borderId="6" fillId="0" fontId="0" numFmtId="0" xfId="0" applyAlignment="1" applyBorder="1" applyFont="1">
      <alignment shrinkToFit="0" wrapText="0"/>
    </xf>
    <xf borderId="6" fillId="0" fontId="0" numFmtId="164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6" fillId="0" fontId="7" numFmtId="3" xfId="0" applyAlignment="1" applyBorder="1" applyFont="1" applyNumberFormat="1">
      <alignment readingOrder="0" shrinkToFit="0" wrapText="0"/>
    </xf>
    <xf borderId="7" fillId="0" fontId="7" numFmtId="3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shrinkToFit="0" wrapText="0"/>
    </xf>
    <xf borderId="8" fillId="0" fontId="7" numFmtId="3" xfId="0" applyAlignment="1" applyBorder="1" applyFont="1" applyNumberFormat="1">
      <alignment readingOrder="0" shrinkToFit="0" wrapText="0"/>
    </xf>
    <xf borderId="7" fillId="0" fontId="7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0" numFmtId="0" xfId="0" applyAlignment="1" applyBorder="1" applyFon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4" width="8.71"/>
    <col customWidth="1" min="5" max="6" width="12.29"/>
    <col customWidth="1" min="7" max="7" width="15.0"/>
    <col customWidth="1" min="8" max="8" width="13.71"/>
    <col customWidth="1" min="9" max="9" width="12.71"/>
    <col customWidth="1" min="10" max="10" width="8.71"/>
    <col customWidth="1" min="11" max="11" width="11.0"/>
    <col customWidth="1" min="12" max="12" width="8.71"/>
    <col customWidth="1" min="13" max="13" width="10.57"/>
    <col customWidth="1" min="14" max="14" width="10.29"/>
  </cols>
  <sheetData>
    <row r="1" ht="33.0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4" t="s">
        <v>3</v>
      </c>
      <c r="H1" s="5"/>
      <c r="I1" s="6" t="s">
        <v>4</v>
      </c>
      <c r="J1" s="3"/>
      <c r="K1" s="3"/>
      <c r="L1" s="3"/>
      <c r="M1" s="3"/>
      <c r="N1" s="5"/>
    </row>
    <row r="2" ht="57.75" customHeight="1">
      <c r="A2" s="7"/>
      <c r="B2" s="8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6" t="s">
        <v>17</v>
      </c>
    </row>
    <row r="3" ht="15.0" customHeight="1">
      <c r="A3" s="17" t="s">
        <v>18</v>
      </c>
      <c r="B3" s="18">
        <f>E3/G3</f>
        <v>0.5870986769</v>
      </c>
      <c r="C3" s="19">
        <f t="shared" ref="C3:C54" si="1">F3/G3</f>
        <v>0.5815948144</v>
      </c>
      <c r="D3" s="19">
        <f t="shared" ref="D3:D54" si="2">F3/H3</f>
        <v>0.5357262948</v>
      </c>
      <c r="E3" s="20">
        <v>1.30292355192513E8</v>
      </c>
      <c r="F3" s="21">
        <f>SUM(F4:F54)</f>
        <v>129070906</v>
      </c>
      <c r="G3" s="22">
        <f>H3*(1-I3)-M3+N3</f>
        <v>221925819.8</v>
      </c>
      <c r="H3" s="23">
        <v>2.40926957E8</v>
      </c>
      <c r="I3" s="24">
        <v>0.085066040009943</v>
      </c>
      <c r="J3" s="25">
        <f>SUM(J4:J54)+209771</f>
        <v>1608162</v>
      </c>
      <c r="K3" s="25">
        <f>SUM(K4:K54)+16650</f>
        <v>1321051</v>
      </c>
      <c r="L3" s="25">
        <f>SUM(L4:L54)+105552</f>
        <v>629644</v>
      </c>
      <c r="M3" s="25">
        <f t="shared" ref="M3:M54" si="3">J3+K3+ 0.5*L3</f>
        <v>3244035</v>
      </c>
      <c r="N3" s="26">
        <v>4737600.0</v>
      </c>
    </row>
    <row r="4" ht="15.0" customHeight="1">
      <c r="A4" s="27" t="s">
        <v>19</v>
      </c>
      <c r="B4" s="28"/>
      <c r="C4" s="29">
        <f t="shared" si="1"/>
        <v>0.5889097361</v>
      </c>
      <c r="D4" s="29">
        <f t="shared" si="2"/>
        <v>0.5601440619</v>
      </c>
      <c r="E4" s="30"/>
      <c r="F4" s="31">
        <v>2074338.0</v>
      </c>
      <c r="G4" s="32">
        <f t="shared" ref="G4:G54" si="4">H4*(1-I4)-M4</f>
        <v>3522336.061</v>
      </c>
      <c r="H4" s="33">
        <v>3703222.33333333</v>
      </c>
      <c r="I4" s="34">
        <v>0.0253825626258715</v>
      </c>
      <c r="J4" s="35">
        <v>31764.0</v>
      </c>
      <c r="K4" s="35">
        <v>50622.0</v>
      </c>
      <c r="L4" s="35">
        <v>9006.0</v>
      </c>
      <c r="M4" s="36">
        <f t="shared" si="3"/>
        <v>86889</v>
      </c>
      <c r="N4" s="37"/>
    </row>
    <row r="5" ht="15.0" customHeight="1">
      <c r="A5" s="38" t="s">
        <v>20</v>
      </c>
      <c r="B5" s="18">
        <f t="shared" ref="B5:B10" si="5">E5/G5</f>
        <v>0.5918059387</v>
      </c>
      <c r="C5" s="19">
        <f t="shared" si="1"/>
        <v>0.5894539684</v>
      </c>
      <c r="D5" s="19">
        <f t="shared" si="2"/>
        <v>0.55101951</v>
      </c>
      <c r="E5" s="20">
        <v>301694.0</v>
      </c>
      <c r="F5" s="39">
        <v>300495.0</v>
      </c>
      <c r="G5" s="22">
        <f t="shared" si="4"/>
        <v>509785.3541</v>
      </c>
      <c r="H5" s="23">
        <v>545343.666666666</v>
      </c>
      <c r="I5" s="24">
        <v>0.0402641745947108</v>
      </c>
      <c r="J5" s="40">
        <v>5597.0</v>
      </c>
      <c r="K5" s="40">
        <v>6959.0</v>
      </c>
      <c r="L5" s="40">
        <v>2089.0</v>
      </c>
      <c r="M5" s="25">
        <f t="shared" si="3"/>
        <v>13600.5</v>
      </c>
      <c r="N5" s="41"/>
    </row>
    <row r="6" ht="15.0" customHeight="1">
      <c r="A6" s="27" t="s">
        <v>21</v>
      </c>
      <c r="B6" s="28">
        <f t="shared" si="5"/>
        <v>0.5329216543</v>
      </c>
      <c r="C6" s="29">
        <f t="shared" si="1"/>
        <v>0.5290180528</v>
      </c>
      <c r="D6" s="29">
        <f t="shared" si="2"/>
        <v>0.4652781723</v>
      </c>
      <c r="E6" s="42">
        <v>2323579.0</v>
      </c>
      <c r="F6" s="31">
        <v>2306559.0</v>
      </c>
      <c r="G6" s="32">
        <f t="shared" si="4"/>
        <v>4360076.16</v>
      </c>
      <c r="H6" s="33">
        <v>4957376.33333333</v>
      </c>
      <c r="I6" s="34">
        <v>0.101032812518974</v>
      </c>
      <c r="J6" s="35">
        <v>40130.0</v>
      </c>
      <c r="K6" s="35">
        <v>52316.0</v>
      </c>
      <c r="L6" s="35">
        <v>7993.0</v>
      </c>
      <c r="M6" s="36">
        <f t="shared" si="3"/>
        <v>96442.5</v>
      </c>
      <c r="N6" s="37"/>
    </row>
    <row r="7" ht="15.0" customHeight="1">
      <c r="A7" s="38" t="s">
        <v>22</v>
      </c>
      <c r="B7" s="18">
        <f t="shared" si="5"/>
        <v>0.5095498322</v>
      </c>
      <c r="C7" s="19">
        <f t="shared" si="1"/>
        <v>0.5052600718</v>
      </c>
      <c r="D7" s="19">
        <f t="shared" si="2"/>
        <v>0.4752825672</v>
      </c>
      <c r="E7" s="43">
        <v>1078548.0</v>
      </c>
      <c r="F7" s="40">
        <v>1069468.0</v>
      </c>
      <c r="G7" s="22">
        <f t="shared" si="4"/>
        <v>2116668.345</v>
      </c>
      <c r="H7" s="23">
        <v>2250173.0</v>
      </c>
      <c r="I7" s="24">
        <v>0.035442899272631</v>
      </c>
      <c r="J7" s="40">
        <v>16204.0</v>
      </c>
      <c r="K7" s="40">
        <v>26995.0</v>
      </c>
      <c r="L7" s="40">
        <v>21106.0</v>
      </c>
      <c r="M7" s="25">
        <f t="shared" si="3"/>
        <v>53752</v>
      </c>
      <c r="N7" s="41"/>
    </row>
    <row r="8" ht="15.0" customHeight="1">
      <c r="A8" s="27" t="s">
        <v>23</v>
      </c>
      <c r="B8" s="28">
        <f t="shared" si="5"/>
        <v>0.5589381358</v>
      </c>
      <c r="C8" s="29">
        <f t="shared" si="1"/>
        <v>0.5520113571</v>
      </c>
      <c r="D8" s="29">
        <f t="shared" si="2"/>
        <v>0.4507628819</v>
      </c>
      <c r="E8" s="42">
        <v>1.3202158E7</v>
      </c>
      <c r="F8" s="31">
        <v>1.3038547E7</v>
      </c>
      <c r="G8" s="32">
        <f t="shared" si="4"/>
        <v>23620070.19</v>
      </c>
      <c r="H8" s="33">
        <v>2.89255116666667E7</v>
      </c>
      <c r="I8" s="34">
        <v>0.175893620695065</v>
      </c>
      <c r="J8" s="35">
        <v>165062.0</v>
      </c>
      <c r="K8" s="35">
        <v>0.0</v>
      </c>
      <c r="L8" s="35">
        <v>105133.0</v>
      </c>
      <c r="M8" s="36">
        <f t="shared" si="3"/>
        <v>217628.5</v>
      </c>
      <c r="N8" s="37"/>
    </row>
    <row r="9" ht="15.0" customHeight="1">
      <c r="A9" s="38" t="s">
        <v>24</v>
      </c>
      <c r="B9" s="18">
        <f t="shared" si="5"/>
        <v>0.7104928754</v>
      </c>
      <c r="C9" s="19">
        <f t="shared" si="1"/>
        <v>0.7031993146</v>
      </c>
      <c r="D9" s="19">
        <f t="shared" si="2"/>
        <v>0.6467647023</v>
      </c>
      <c r="E9" s="20">
        <v>2596173.0</v>
      </c>
      <c r="F9" s="39">
        <v>2569522.0</v>
      </c>
      <c r="G9" s="22">
        <f t="shared" si="4"/>
        <v>3654045.086</v>
      </c>
      <c r="H9" s="23">
        <v>3972885.33333333</v>
      </c>
      <c r="I9" s="24">
        <v>0.073125253490094</v>
      </c>
      <c r="J9" s="40">
        <v>22815.0</v>
      </c>
      <c r="K9" s="40">
        <v>0.0</v>
      </c>
      <c r="L9" s="40">
        <v>11014.0</v>
      </c>
      <c r="M9" s="25">
        <f t="shared" si="3"/>
        <v>28322</v>
      </c>
      <c r="N9" s="41"/>
    </row>
    <row r="10" ht="15.0" customHeight="1">
      <c r="A10" s="27" t="s">
        <v>25</v>
      </c>
      <c r="B10" s="28">
        <f t="shared" si="5"/>
        <v>0.6099894608</v>
      </c>
      <c r="C10" s="29">
        <f t="shared" si="1"/>
        <v>0.6093328184</v>
      </c>
      <c r="D10" s="29">
        <f t="shared" si="2"/>
        <v>0.5566722216</v>
      </c>
      <c r="E10" s="42">
        <v>1560640.0</v>
      </c>
      <c r="F10" s="35">
        <v>1558960.0</v>
      </c>
      <c r="G10" s="32">
        <f t="shared" si="4"/>
        <v>2558470.433</v>
      </c>
      <c r="H10" s="33">
        <v>2800499.0</v>
      </c>
      <c r="I10" s="34">
        <v>0.0790075507122746</v>
      </c>
      <c r="J10" s="35">
        <v>19321.0</v>
      </c>
      <c r="K10" s="35">
        <v>0.0</v>
      </c>
      <c r="L10" s="35">
        <v>2894.0</v>
      </c>
      <c r="M10" s="36">
        <f t="shared" si="3"/>
        <v>20768</v>
      </c>
      <c r="N10" s="37"/>
    </row>
    <row r="11" ht="15.0" customHeight="1">
      <c r="A11" s="38" t="s">
        <v>26</v>
      </c>
      <c r="B11" s="18"/>
      <c r="C11" s="19">
        <f t="shared" si="1"/>
        <v>0.6266019764</v>
      </c>
      <c r="D11" s="19">
        <f t="shared" si="2"/>
        <v>0.5801099242</v>
      </c>
      <c r="E11" s="44"/>
      <c r="F11" s="39">
        <v>413921.0</v>
      </c>
      <c r="G11" s="22">
        <f t="shared" si="4"/>
        <v>660580.4252</v>
      </c>
      <c r="H11" s="23">
        <v>713521.666666666</v>
      </c>
      <c r="I11" s="24">
        <v>0.0583237249291825</v>
      </c>
      <c r="J11" s="40">
        <v>6598.0</v>
      </c>
      <c r="K11" s="40">
        <v>4448.0</v>
      </c>
      <c r="L11" s="45">
        <v>560.0</v>
      </c>
      <c r="M11" s="25">
        <f t="shared" si="3"/>
        <v>11326</v>
      </c>
      <c r="N11" s="41"/>
    </row>
    <row r="12" ht="15.0" customHeight="1">
      <c r="A12" s="27" t="s">
        <v>27</v>
      </c>
      <c r="B12" s="28">
        <f t="shared" ref="B12:B27" si="6">E12/G12</f>
        <v>0.6196563503</v>
      </c>
      <c r="C12" s="29">
        <f t="shared" si="1"/>
        <v>0.6186244812</v>
      </c>
      <c r="D12" s="29">
        <f t="shared" si="2"/>
        <v>0.5601315905</v>
      </c>
      <c r="E12" s="42">
        <v>294254.0</v>
      </c>
      <c r="F12" s="31">
        <v>293764.0</v>
      </c>
      <c r="G12" s="32">
        <f t="shared" si="4"/>
        <v>474866.4318</v>
      </c>
      <c r="H12" s="33">
        <v>524455.333333333</v>
      </c>
      <c r="I12" s="34">
        <v>0.0945531456578916</v>
      </c>
      <c r="J12" s="35">
        <v>0.0</v>
      </c>
      <c r="K12" s="35">
        <v>0.0</v>
      </c>
      <c r="L12" s="35">
        <v>0.0</v>
      </c>
      <c r="M12" s="36">
        <f t="shared" si="3"/>
        <v>0</v>
      </c>
      <c r="N12" s="37"/>
    </row>
    <row r="13" ht="15.0" customHeight="1">
      <c r="A13" s="38" t="s">
        <v>28</v>
      </c>
      <c r="B13" s="18">
        <f t="shared" si="6"/>
        <v>0.6396277574</v>
      </c>
      <c r="C13" s="19">
        <f t="shared" si="1"/>
        <v>0.6348269519</v>
      </c>
      <c r="D13" s="19">
        <f t="shared" si="2"/>
        <v>0.5518048915</v>
      </c>
      <c r="E13" s="43">
        <v>8538264.0</v>
      </c>
      <c r="F13" s="39">
        <v>8474179.0</v>
      </c>
      <c r="G13" s="22">
        <f t="shared" si="4"/>
        <v>13348801.55</v>
      </c>
      <c r="H13" s="23">
        <v>1.53572016666667E7</v>
      </c>
      <c r="I13" s="24">
        <v>0.113060155914732</v>
      </c>
      <c r="J13" s="40">
        <v>104306.0</v>
      </c>
      <c r="K13" s="40">
        <v>165760.0</v>
      </c>
      <c r="L13" s="40">
        <v>4093.0</v>
      </c>
      <c r="M13" s="25">
        <f t="shared" si="3"/>
        <v>272112.5</v>
      </c>
      <c r="N13" s="41"/>
    </row>
    <row r="14" ht="15.0" customHeight="1">
      <c r="A14" s="27" t="s">
        <v>29</v>
      </c>
      <c r="B14" s="28">
        <f t="shared" si="6"/>
        <v>0.5865014684</v>
      </c>
      <c r="C14" s="29">
        <f t="shared" si="1"/>
        <v>0.583612623</v>
      </c>
      <c r="D14" s="29">
        <f t="shared" si="2"/>
        <v>0.5224994302</v>
      </c>
      <c r="E14" s="42">
        <v>3919355.0</v>
      </c>
      <c r="F14" s="31">
        <v>3900050.0</v>
      </c>
      <c r="G14" s="32">
        <f t="shared" si="4"/>
        <v>6682600.489</v>
      </c>
      <c r="H14" s="33">
        <v>7464218.66666666</v>
      </c>
      <c r="I14" s="34">
        <v>0.0706510220016238</v>
      </c>
      <c r="J14" s="35">
        <v>56432.0</v>
      </c>
      <c r="K14" s="35">
        <v>185286.0</v>
      </c>
      <c r="L14" s="35">
        <v>25091.0</v>
      </c>
      <c r="M14" s="36">
        <f t="shared" si="3"/>
        <v>254263.5</v>
      </c>
      <c r="N14" s="37"/>
    </row>
    <row r="15" ht="15.0" customHeight="1">
      <c r="A15" s="38" t="s">
        <v>30</v>
      </c>
      <c r="B15" s="18">
        <f t="shared" si="6"/>
        <v>0.4447450924</v>
      </c>
      <c r="C15" s="19">
        <f t="shared" si="1"/>
        <v>0.4422403689</v>
      </c>
      <c r="D15" s="19">
        <f t="shared" si="2"/>
        <v>0.4004826954</v>
      </c>
      <c r="E15" s="20">
        <v>437159.0</v>
      </c>
      <c r="F15" s="39">
        <v>434697.0</v>
      </c>
      <c r="G15" s="22">
        <f t="shared" si="4"/>
        <v>982942.8306</v>
      </c>
      <c r="H15" s="23">
        <v>1085432.66666667</v>
      </c>
      <c r="I15" s="24">
        <v>0.0889763492652176</v>
      </c>
      <c r="J15" s="40">
        <v>5912.0</v>
      </c>
      <c r="K15" s="40">
        <v>0.0</v>
      </c>
      <c r="L15" s="40">
        <v>0.0</v>
      </c>
      <c r="M15" s="25">
        <f t="shared" si="3"/>
        <v>5912</v>
      </c>
      <c r="N15" s="41"/>
    </row>
    <row r="16" ht="15.0" customHeight="1">
      <c r="A16" s="27" t="s">
        <v>31</v>
      </c>
      <c r="B16" s="28">
        <f t="shared" si="6"/>
        <v>0.6087675427</v>
      </c>
      <c r="C16" s="29">
        <f t="shared" si="1"/>
        <v>0.5959615785</v>
      </c>
      <c r="D16" s="29">
        <f t="shared" si="2"/>
        <v>0.5545668926</v>
      </c>
      <c r="E16" s="42">
        <v>666290.0</v>
      </c>
      <c r="F16" s="31">
        <v>652274.0</v>
      </c>
      <c r="G16" s="32">
        <f t="shared" si="4"/>
        <v>1094490.02</v>
      </c>
      <c r="H16" s="33">
        <v>1176186.33333333</v>
      </c>
      <c r="I16" s="34">
        <v>0.049792972111719</v>
      </c>
      <c r="J16" s="35">
        <v>7431.0</v>
      </c>
      <c r="K16" s="35">
        <v>13721.0</v>
      </c>
      <c r="L16" s="35">
        <v>3957.0</v>
      </c>
      <c r="M16" s="36">
        <f t="shared" si="3"/>
        <v>23130.5</v>
      </c>
      <c r="N16" s="37"/>
    </row>
    <row r="17" ht="15.0" customHeight="1">
      <c r="A17" s="38" t="s">
        <v>32</v>
      </c>
      <c r="B17" s="18">
        <f t="shared" si="6"/>
        <v>0.5930306266</v>
      </c>
      <c r="C17" s="19">
        <f t="shared" si="1"/>
        <v>0.5887918309</v>
      </c>
      <c r="D17" s="19">
        <f t="shared" si="2"/>
        <v>0.5326433713</v>
      </c>
      <c r="E17" s="20">
        <v>5279752.0</v>
      </c>
      <c r="F17" s="39">
        <v>5242014.0</v>
      </c>
      <c r="G17" s="22">
        <f t="shared" si="4"/>
        <v>8903000.559</v>
      </c>
      <c r="H17" s="23">
        <v>9841508.0</v>
      </c>
      <c r="I17" s="24">
        <v>0.0904423835372735</v>
      </c>
      <c r="J17" s="40">
        <v>48418.0</v>
      </c>
      <c r="K17" s="40">
        <v>0.0</v>
      </c>
      <c r="L17" s="40">
        <v>0.0</v>
      </c>
      <c r="M17" s="25">
        <f t="shared" si="3"/>
        <v>48418</v>
      </c>
      <c r="N17" s="41"/>
    </row>
    <row r="18" ht="15.0" customHeight="1">
      <c r="A18" s="27" t="s">
        <v>33</v>
      </c>
      <c r="B18" s="28">
        <f t="shared" si="6"/>
        <v>0.559636868</v>
      </c>
      <c r="C18" s="29">
        <f t="shared" si="1"/>
        <v>0.5514769223</v>
      </c>
      <c r="D18" s="29">
        <f t="shared" si="2"/>
        <v>0.5286447767</v>
      </c>
      <c r="E18" s="42">
        <v>2663368.0</v>
      </c>
      <c r="F18" s="31">
        <v>2624534.0</v>
      </c>
      <c r="G18" s="32">
        <f t="shared" si="4"/>
        <v>4759100.325</v>
      </c>
      <c r="H18" s="33">
        <v>4964645.66666666</v>
      </c>
      <c r="I18" s="34">
        <v>0.0357562964144916</v>
      </c>
      <c r="J18" s="35">
        <v>28028.0</v>
      </c>
      <c r="K18" s="35">
        <v>0.0</v>
      </c>
      <c r="L18" s="35">
        <v>0.0</v>
      </c>
      <c r="M18" s="36">
        <f t="shared" si="3"/>
        <v>28028</v>
      </c>
      <c r="N18" s="37"/>
    </row>
    <row r="19" ht="15.0" customHeight="1">
      <c r="A19" s="38" t="s">
        <v>34</v>
      </c>
      <c r="B19" s="18">
        <f t="shared" si="6"/>
        <v>0.7024689704</v>
      </c>
      <c r="C19" s="19">
        <f t="shared" si="1"/>
        <v>0.6990356027</v>
      </c>
      <c r="D19" s="19">
        <f t="shared" si="2"/>
        <v>0.6711853161</v>
      </c>
      <c r="E19" s="43">
        <v>1589951.0</v>
      </c>
      <c r="F19" s="39">
        <v>1582180.0</v>
      </c>
      <c r="G19" s="22">
        <f t="shared" si="4"/>
        <v>2263375.419</v>
      </c>
      <c r="H19" s="23">
        <v>2357292.33333333</v>
      </c>
      <c r="I19" s="24">
        <v>0.0313925488346355</v>
      </c>
      <c r="J19" s="40">
        <v>9455.0</v>
      </c>
      <c r="K19" s="40">
        <v>8862.0</v>
      </c>
      <c r="L19" s="40">
        <v>3197.0</v>
      </c>
      <c r="M19" s="25">
        <f t="shared" si="3"/>
        <v>19915.5</v>
      </c>
      <c r="N19" s="41"/>
    </row>
    <row r="20" ht="15.0" customHeight="1">
      <c r="A20" s="27" t="s">
        <v>35</v>
      </c>
      <c r="B20" s="28">
        <f t="shared" si="6"/>
        <v>0.5812450115</v>
      </c>
      <c r="C20" s="29">
        <f t="shared" si="1"/>
        <v>0.5682138551</v>
      </c>
      <c r="D20" s="29">
        <f t="shared" si="2"/>
        <v>0.5337414194</v>
      </c>
      <c r="E20" s="42">
        <v>1182771.0</v>
      </c>
      <c r="F20" s="31">
        <v>1156254.0</v>
      </c>
      <c r="G20" s="32">
        <f t="shared" si="4"/>
        <v>2034892.303</v>
      </c>
      <c r="H20" s="33">
        <v>2166318.66666666</v>
      </c>
      <c r="I20" s="34">
        <v>0.0536116249578257</v>
      </c>
      <c r="J20" s="35">
        <v>9051.0</v>
      </c>
      <c r="K20" s="35">
        <v>3704.0</v>
      </c>
      <c r="L20" s="35">
        <v>5063.0</v>
      </c>
      <c r="M20" s="36">
        <f t="shared" si="3"/>
        <v>15286.5</v>
      </c>
      <c r="N20" s="37"/>
    </row>
    <row r="21" ht="15.0" customHeight="1">
      <c r="A21" s="38" t="s">
        <v>36</v>
      </c>
      <c r="B21" s="18">
        <f t="shared" si="6"/>
        <v>0.559012854</v>
      </c>
      <c r="C21" s="19">
        <f t="shared" si="1"/>
        <v>0.5532772433</v>
      </c>
      <c r="D21" s="19">
        <f t="shared" si="2"/>
        <v>0.531594387</v>
      </c>
      <c r="E21" s="20">
        <v>1815843.0</v>
      </c>
      <c r="F21" s="39">
        <v>1797212.0</v>
      </c>
      <c r="G21" s="22">
        <f t="shared" si="4"/>
        <v>3248302.766</v>
      </c>
      <c r="H21" s="23">
        <v>3380795.66666666</v>
      </c>
      <c r="I21" s="24">
        <v>0.0233515740095928</v>
      </c>
      <c r="J21" s="40">
        <v>20544.0</v>
      </c>
      <c r="K21" s="40">
        <v>25688.0</v>
      </c>
      <c r="L21" s="40">
        <v>14628.0</v>
      </c>
      <c r="M21" s="25">
        <f t="shared" si="3"/>
        <v>53546</v>
      </c>
      <c r="N21" s="41"/>
    </row>
    <row r="22" ht="15.0" customHeight="1">
      <c r="A22" s="27" t="s">
        <v>37</v>
      </c>
      <c r="B22" s="28">
        <f t="shared" si="6"/>
        <v>0.6100043094</v>
      </c>
      <c r="C22" s="29">
        <f t="shared" si="1"/>
        <v>0.6038020654</v>
      </c>
      <c r="D22" s="29">
        <f t="shared" si="2"/>
        <v>0.5708048831</v>
      </c>
      <c r="E22" s="42">
        <v>2014548.0</v>
      </c>
      <c r="F22" s="31">
        <v>1994065.0</v>
      </c>
      <c r="G22" s="32">
        <f t="shared" si="4"/>
        <v>3302514.374</v>
      </c>
      <c r="H22" s="33">
        <v>3493426.66666666</v>
      </c>
      <c r="I22" s="34">
        <v>0.0274135689787092</v>
      </c>
      <c r="J22" s="35">
        <v>39445.0</v>
      </c>
      <c r="K22" s="35">
        <v>42599.0</v>
      </c>
      <c r="L22" s="35">
        <v>26202.0</v>
      </c>
      <c r="M22" s="36">
        <f t="shared" si="3"/>
        <v>95145</v>
      </c>
      <c r="N22" s="37"/>
    </row>
    <row r="23" ht="15.0" customHeight="1">
      <c r="A23" s="38" t="s">
        <v>38</v>
      </c>
      <c r="B23" s="18">
        <f t="shared" si="6"/>
        <v>0.6916284388</v>
      </c>
      <c r="C23" s="19">
        <f t="shared" si="1"/>
        <v>0.6805796831</v>
      </c>
      <c r="D23" s="19">
        <f t="shared" si="2"/>
        <v>0.6692123054</v>
      </c>
      <c r="E23" s="20">
        <v>724758.0</v>
      </c>
      <c r="F23" s="39">
        <v>713180.0</v>
      </c>
      <c r="G23" s="22">
        <f t="shared" si="4"/>
        <v>1047900.808</v>
      </c>
      <c r="H23" s="23">
        <v>1065700.66666667</v>
      </c>
      <c r="I23" s="24">
        <v>0.0167024935105202</v>
      </c>
      <c r="J23" s="40">
        <v>0.0</v>
      </c>
      <c r="K23" s="40">
        <v>0.0</v>
      </c>
      <c r="L23" s="40">
        <v>0.0</v>
      </c>
      <c r="M23" s="25">
        <f t="shared" si="3"/>
        <v>0</v>
      </c>
      <c r="N23" s="41"/>
    </row>
    <row r="24" ht="15.0" customHeight="1">
      <c r="A24" s="27" t="s">
        <v>39</v>
      </c>
      <c r="B24" s="28">
        <f t="shared" si="6"/>
        <v>0.6681666684</v>
      </c>
      <c r="C24" s="29">
        <f t="shared" si="1"/>
        <v>0.6616330068</v>
      </c>
      <c r="D24" s="29">
        <f t="shared" si="2"/>
        <v>0.5955760228</v>
      </c>
      <c r="E24" s="46">
        <v>2734062.0</v>
      </c>
      <c r="F24" s="31">
        <v>2707327.0</v>
      </c>
      <c r="G24" s="32">
        <f t="shared" si="4"/>
        <v>4091886.246</v>
      </c>
      <c r="H24" s="33">
        <v>4545728.66666666</v>
      </c>
      <c r="I24" s="34">
        <v>0.0876506167250193</v>
      </c>
      <c r="J24" s="35">
        <v>22645.0</v>
      </c>
      <c r="K24" s="35">
        <v>26164.0</v>
      </c>
      <c r="L24" s="35">
        <v>13195.0</v>
      </c>
      <c r="M24" s="36">
        <f t="shared" si="3"/>
        <v>55406.5</v>
      </c>
      <c r="N24" s="37"/>
    </row>
    <row r="25" ht="15.0" customHeight="1">
      <c r="A25" s="38" t="s">
        <v>40</v>
      </c>
      <c r="B25" s="18">
        <f t="shared" si="6"/>
        <v>0.6659517877</v>
      </c>
      <c r="C25" s="19">
        <f t="shared" si="1"/>
        <v>0.66251578</v>
      </c>
      <c r="D25" s="19">
        <f t="shared" si="2"/>
        <v>0.6043499609</v>
      </c>
      <c r="E25" s="20">
        <v>3184196.0</v>
      </c>
      <c r="F25" s="39">
        <v>3167767.0</v>
      </c>
      <c r="G25" s="22">
        <f t="shared" si="4"/>
        <v>4781421.206</v>
      </c>
      <c r="H25" s="23">
        <v>5241610.33333333</v>
      </c>
      <c r="I25" s="24">
        <v>0.0856372561978176</v>
      </c>
      <c r="J25" s="40">
        <v>11312.0</v>
      </c>
      <c r="K25" s="40">
        <v>0.0</v>
      </c>
      <c r="L25" s="40">
        <v>0.0</v>
      </c>
      <c r="M25" s="25">
        <f t="shared" si="3"/>
        <v>11312</v>
      </c>
      <c r="N25" s="41"/>
    </row>
    <row r="26" ht="15.0" customHeight="1">
      <c r="A26" s="27" t="s">
        <v>41</v>
      </c>
      <c r="B26" s="28">
        <f t="shared" si="6"/>
        <v>0.6533469317</v>
      </c>
      <c r="C26" s="29">
        <f t="shared" si="1"/>
        <v>0.6465492934</v>
      </c>
      <c r="D26" s="29">
        <f t="shared" si="2"/>
        <v>0.6200764343</v>
      </c>
      <c r="E26" s="42">
        <v>4780701.0</v>
      </c>
      <c r="F26" s="31">
        <v>4730961.0</v>
      </c>
      <c r="G26" s="32">
        <f t="shared" si="4"/>
        <v>7317247.19</v>
      </c>
      <c r="H26" s="33">
        <v>7629641.66666666</v>
      </c>
      <c r="I26" s="34">
        <v>0.0351630506882275</v>
      </c>
      <c r="J26" s="35">
        <v>44113.0</v>
      </c>
      <c r="K26" s="35">
        <v>0.0</v>
      </c>
      <c r="L26" s="35">
        <v>0.0</v>
      </c>
      <c r="M26" s="36">
        <f t="shared" si="3"/>
        <v>44113</v>
      </c>
      <c r="N26" s="37"/>
    </row>
    <row r="27" ht="15.0" customHeight="1">
      <c r="A27" s="38" t="s">
        <v>42</v>
      </c>
      <c r="B27" s="18">
        <f t="shared" si="6"/>
        <v>0.7611474134</v>
      </c>
      <c r="C27" s="19">
        <f t="shared" si="1"/>
        <v>0.7574796526</v>
      </c>
      <c r="D27" s="19">
        <f t="shared" si="2"/>
        <v>0.7128255195</v>
      </c>
      <c r="E27" s="20">
        <v>2950780.0</v>
      </c>
      <c r="F27" s="39">
        <v>2936561.0</v>
      </c>
      <c r="G27" s="22">
        <f t="shared" si="4"/>
        <v>3876752.319</v>
      </c>
      <c r="H27" s="23">
        <v>4119607.0</v>
      </c>
      <c r="I27" s="24">
        <v>0.0455126376868607</v>
      </c>
      <c r="J27" s="40">
        <v>9796.0</v>
      </c>
      <c r="K27" s="40">
        <v>42661.0</v>
      </c>
      <c r="L27" s="40">
        <v>5807.0</v>
      </c>
      <c r="M27" s="25">
        <f t="shared" si="3"/>
        <v>55360.5</v>
      </c>
      <c r="N27" s="41"/>
    </row>
    <row r="28" ht="15.0" customHeight="1">
      <c r="A28" s="27" t="s">
        <v>43</v>
      </c>
      <c r="B28" s="28"/>
      <c r="C28" s="29">
        <f t="shared" si="1"/>
        <v>0.597159461</v>
      </c>
      <c r="D28" s="29">
        <f t="shared" si="2"/>
        <v>0.5727371751</v>
      </c>
      <c r="E28" s="30"/>
      <c r="F28" s="31">
        <v>1285584.0</v>
      </c>
      <c r="G28" s="32">
        <f t="shared" si="4"/>
        <v>2152832.006</v>
      </c>
      <c r="H28" s="33">
        <v>2244631.66666666</v>
      </c>
      <c r="I28" s="34">
        <v>0.0181422465306518</v>
      </c>
      <c r="J28" s="35">
        <v>21067.0</v>
      </c>
      <c r="K28" s="35">
        <v>26793.0</v>
      </c>
      <c r="L28" s="35">
        <v>6434.0</v>
      </c>
      <c r="M28" s="36">
        <f t="shared" si="3"/>
        <v>51077</v>
      </c>
      <c r="N28" s="37"/>
    </row>
    <row r="29" ht="15.0" customHeight="1">
      <c r="A29" s="38" t="s">
        <v>44</v>
      </c>
      <c r="B29" s="18"/>
      <c r="C29" s="19">
        <f t="shared" si="1"/>
        <v>0.6251280275</v>
      </c>
      <c r="D29" s="19">
        <f t="shared" si="2"/>
        <v>0.5951251642</v>
      </c>
      <c r="E29" s="44"/>
      <c r="F29" s="39">
        <v>2757323.0</v>
      </c>
      <c r="G29" s="22">
        <f t="shared" si="4"/>
        <v>4410813.272</v>
      </c>
      <c r="H29" s="23">
        <v>4633181.66666666</v>
      </c>
      <c r="I29" s="24">
        <v>0.0274366308584764</v>
      </c>
      <c r="J29" s="40">
        <v>30623.0</v>
      </c>
      <c r="K29" s="40">
        <v>54916.0</v>
      </c>
      <c r="L29" s="40">
        <v>19421.0</v>
      </c>
      <c r="M29" s="25">
        <f t="shared" si="3"/>
        <v>95249.5</v>
      </c>
      <c r="N29" s="41"/>
    </row>
    <row r="30" ht="15.0" customHeight="1">
      <c r="A30" s="27" t="s">
        <v>45</v>
      </c>
      <c r="B30" s="28">
        <f t="shared" ref="B30:B39" si="7">E30/G30</f>
        <v>0.636316204</v>
      </c>
      <c r="C30" s="29">
        <f t="shared" si="1"/>
        <v>0.6260749441</v>
      </c>
      <c r="D30" s="29">
        <f t="shared" si="2"/>
        <v>0.6155763525</v>
      </c>
      <c r="E30" s="42">
        <v>491966.0</v>
      </c>
      <c r="F30" s="31">
        <v>484048.0</v>
      </c>
      <c r="G30" s="32">
        <f t="shared" si="4"/>
        <v>773147.0563</v>
      </c>
      <c r="H30" s="33">
        <v>786333.0</v>
      </c>
      <c r="I30" s="34">
        <v>0.0120431722244584</v>
      </c>
      <c r="J30" s="35">
        <v>3716.0</v>
      </c>
      <c r="K30" s="35">
        <v>0.0</v>
      </c>
      <c r="L30" s="35">
        <v>0.0</v>
      </c>
      <c r="M30" s="36">
        <f t="shared" si="3"/>
        <v>3716</v>
      </c>
      <c r="N30" s="37"/>
    </row>
    <row r="31" ht="15.0" customHeight="1">
      <c r="A31" s="38" t="s">
        <v>46</v>
      </c>
      <c r="B31" s="18">
        <f t="shared" si="7"/>
        <v>0.6083785217</v>
      </c>
      <c r="C31" s="19">
        <f t="shared" si="1"/>
        <v>0.6009152953</v>
      </c>
      <c r="D31" s="19">
        <f t="shared" si="2"/>
        <v>0.5683548754</v>
      </c>
      <c r="E31" s="20">
        <v>804245.0</v>
      </c>
      <c r="F31" s="39">
        <v>794379.0</v>
      </c>
      <c r="G31" s="22">
        <f t="shared" si="4"/>
        <v>1321948.378</v>
      </c>
      <c r="H31" s="23">
        <v>1397681.33333333</v>
      </c>
      <c r="I31" s="24">
        <v>0.0476470950025867</v>
      </c>
      <c r="J31" s="40">
        <v>4587.0</v>
      </c>
      <c r="K31" s="40">
        <v>4080.0</v>
      </c>
      <c r="L31" s="45">
        <v>941.0</v>
      </c>
      <c r="M31" s="25">
        <f t="shared" si="3"/>
        <v>9137.5</v>
      </c>
      <c r="N31" s="41"/>
    </row>
    <row r="32" ht="15.0" customHeight="1">
      <c r="A32" s="27" t="s">
        <v>47</v>
      </c>
      <c r="B32" s="28">
        <f t="shared" si="7"/>
        <v>0.5723159574</v>
      </c>
      <c r="C32" s="29">
        <f t="shared" si="1"/>
        <v>0.5713330725</v>
      </c>
      <c r="D32" s="29">
        <f t="shared" si="2"/>
        <v>0.486575115</v>
      </c>
      <c r="E32" s="42">
        <v>1016664.0</v>
      </c>
      <c r="F32" s="31">
        <v>1014918.0</v>
      </c>
      <c r="G32" s="32">
        <f t="shared" si="4"/>
        <v>1776403.378</v>
      </c>
      <c r="H32" s="33">
        <v>2085840.33333333</v>
      </c>
      <c r="I32" s="34">
        <v>0.137227644245587</v>
      </c>
      <c r="J32" s="35">
        <v>12653.0</v>
      </c>
      <c r="K32" s="35">
        <v>8067.0</v>
      </c>
      <c r="L32" s="35">
        <v>4964.0</v>
      </c>
      <c r="M32" s="36">
        <f t="shared" si="3"/>
        <v>23202</v>
      </c>
      <c r="N32" s="37"/>
    </row>
    <row r="33" ht="15.0" customHeight="1">
      <c r="A33" s="38" t="s">
        <v>48</v>
      </c>
      <c r="B33" s="18">
        <f t="shared" si="7"/>
        <v>0.7089584882</v>
      </c>
      <c r="C33" s="19">
        <f t="shared" si="1"/>
        <v>0.7013352362</v>
      </c>
      <c r="D33" s="19">
        <f t="shared" si="2"/>
        <v>0.6780309942</v>
      </c>
      <c r="E33" s="20">
        <v>718700.0</v>
      </c>
      <c r="F33" s="39">
        <v>710972.0</v>
      </c>
      <c r="G33" s="22">
        <f t="shared" si="4"/>
        <v>1013740.595</v>
      </c>
      <c r="H33" s="23">
        <v>1048583.33333333</v>
      </c>
      <c r="I33" s="24">
        <v>0.0305953154714619</v>
      </c>
      <c r="J33" s="40">
        <v>2761.0</v>
      </c>
      <c r="K33" s="40">
        <v>0.0</v>
      </c>
      <c r="L33" s="40">
        <v>0.0</v>
      </c>
      <c r="M33" s="25">
        <f t="shared" si="3"/>
        <v>2761</v>
      </c>
      <c r="N33" s="41"/>
    </row>
    <row r="34" ht="15.0" customHeight="1">
      <c r="A34" s="27" t="s">
        <v>49</v>
      </c>
      <c r="B34" s="28">
        <f t="shared" si="7"/>
        <v>0.6261523651</v>
      </c>
      <c r="C34" s="29">
        <f t="shared" si="1"/>
        <v>0.6187843228</v>
      </c>
      <c r="D34" s="29">
        <f t="shared" si="2"/>
        <v>0.5327284911</v>
      </c>
      <c r="E34" s="42">
        <v>3683638.0</v>
      </c>
      <c r="F34" s="31">
        <v>3640292.0</v>
      </c>
      <c r="G34" s="32">
        <f t="shared" si="4"/>
        <v>5882973.866</v>
      </c>
      <c r="H34" s="33">
        <v>6833297.0</v>
      </c>
      <c r="I34" s="34">
        <v>0.125856908299932</v>
      </c>
      <c r="J34" s="35">
        <v>25007.0</v>
      </c>
      <c r="K34" s="35">
        <v>57517.0</v>
      </c>
      <c r="L34" s="35">
        <v>15563.0</v>
      </c>
      <c r="M34" s="36">
        <f t="shared" si="3"/>
        <v>90305.5</v>
      </c>
      <c r="N34" s="37"/>
    </row>
    <row r="35" ht="15.0" customHeight="1">
      <c r="A35" s="38" t="s">
        <v>50</v>
      </c>
      <c r="B35" s="18">
        <f t="shared" si="7"/>
        <v>0.5491035273</v>
      </c>
      <c r="C35" s="19">
        <f t="shared" si="1"/>
        <v>0.5471731665</v>
      </c>
      <c r="D35" s="19">
        <f t="shared" si="2"/>
        <v>0.494798689</v>
      </c>
      <c r="E35" s="20">
        <v>786522.0</v>
      </c>
      <c r="F35" s="39">
        <v>783757.0</v>
      </c>
      <c r="G35" s="22">
        <f t="shared" si="4"/>
        <v>1432374.7</v>
      </c>
      <c r="H35" s="23">
        <v>1583991.66666667</v>
      </c>
      <c r="I35" s="24">
        <v>0.081143082869545</v>
      </c>
      <c r="J35" s="40">
        <v>6659.0</v>
      </c>
      <c r="K35" s="40">
        <v>14855.0</v>
      </c>
      <c r="L35" s="40">
        <v>3146.0</v>
      </c>
      <c r="M35" s="25">
        <f t="shared" si="3"/>
        <v>23087</v>
      </c>
      <c r="N35" s="41"/>
    </row>
    <row r="36" ht="15.0" customHeight="1">
      <c r="A36" s="27" t="s">
        <v>51</v>
      </c>
      <c r="B36" s="28">
        <f t="shared" si="7"/>
        <v>0.5360213682</v>
      </c>
      <c r="C36" s="29">
        <f t="shared" si="1"/>
        <v>0.531951386</v>
      </c>
      <c r="D36" s="29">
        <f t="shared" si="2"/>
        <v>0.4619653749</v>
      </c>
      <c r="E36" s="42">
        <v>7128852.0</v>
      </c>
      <c r="F36" s="31">
        <v>7074723.0</v>
      </c>
      <c r="G36" s="32">
        <f t="shared" si="4"/>
        <v>13299566.81</v>
      </c>
      <c r="H36" s="33">
        <v>1.5314401E7</v>
      </c>
      <c r="I36" s="34">
        <v>0.126280302194681</v>
      </c>
      <c r="J36" s="35">
        <v>56656.0</v>
      </c>
      <c r="K36" s="35">
        <v>0.0</v>
      </c>
      <c r="L36" s="35">
        <v>48542.0</v>
      </c>
      <c r="M36" s="36">
        <f t="shared" si="3"/>
        <v>80927</v>
      </c>
      <c r="N36" s="37"/>
    </row>
    <row r="37" ht="15.0" customHeight="1">
      <c r="A37" s="38" t="s">
        <v>52</v>
      </c>
      <c r="B37" s="18">
        <f t="shared" si="7"/>
        <v>0.6516387593</v>
      </c>
      <c r="C37" s="19">
        <f t="shared" si="1"/>
        <v>0.646314315</v>
      </c>
      <c r="D37" s="19">
        <f t="shared" si="2"/>
        <v>0.6018206209</v>
      </c>
      <c r="E37" s="20">
        <v>4542488.0</v>
      </c>
      <c r="F37" s="39">
        <v>4505372.0</v>
      </c>
      <c r="G37" s="22">
        <f t="shared" si="4"/>
        <v>6970868.346</v>
      </c>
      <c r="H37" s="23">
        <v>7486237.33333333</v>
      </c>
      <c r="I37" s="24">
        <v>0.058334042552325</v>
      </c>
      <c r="J37" s="40">
        <v>40116.0</v>
      </c>
      <c r="K37" s="40">
        <v>36740.0</v>
      </c>
      <c r="L37" s="40">
        <v>3621.0</v>
      </c>
      <c r="M37" s="25">
        <f t="shared" si="3"/>
        <v>78666.5</v>
      </c>
      <c r="N37" s="41"/>
    </row>
    <row r="38" ht="15.0" customHeight="1">
      <c r="A38" s="27" t="s">
        <v>53</v>
      </c>
      <c r="B38" s="28">
        <f t="shared" si="7"/>
        <v>0.610756451</v>
      </c>
      <c r="C38" s="29">
        <f t="shared" si="1"/>
        <v>0.6052466535</v>
      </c>
      <c r="D38" s="29">
        <f t="shared" si="2"/>
        <v>0.5937920245</v>
      </c>
      <c r="E38" s="42">
        <v>325564.0</v>
      </c>
      <c r="F38" s="31">
        <v>322627.0</v>
      </c>
      <c r="G38" s="32">
        <f t="shared" si="4"/>
        <v>533050.4483</v>
      </c>
      <c r="H38" s="33">
        <v>543333.333333333</v>
      </c>
      <c r="I38" s="34">
        <v>0.0161887454144716</v>
      </c>
      <c r="J38" s="35">
        <v>1487.0</v>
      </c>
      <c r="K38" s="35">
        <v>0.0</v>
      </c>
      <c r="L38" s="35">
        <v>0.0</v>
      </c>
      <c r="M38" s="36">
        <f t="shared" si="3"/>
        <v>1487</v>
      </c>
      <c r="N38" s="37"/>
    </row>
    <row r="39" ht="15.0" customHeight="1">
      <c r="A39" s="38" t="s">
        <v>54</v>
      </c>
      <c r="B39" s="18">
        <f t="shared" si="7"/>
        <v>0.6515269723</v>
      </c>
      <c r="C39" s="19">
        <f t="shared" si="1"/>
        <v>0.6455580592</v>
      </c>
      <c r="D39" s="19">
        <f t="shared" si="2"/>
        <v>0.6269345562</v>
      </c>
      <c r="E39" s="20">
        <v>5632423.0</v>
      </c>
      <c r="F39" s="39">
        <v>5580822.0</v>
      </c>
      <c r="G39" s="22">
        <f t="shared" si="4"/>
        <v>8644957.523</v>
      </c>
      <c r="H39" s="23">
        <v>8901761.66666666</v>
      </c>
      <c r="I39" s="24">
        <v>0.023039500692397</v>
      </c>
      <c r="J39" s="40">
        <v>51712.0</v>
      </c>
      <c r="K39" s="40">
        <v>0.0</v>
      </c>
      <c r="L39" s="40">
        <v>0.0</v>
      </c>
      <c r="M39" s="25">
        <f t="shared" si="3"/>
        <v>51712</v>
      </c>
      <c r="N39" s="41"/>
    </row>
    <row r="40" ht="15.0" customHeight="1">
      <c r="A40" s="27" t="s">
        <v>55</v>
      </c>
      <c r="B40" s="28"/>
      <c r="C40" s="29">
        <f t="shared" si="1"/>
        <v>0.4915721415</v>
      </c>
      <c r="D40" s="29">
        <f t="shared" si="2"/>
        <v>0.4622152703</v>
      </c>
      <c r="E40" s="30"/>
      <c r="F40" s="31">
        <v>1334872.0</v>
      </c>
      <c r="G40" s="32">
        <f t="shared" si="4"/>
        <v>2715515.968</v>
      </c>
      <c r="H40" s="33">
        <v>2887987.66666666</v>
      </c>
      <c r="I40" s="34">
        <v>0.0430421499540421</v>
      </c>
      <c r="J40" s="35">
        <v>26252.0</v>
      </c>
      <c r="K40" s="35">
        <v>20601.0</v>
      </c>
      <c r="L40" s="35">
        <v>2627.0</v>
      </c>
      <c r="M40" s="36">
        <f t="shared" si="3"/>
        <v>48166.5</v>
      </c>
      <c r="N40" s="37"/>
    </row>
    <row r="41" ht="15.0" customHeight="1">
      <c r="A41" s="38" t="s">
        <v>56</v>
      </c>
      <c r="B41" s="18">
        <f>E41/G41</f>
        <v>0.6434368651</v>
      </c>
      <c r="C41" s="19">
        <f t="shared" si="1"/>
        <v>0.6323965135</v>
      </c>
      <c r="D41" s="19">
        <f t="shared" si="2"/>
        <v>0.585750184</v>
      </c>
      <c r="E41" s="20">
        <v>1820507.0</v>
      </c>
      <c r="F41" s="39">
        <v>1789270.0</v>
      </c>
      <c r="G41" s="22">
        <f t="shared" si="4"/>
        <v>2829348.299</v>
      </c>
      <c r="H41" s="23">
        <v>3054664.0</v>
      </c>
      <c r="I41" s="24">
        <v>0.0691734674180246</v>
      </c>
      <c r="J41" s="40">
        <v>14014.0</v>
      </c>
      <c r="K41" s="40">
        <v>0.0</v>
      </c>
      <c r="L41" s="40">
        <v>0.0</v>
      </c>
      <c r="M41" s="25">
        <f t="shared" si="3"/>
        <v>14014</v>
      </c>
      <c r="N41" s="41"/>
    </row>
    <row r="42" ht="15.0" customHeight="1">
      <c r="A42" s="27" t="s">
        <v>57</v>
      </c>
      <c r="B42" s="28"/>
      <c r="C42" s="29">
        <f t="shared" si="1"/>
        <v>0.5935305923</v>
      </c>
      <c r="D42" s="29">
        <f t="shared" si="2"/>
        <v>0.5711994717</v>
      </c>
      <c r="E42" s="30"/>
      <c r="F42" s="31">
        <v>5742040.0</v>
      </c>
      <c r="G42" s="32">
        <f t="shared" si="4"/>
        <v>9674379.173</v>
      </c>
      <c r="H42" s="33">
        <v>1.00526003333333E7</v>
      </c>
      <c r="I42" s="34">
        <v>0.032524635412722</v>
      </c>
      <c r="J42" s="35">
        <v>51264.0</v>
      </c>
      <c r="K42" s="35">
        <v>0.0</v>
      </c>
      <c r="L42" s="35">
        <v>0.0</v>
      </c>
      <c r="M42" s="36">
        <f t="shared" si="3"/>
        <v>51264</v>
      </c>
      <c r="N42" s="37"/>
    </row>
    <row r="43" ht="15.0" customHeight="1">
      <c r="A43" s="38" t="s">
        <v>58</v>
      </c>
      <c r="B43" s="18"/>
      <c r="C43" s="19">
        <f t="shared" si="1"/>
        <v>0.5802001427</v>
      </c>
      <c r="D43" s="19">
        <f t="shared" si="2"/>
        <v>0.5338882022</v>
      </c>
      <c r="E43" s="44"/>
      <c r="F43" s="39">
        <v>446049.0</v>
      </c>
      <c r="G43" s="22">
        <f t="shared" si="4"/>
        <v>768784.7127</v>
      </c>
      <c r="H43" s="23">
        <v>835472.666666666</v>
      </c>
      <c r="I43" s="24">
        <v>0.0758025444950181</v>
      </c>
      <c r="J43" s="40">
        <v>3357.0</v>
      </c>
      <c r="K43" s="40">
        <v>0.0</v>
      </c>
      <c r="L43" s="40">
        <v>0.0</v>
      </c>
      <c r="M43" s="25">
        <f t="shared" si="3"/>
        <v>3357</v>
      </c>
      <c r="N43" s="41"/>
    </row>
    <row r="44" ht="15.0" customHeight="1">
      <c r="A44" s="27" t="s">
        <v>59</v>
      </c>
      <c r="B44" s="28">
        <f t="shared" ref="B44:B46" si="8">E44/G44</f>
        <v>0.5708927203</v>
      </c>
      <c r="C44" s="29">
        <f t="shared" si="1"/>
        <v>0.5658801988</v>
      </c>
      <c r="D44" s="29">
        <f t="shared" si="2"/>
        <v>0.5375952379</v>
      </c>
      <c r="E44" s="42">
        <v>1981516.0</v>
      </c>
      <c r="F44" s="31">
        <v>1964118.0</v>
      </c>
      <c r="G44" s="32">
        <f t="shared" si="4"/>
        <v>3470907.807</v>
      </c>
      <c r="H44" s="33">
        <v>3653525.66666666</v>
      </c>
      <c r="I44" s="34">
        <v>0.0368657214730164</v>
      </c>
      <c r="J44" s="35">
        <v>23578.0</v>
      </c>
      <c r="K44" s="35">
        <v>21144.0</v>
      </c>
      <c r="L44" s="35">
        <v>6412.0</v>
      </c>
      <c r="M44" s="36">
        <f t="shared" si="3"/>
        <v>47928</v>
      </c>
      <c r="N44" s="37"/>
    </row>
    <row r="45" ht="15.0" customHeight="1">
      <c r="A45" s="38" t="s">
        <v>60</v>
      </c>
      <c r="B45" s="18">
        <f t="shared" si="8"/>
        <v>0.6014441779</v>
      </c>
      <c r="C45" s="19">
        <f t="shared" si="1"/>
        <v>0.5941684459</v>
      </c>
      <c r="D45" s="19">
        <f t="shared" si="2"/>
        <v>0.5769779738</v>
      </c>
      <c r="E45" s="20">
        <v>368270.0</v>
      </c>
      <c r="F45" s="39">
        <v>363815.0</v>
      </c>
      <c r="G45" s="22">
        <f t="shared" si="4"/>
        <v>612309.5269</v>
      </c>
      <c r="H45" s="23">
        <v>630552.666666666</v>
      </c>
      <c r="I45" s="24">
        <v>0.0212315965241316</v>
      </c>
      <c r="J45" s="40">
        <v>3434.0</v>
      </c>
      <c r="K45" s="40">
        <v>0.0</v>
      </c>
      <c r="L45" s="40">
        <v>2843.0</v>
      </c>
      <c r="M45" s="25">
        <f t="shared" si="3"/>
        <v>4855.5</v>
      </c>
      <c r="N45" s="41"/>
    </row>
    <row r="46" ht="15.0" customHeight="1">
      <c r="A46" s="27" t="s">
        <v>61</v>
      </c>
      <c r="B46" s="28">
        <f t="shared" si="8"/>
        <v>0.5261002722</v>
      </c>
      <c r="C46" s="29">
        <f t="shared" si="1"/>
        <v>0.5217934094</v>
      </c>
      <c r="D46" s="29">
        <f t="shared" si="2"/>
        <v>0.494066928</v>
      </c>
      <c r="E46" s="42">
        <v>2478870.0</v>
      </c>
      <c r="F46" s="31">
        <v>2458577.0</v>
      </c>
      <c r="G46" s="32">
        <f t="shared" si="4"/>
        <v>4711782.394</v>
      </c>
      <c r="H46" s="33">
        <v>4976202.33333333</v>
      </c>
      <c r="I46" s="34">
        <v>0.0359134189406295</v>
      </c>
      <c r="J46" s="35">
        <v>27451.0</v>
      </c>
      <c r="K46" s="35">
        <v>52178.0</v>
      </c>
      <c r="L46" s="35">
        <v>12157.0</v>
      </c>
      <c r="M46" s="36">
        <f t="shared" si="3"/>
        <v>85707.5</v>
      </c>
      <c r="N46" s="37"/>
    </row>
    <row r="47" ht="15.0" customHeight="1">
      <c r="A47" s="38" t="s">
        <v>62</v>
      </c>
      <c r="B47" s="18"/>
      <c r="C47" s="19">
        <f t="shared" si="1"/>
        <v>0.4965064349</v>
      </c>
      <c r="D47" s="19">
        <f t="shared" si="2"/>
        <v>0.4170612536</v>
      </c>
      <c r="E47" s="44"/>
      <c r="F47" s="39">
        <v>7993851.0</v>
      </c>
      <c r="G47" s="22">
        <f t="shared" si="4"/>
        <v>16100196.17</v>
      </c>
      <c r="H47" s="23">
        <v>1.9167091E7</v>
      </c>
      <c r="I47" s="24">
        <v>0.135321960534378</v>
      </c>
      <c r="J47" s="40">
        <v>173649.0</v>
      </c>
      <c r="K47" s="40">
        <v>247136.0</v>
      </c>
      <c r="L47" s="40">
        <v>104763.0</v>
      </c>
      <c r="M47" s="25">
        <f t="shared" si="3"/>
        <v>473166.5</v>
      </c>
      <c r="N47" s="41"/>
    </row>
    <row r="48" ht="15.0" customHeight="1">
      <c r="A48" s="27" t="s">
        <v>63</v>
      </c>
      <c r="B48" s="28">
        <f t="shared" ref="B48:B51" si="9">E48/G48</f>
        <v>0.5604430258</v>
      </c>
      <c r="C48" s="29">
        <f t="shared" si="1"/>
        <v>0.5542621616</v>
      </c>
      <c r="D48" s="29">
        <f t="shared" si="2"/>
        <v>0.5136535568</v>
      </c>
      <c r="E48" s="42">
        <v>1028786.0</v>
      </c>
      <c r="F48" s="31">
        <v>1017440.0</v>
      </c>
      <c r="G48" s="32">
        <f t="shared" si="4"/>
        <v>1835665.63</v>
      </c>
      <c r="H48" s="33">
        <v>1980790.33333333</v>
      </c>
      <c r="I48" s="34">
        <v>0.0698295528791003</v>
      </c>
      <c r="J48" s="35">
        <v>6807.0</v>
      </c>
      <c r="K48" s="35">
        <v>0.0</v>
      </c>
      <c r="L48" s="35">
        <v>0.0</v>
      </c>
      <c r="M48" s="36">
        <f t="shared" si="3"/>
        <v>6807</v>
      </c>
      <c r="N48" s="37"/>
    </row>
    <row r="49" ht="15.0" customHeight="1">
      <c r="A49" s="38" t="s">
        <v>64</v>
      </c>
      <c r="B49" s="18">
        <f t="shared" si="9"/>
        <v>0.6086186573</v>
      </c>
      <c r="C49" s="19">
        <f t="shared" si="1"/>
        <v>0.6035709176</v>
      </c>
      <c r="D49" s="19">
        <f t="shared" si="2"/>
        <v>0.592968541</v>
      </c>
      <c r="E49" s="20">
        <v>301793.0</v>
      </c>
      <c r="F49" s="39">
        <v>299290.0</v>
      </c>
      <c r="G49" s="22">
        <f t="shared" si="4"/>
        <v>495865.5085</v>
      </c>
      <c r="H49" s="23">
        <v>504731.666666666</v>
      </c>
      <c r="I49" s="24">
        <v>0.0175660825957523</v>
      </c>
      <c r="J49" s="40">
        <v>0.0</v>
      </c>
      <c r="K49" s="40">
        <v>0.0</v>
      </c>
      <c r="L49" s="40">
        <v>0.0</v>
      </c>
      <c r="M49" s="25">
        <f t="shared" si="3"/>
        <v>0</v>
      </c>
      <c r="N49" s="41"/>
    </row>
    <row r="50" ht="15.0" customHeight="1">
      <c r="A50" s="27" t="s">
        <v>65</v>
      </c>
      <c r="B50" s="28">
        <f t="shared" si="9"/>
        <v>0.6693650211</v>
      </c>
      <c r="C50" s="29">
        <f t="shared" si="1"/>
        <v>0.6635639629</v>
      </c>
      <c r="D50" s="29">
        <f t="shared" si="2"/>
        <v>0.607988434</v>
      </c>
      <c r="E50" s="42">
        <v>3888186.0</v>
      </c>
      <c r="F50" s="31">
        <v>3854489.0</v>
      </c>
      <c r="G50" s="32">
        <f t="shared" si="4"/>
        <v>5808767.829</v>
      </c>
      <c r="H50" s="33">
        <v>6339740.66666666</v>
      </c>
      <c r="I50" s="34">
        <v>0.0687089363660927</v>
      </c>
      <c r="J50" s="35">
        <v>37410.0</v>
      </c>
      <c r="K50" s="35">
        <v>56654.0</v>
      </c>
      <c r="L50" s="35">
        <v>2624.0</v>
      </c>
      <c r="M50" s="36">
        <f t="shared" si="3"/>
        <v>95376</v>
      </c>
      <c r="N50" s="37"/>
    </row>
    <row r="51" ht="15.0" customHeight="1">
      <c r="A51" s="38" t="s">
        <v>66</v>
      </c>
      <c r="B51" s="18">
        <f t="shared" si="9"/>
        <v>0.6504631995</v>
      </c>
      <c r="C51" s="19">
        <f t="shared" si="1"/>
        <v>0.6407413246</v>
      </c>
      <c r="D51" s="19">
        <f t="shared" si="2"/>
        <v>0.5827522259</v>
      </c>
      <c r="E51" s="20">
        <v>3172939.0</v>
      </c>
      <c r="F51" s="39">
        <v>3125516.0</v>
      </c>
      <c r="G51" s="22">
        <f t="shared" si="4"/>
        <v>4877968.503</v>
      </c>
      <c r="H51" s="23">
        <v>5363370.33333333</v>
      </c>
      <c r="I51" s="24">
        <v>0.0835737236265942</v>
      </c>
      <c r="J51" s="40">
        <v>18235.0</v>
      </c>
      <c r="K51" s="40">
        <v>15452.0</v>
      </c>
      <c r="L51" s="40">
        <v>6956.0</v>
      </c>
      <c r="M51" s="25">
        <f t="shared" si="3"/>
        <v>37165</v>
      </c>
      <c r="N51" s="41"/>
    </row>
    <row r="52" ht="15.0" customHeight="1">
      <c r="A52" s="27" t="s">
        <v>67</v>
      </c>
      <c r="B52" s="28"/>
      <c r="C52" s="29">
        <f t="shared" si="1"/>
        <v>0.4632806161</v>
      </c>
      <c r="D52" s="29">
        <f t="shared" si="2"/>
        <v>0.4548160691</v>
      </c>
      <c r="E52" s="30"/>
      <c r="F52" s="31">
        <v>670438.0</v>
      </c>
      <c r="G52" s="32">
        <f t="shared" si="4"/>
        <v>1447153.144</v>
      </c>
      <c r="H52" s="33">
        <v>1474086.0</v>
      </c>
      <c r="I52" s="34">
        <v>0.0086181243458608</v>
      </c>
      <c r="J52" s="35">
        <v>6681.0</v>
      </c>
      <c r="K52" s="35">
        <v>6650.0</v>
      </c>
      <c r="L52" s="35">
        <v>1796.0</v>
      </c>
      <c r="M52" s="36">
        <f t="shared" si="3"/>
        <v>14229</v>
      </c>
      <c r="N52" s="37"/>
    </row>
    <row r="53" ht="15.0" customHeight="1">
      <c r="A53" s="38" t="s">
        <v>68</v>
      </c>
      <c r="B53" s="18"/>
      <c r="C53" s="19">
        <f t="shared" si="1"/>
        <v>0.7247142358</v>
      </c>
      <c r="D53" s="19">
        <f t="shared" si="2"/>
        <v>0.6932358442</v>
      </c>
      <c r="E53" s="44"/>
      <c r="F53" s="39">
        <v>3068434.0</v>
      </c>
      <c r="G53" s="22">
        <f t="shared" si="4"/>
        <v>4233991.618</v>
      </c>
      <c r="H53" s="23">
        <v>4426248.33333333</v>
      </c>
      <c r="I53" s="24">
        <v>0.0309844150261421</v>
      </c>
      <c r="J53" s="40">
        <v>22724.0</v>
      </c>
      <c r="K53" s="40">
        <v>22602.0</v>
      </c>
      <c r="L53" s="40">
        <v>19572.0</v>
      </c>
      <c r="M53" s="25">
        <f t="shared" si="3"/>
        <v>55112</v>
      </c>
      <c r="N53" s="41"/>
    </row>
    <row r="54" ht="15.0" customHeight="1">
      <c r="A54" s="47" t="s">
        <v>69</v>
      </c>
      <c r="B54" s="48">
        <f>E54/G54</f>
        <v>0.5929765096</v>
      </c>
      <c r="C54" s="49">
        <f t="shared" si="1"/>
        <v>0.5890974605</v>
      </c>
      <c r="D54" s="49">
        <f t="shared" si="2"/>
        <v>0.5682211733</v>
      </c>
      <c r="E54" s="50">
        <v>250701.0</v>
      </c>
      <c r="F54" s="51">
        <v>249061.0</v>
      </c>
      <c r="G54" s="52">
        <f t="shared" si="4"/>
        <v>422784.0327</v>
      </c>
      <c r="H54" s="53">
        <v>438317.0</v>
      </c>
      <c r="I54" s="54">
        <v>0.0224699642318625</v>
      </c>
      <c r="J54" s="55">
        <v>2112.0</v>
      </c>
      <c r="K54" s="55">
        <v>3231.0</v>
      </c>
      <c r="L54" s="56">
        <v>682.0</v>
      </c>
      <c r="M54" s="57">
        <f t="shared" si="3"/>
        <v>5684</v>
      </c>
      <c r="N54" s="58"/>
    </row>
  </sheetData>
  <mergeCells count="5">
    <mergeCell ref="I1:N1"/>
    <mergeCell ref="A1:A2"/>
    <mergeCell ref="B1:D1"/>
    <mergeCell ref="E1:F1"/>
    <mergeCell ref="G1:H1"/>
  </mergeCells>
  <drawing r:id="rId1"/>
</worksheet>
</file>