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96" windowWidth="22980" windowHeight="10056"/>
  </bookViews>
  <sheets>
    <sheet name="GEN 2016" sheetId="1" r:id="rId1"/>
    <sheet name="Summary" sheetId="2" r:id="rId2"/>
  </sheets>
  <externalReferences>
    <externalReference r:id="rId3"/>
    <externalReference r:id="rId4"/>
    <externalReference r:id="rId5"/>
  </externalReferences>
  <calcPr calcId="145621"/>
</workbook>
</file>

<file path=xl/calcChain.xml><?xml version="1.0" encoding="utf-8"?>
<calcChain xmlns="http://schemas.openxmlformats.org/spreadsheetml/2006/main">
  <c r="F26" i="2" l="1"/>
  <c r="F25" i="2"/>
  <c r="F24" i="2"/>
  <c r="G24" i="2" s="1"/>
  <c r="F23" i="2"/>
  <c r="F28" i="2" s="1"/>
  <c r="L17" i="2"/>
  <c r="I17" i="2"/>
  <c r="J17" i="2" s="1"/>
  <c r="H17" i="2"/>
  <c r="K17" i="2" s="1"/>
  <c r="G17" i="2"/>
  <c r="F17" i="2"/>
  <c r="E17" i="2"/>
  <c r="D17" i="2"/>
  <c r="C17" i="2"/>
  <c r="L16" i="2"/>
  <c r="I16" i="2"/>
  <c r="K16" i="2" s="1"/>
  <c r="H16" i="2"/>
  <c r="G16" i="2"/>
  <c r="F16" i="2"/>
  <c r="E16" i="2"/>
  <c r="D16" i="2"/>
  <c r="C16" i="2"/>
  <c r="L15" i="2"/>
  <c r="K15" i="2"/>
  <c r="I15" i="2"/>
  <c r="J15" i="2" s="1"/>
  <c r="H15" i="2"/>
  <c r="G15" i="2"/>
  <c r="F15" i="2"/>
  <c r="E15" i="2"/>
  <c r="D15" i="2"/>
  <c r="C15" i="2"/>
  <c r="L14" i="2"/>
  <c r="K14" i="2"/>
  <c r="I14" i="2"/>
  <c r="J14" i="2" s="1"/>
  <c r="H14" i="2"/>
  <c r="G14" i="2"/>
  <c r="F14" i="2"/>
  <c r="E14" i="2"/>
  <c r="D14" i="2"/>
  <c r="C14" i="2"/>
  <c r="L13" i="2"/>
  <c r="I13" i="2"/>
  <c r="J13" i="2" s="1"/>
  <c r="H13" i="2"/>
  <c r="K13" i="2" s="1"/>
  <c r="G13" i="2"/>
  <c r="F13" i="2"/>
  <c r="E13" i="2"/>
  <c r="D13" i="2"/>
  <c r="C13" i="2"/>
  <c r="L12" i="2"/>
  <c r="I12" i="2"/>
  <c r="K12" i="2" s="1"/>
  <c r="H12" i="2"/>
  <c r="G12" i="2"/>
  <c r="F12" i="2"/>
  <c r="E12" i="2"/>
  <c r="D12" i="2"/>
  <c r="C12" i="2"/>
  <c r="L11" i="2"/>
  <c r="K11" i="2"/>
  <c r="I11" i="2"/>
  <c r="J11" i="2" s="1"/>
  <c r="H11" i="2"/>
  <c r="G11" i="2"/>
  <c r="F11" i="2"/>
  <c r="E11" i="2"/>
  <c r="D11" i="2"/>
  <c r="C11" i="2"/>
  <c r="L10" i="2"/>
  <c r="K10" i="2"/>
  <c r="I10" i="2"/>
  <c r="J10" i="2" s="1"/>
  <c r="H10" i="2"/>
  <c r="G10" i="2"/>
  <c r="F10" i="2"/>
  <c r="E10" i="2"/>
  <c r="D10" i="2"/>
  <c r="C10" i="2"/>
  <c r="L9" i="2"/>
  <c r="I9" i="2"/>
  <c r="J9" i="2" s="1"/>
  <c r="H9" i="2"/>
  <c r="K9" i="2" s="1"/>
  <c r="G9" i="2"/>
  <c r="F9" i="2"/>
  <c r="E9" i="2"/>
  <c r="D9" i="2"/>
  <c r="C9" i="2"/>
  <c r="L8" i="2"/>
  <c r="I8" i="2"/>
  <c r="K8" i="2" s="1"/>
  <c r="H8" i="2"/>
  <c r="G8" i="2"/>
  <c r="F8" i="2"/>
  <c r="E8" i="2"/>
  <c r="D8" i="2"/>
  <c r="C8" i="2"/>
  <c r="L7" i="2"/>
  <c r="K7" i="2"/>
  <c r="I7" i="2"/>
  <c r="J7" i="2" s="1"/>
  <c r="H7" i="2"/>
  <c r="G7" i="2"/>
  <c r="F7" i="2"/>
  <c r="E7" i="2"/>
  <c r="D7" i="2"/>
  <c r="C7" i="2"/>
  <c r="L6" i="2"/>
  <c r="K6" i="2"/>
  <c r="I6" i="2"/>
  <c r="J6" i="2" s="1"/>
  <c r="H6" i="2"/>
  <c r="G6" i="2"/>
  <c r="F6" i="2"/>
  <c r="F18" i="2" s="1"/>
  <c r="E6" i="2"/>
  <c r="E18" i="2" s="1"/>
  <c r="D6" i="2"/>
  <c r="C6" i="2"/>
  <c r="C18" i="2" s="1"/>
  <c r="L5" i="2"/>
  <c r="L18" i="2" s="1"/>
  <c r="I5" i="2"/>
  <c r="I18" i="2" s="1"/>
  <c r="H5" i="2"/>
  <c r="K5" i="2" s="1"/>
  <c r="G5" i="2"/>
  <c r="G18" i="2" s="1"/>
  <c r="F5" i="2"/>
  <c r="E5" i="2"/>
  <c r="D5" i="2"/>
  <c r="D18" i="2" s="1"/>
  <c r="C5" i="2"/>
  <c r="J162" i="1"/>
  <c r="I162" i="1"/>
  <c r="N162" i="1" s="1"/>
  <c r="G162" i="1"/>
  <c r="E162" i="1"/>
  <c r="D162" i="1"/>
  <c r="C162" i="1"/>
  <c r="P161" i="1"/>
  <c r="O161" i="1"/>
  <c r="Q161" i="1" s="1"/>
  <c r="N161" i="1"/>
  <c r="M161" i="1"/>
  <c r="L161" i="1"/>
  <c r="K161" i="1"/>
  <c r="F161" i="1"/>
  <c r="H161" i="1" s="1"/>
  <c r="P160" i="1"/>
  <c r="O160" i="1"/>
  <c r="Q160" i="1" s="1"/>
  <c r="N160" i="1"/>
  <c r="M160" i="1"/>
  <c r="K160" i="1"/>
  <c r="L160" i="1" s="1"/>
  <c r="F160" i="1"/>
  <c r="H160" i="1" s="1"/>
  <c r="P159" i="1"/>
  <c r="Q159" i="1" s="1"/>
  <c r="O159" i="1"/>
  <c r="N159" i="1"/>
  <c r="K159" i="1"/>
  <c r="M159" i="1" s="1"/>
  <c r="H159" i="1"/>
  <c r="F159" i="1"/>
  <c r="P158" i="1"/>
  <c r="O158" i="1"/>
  <c r="Q158" i="1" s="1"/>
  <c r="N158" i="1"/>
  <c r="K158" i="1"/>
  <c r="M158" i="1" s="1"/>
  <c r="F158" i="1"/>
  <c r="H158" i="1" s="1"/>
  <c r="P157" i="1"/>
  <c r="Q157" i="1" s="1"/>
  <c r="O157" i="1"/>
  <c r="N157" i="1"/>
  <c r="L157" i="1"/>
  <c r="K157" i="1"/>
  <c r="M157" i="1" s="1"/>
  <c r="H157" i="1"/>
  <c r="F157" i="1"/>
  <c r="Q156" i="1"/>
  <c r="P156" i="1"/>
  <c r="O156" i="1"/>
  <c r="N156" i="1"/>
  <c r="K156" i="1"/>
  <c r="F156" i="1"/>
  <c r="H156" i="1" s="1"/>
  <c r="P155" i="1"/>
  <c r="O155" i="1"/>
  <c r="Q155" i="1" s="1"/>
  <c r="N155" i="1"/>
  <c r="M155" i="1"/>
  <c r="L155" i="1"/>
  <c r="K155" i="1"/>
  <c r="H155" i="1"/>
  <c r="F155" i="1"/>
  <c r="P154" i="1"/>
  <c r="O154" i="1"/>
  <c r="Q154" i="1" s="1"/>
  <c r="N154" i="1"/>
  <c r="M154" i="1"/>
  <c r="K154" i="1"/>
  <c r="L154" i="1" s="1"/>
  <c r="H154" i="1"/>
  <c r="F154" i="1"/>
  <c r="P153" i="1"/>
  <c r="O153" i="1"/>
  <c r="Q153" i="1" s="1"/>
  <c r="N153" i="1"/>
  <c r="M153" i="1"/>
  <c r="L153" i="1"/>
  <c r="K153" i="1"/>
  <c r="F153" i="1"/>
  <c r="H153" i="1" s="1"/>
  <c r="P152" i="1"/>
  <c r="O152" i="1"/>
  <c r="Q152" i="1" s="1"/>
  <c r="N152" i="1"/>
  <c r="M152" i="1"/>
  <c r="K152" i="1"/>
  <c r="F152" i="1"/>
  <c r="L152" i="1" s="1"/>
  <c r="P151" i="1"/>
  <c r="Q151" i="1" s="1"/>
  <c r="O151" i="1"/>
  <c r="N151" i="1"/>
  <c r="K151" i="1"/>
  <c r="M151" i="1" s="1"/>
  <c r="H151" i="1"/>
  <c r="F151" i="1"/>
  <c r="P150" i="1"/>
  <c r="O150" i="1"/>
  <c r="N150" i="1"/>
  <c r="K150" i="1"/>
  <c r="M150" i="1" s="1"/>
  <c r="F150" i="1"/>
  <c r="H150" i="1" s="1"/>
  <c r="P149" i="1"/>
  <c r="O149" i="1"/>
  <c r="N149" i="1"/>
  <c r="L149" i="1"/>
  <c r="K149" i="1"/>
  <c r="H149" i="1"/>
  <c r="F149" i="1"/>
  <c r="J147" i="1"/>
  <c r="I147" i="1"/>
  <c r="G147" i="1"/>
  <c r="E147" i="1"/>
  <c r="D147" i="1"/>
  <c r="N147" i="1" s="1"/>
  <c r="C147" i="1"/>
  <c r="P146" i="1"/>
  <c r="Q146" i="1" s="1"/>
  <c r="O146" i="1"/>
  <c r="N146" i="1"/>
  <c r="L146" i="1"/>
  <c r="K146" i="1"/>
  <c r="M146" i="1" s="1"/>
  <c r="H146" i="1"/>
  <c r="F146" i="1"/>
  <c r="Q145" i="1"/>
  <c r="P145" i="1"/>
  <c r="O145" i="1"/>
  <c r="N145" i="1"/>
  <c r="K145" i="1"/>
  <c r="F145" i="1"/>
  <c r="H145" i="1" s="1"/>
  <c r="P144" i="1"/>
  <c r="O144" i="1"/>
  <c r="Q144" i="1" s="1"/>
  <c r="N144" i="1"/>
  <c r="M144" i="1"/>
  <c r="L144" i="1"/>
  <c r="K144" i="1"/>
  <c r="H144" i="1"/>
  <c r="F144" i="1"/>
  <c r="P143" i="1"/>
  <c r="O143" i="1"/>
  <c r="Q143" i="1" s="1"/>
  <c r="N143" i="1"/>
  <c r="M143" i="1"/>
  <c r="K143" i="1"/>
  <c r="L143" i="1" s="1"/>
  <c r="H143" i="1"/>
  <c r="F143" i="1"/>
  <c r="P142" i="1"/>
  <c r="O142" i="1"/>
  <c r="Q142" i="1" s="1"/>
  <c r="N142" i="1"/>
  <c r="M142" i="1"/>
  <c r="L142" i="1"/>
  <c r="K142" i="1"/>
  <c r="F142" i="1"/>
  <c r="H142" i="1" s="1"/>
  <c r="P141" i="1"/>
  <c r="O141" i="1"/>
  <c r="Q141" i="1" s="1"/>
  <c r="N141" i="1"/>
  <c r="M141" i="1"/>
  <c r="K141" i="1"/>
  <c r="F141" i="1"/>
  <c r="L141" i="1" s="1"/>
  <c r="P140" i="1"/>
  <c r="O140" i="1"/>
  <c r="Q140" i="1" s="1"/>
  <c r="N140" i="1"/>
  <c r="K140" i="1"/>
  <c r="M140" i="1" s="1"/>
  <c r="H140" i="1"/>
  <c r="F140" i="1"/>
  <c r="P139" i="1"/>
  <c r="O139" i="1"/>
  <c r="Q139" i="1" s="1"/>
  <c r="N139" i="1"/>
  <c r="K139" i="1"/>
  <c r="F139" i="1"/>
  <c r="H139" i="1" s="1"/>
  <c r="P138" i="1"/>
  <c r="Q138" i="1" s="1"/>
  <c r="O138" i="1"/>
  <c r="N138" i="1"/>
  <c r="L138" i="1"/>
  <c r="K138" i="1"/>
  <c r="M138" i="1" s="1"/>
  <c r="H138" i="1"/>
  <c r="F138" i="1"/>
  <c r="Q137" i="1"/>
  <c r="P137" i="1"/>
  <c r="O137" i="1"/>
  <c r="N137" i="1"/>
  <c r="M137" i="1"/>
  <c r="K137" i="1"/>
  <c r="F137" i="1"/>
  <c r="H137" i="1" s="1"/>
  <c r="P136" i="1"/>
  <c r="O136" i="1"/>
  <c r="Q136" i="1" s="1"/>
  <c r="N136" i="1"/>
  <c r="L136" i="1"/>
  <c r="K136" i="1"/>
  <c r="M136" i="1" s="1"/>
  <c r="H136" i="1"/>
  <c r="F136" i="1"/>
  <c r="P135" i="1"/>
  <c r="O135" i="1"/>
  <c r="Q135" i="1" s="1"/>
  <c r="N135" i="1"/>
  <c r="K135" i="1"/>
  <c r="L135" i="1" s="1"/>
  <c r="H135" i="1"/>
  <c r="F135" i="1"/>
  <c r="P134" i="1"/>
  <c r="O134" i="1"/>
  <c r="O147" i="1" s="1"/>
  <c r="N134" i="1"/>
  <c r="M134" i="1"/>
  <c r="L134" i="1"/>
  <c r="K134" i="1"/>
  <c r="F134" i="1"/>
  <c r="H134" i="1" s="1"/>
  <c r="J132" i="1"/>
  <c r="I132" i="1"/>
  <c r="N132" i="1" s="1"/>
  <c r="G132" i="1"/>
  <c r="E132" i="1"/>
  <c r="D132" i="1"/>
  <c r="C132" i="1"/>
  <c r="P131" i="1"/>
  <c r="O131" i="1"/>
  <c r="Q131" i="1" s="1"/>
  <c r="N131" i="1"/>
  <c r="M131" i="1"/>
  <c r="L131" i="1"/>
  <c r="K131" i="1"/>
  <c r="F131" i="1"/>
  <c r="H131" i="1" s="1"/>
  <c r="P130" i="1"/>
  <c r="O130" i="1"/>
  <c r="Q130" i="1" s="1"/>
  <c r="N130" i="1"/>
  <c r="M130" i="1"/>
  <c r="K130" i="1"/>
  <c r="F130" i="1"/>
  <c r="P129" i="1"/>
  <c r="O129" i="1"/>
  <c r="Q129" i="1" s="1"/>
  <c r="N129" i="1"/>
  <c r="K129" i="1"/>
  <c r="M129" i="1" s="1"/>
  <c r="H129" i="1"/>
  <c r="F129" i="1"/>
  <c r="P128" i="1"/>
  <c r="O128" i="1"/>
  <c r="Q128" i="1" s="1"/>
  <c r="N128" i="1"/>
  <c r="K128" i="1"/>
  <c r="F128" i="1"/>
  <c r="H128" i="1" s="1"/>
  <c r="P127" i="1"/>
  <c r="Q127" i="1" s="1"/>
  <c r="O127" i="1"/>
  <c r="N127" i="1"/>
  <c r="L127" i="1"/>
  <c r="K127" i="1"/>
  <c r="M127" i="1" s="1"/>
  <c r="H127" i="1"/>
  <c r="F127" i="1"/>
  <c r="Q126" i="1"/>
  <c r="P126" i="1"/>
  <c r="O126" i="1"/>
  <c r="N126" i="1"/>
  <c r="M126" i="1"/>
  <c r="K126" i="1"/>
  <c r="F126" i="1"/>
  <c r="H126" i="1" s="1"/>
  <c r="P125" i="1"/>
  <c r="O125" i="1"/>
  <c r="Q125" i="1" s="1"/>
  <c r="N125" i="1"/>
  <c r="L125" i="1"/>
  <c r="K125" i="1"/>
  <c r="M125" i="1" s="1"/>
  <c r="H125" i="1"/>
  <c r="F125" i="1"/>
  <c r="P124" i="1"/>
  <c r="O124" i="1"/>
  <c r="Q124" i="1" s="1"/>
  <c r="N124" i="1"/>
  <c r="K124" i="1"/>
  <c r="L124" i="1" s="1"/>
  <c r="H124" i="1"/>
  <c r="F124" i="1"/>
  <c r="P123" i="1"/>
  <c r="O123" i="1"/>
  <c r="Q123" i="1" s="1"/>
  <c r="N123" i="1"/>
  <c r="M123" i="1"/>
  <c r="L123" i="1"/>
  <c r="K123" i="1"/>
  <c r="F123" i="1"/>
  <c r="H123" i="1" s="1"/>
  <c r="P122" i="1"/>
  <c r="O122" i="1"/>
  <c r="O132" i="1" s="1"/>
  <c r="N122" i="1"/>
  <c r="M122" i="1"/>
  <c r="K122" i="1"/>
  <c r="F122" i="1"/>
  <c r="N120" i="1"/>
  <c r="J120" i="1"/>
  <c r="I120" i="1"/>
  <c r="G120" i="1"/>
  <c r="E120" i="1"/>
  <c r="D120" i="1"/>
  <c r="C120" i="1"/>
  <c r="P119" i="1"/>
  <c r="O119" i="1"/>
  <c r="Q119" i="1" s="1"/>
  <c r="N119" i="1"/>
  <c r="M119" i="1"/>
  <c r="K119" i="1"/>
  <c r="L119" i="1" s="1"/>
  <c r="F119" i="1"/>
  <c r="H119" i="1" s="1"/>
  <c r="P118" i="1"/>
  <c r="O118" i="1"/>
  <c r="N118" i="1"/>
  <c r="K118" i="1"/>
  <c r="M118" i="1" s="1"/>
  <c r="H118" i="1"/>
  <c r="F118" i="1"/>
  <c r="P117" i="1"/>
  <c r="O117" i="1"/>
  <c r="Q117" i="1" s="1"/>
  <c r="N117" i="1"/>
  <c r="K117" i="1"/>
  <c r="F117" i="1"/>
  <c r="H117" i="1" s="1"/>
  <c r="P116" i="1"/>
  <c r="Q116" i="1" s="1"/>
  <c r="O116" i="1"/>
  <c r="N116" i="1"/>
  <c r="L116" i="1"/>
  <c r="K116" i="1"/>
  <c r="M116" i="1" s="1"/>
  <c r="H116" i="1"/>
  <c r="F116" i="1"/>
  <c r="Q115" i="1"/>
  <c r="P115" i="1"/>
  <c r="O115" i="1"/>
  <c r="N115" i="1"/>
  <c r="K115" i="1"/>
  <c r="L115" i="1" s="1"/>
  <c r="F115" i="1"/>
  <c r="H115" i="1" s="1"/>
  <c r="P114" i="1"/>
  <c r="O114" i="1"/>
  <c r="Q114" i="1" s="1"/>
  <c r="N114" i="1"/>
  <c r="L114" i="1"/>
  <c r="K114" i="1"/>
  <c r="M114" i="1" s="1"/>
  <c r="H114" i="1"/>
  <c r="F114" i="1"/>
  <c r="P113" i="1"/>
  <c r="O113" i="1"/>
  <c r="Q113" i="1" s="1"/>
  <c r="N113" i="1"/>
  <c r="M113" i="1"/>
  <c r="K113" i="1"/>
  <c r="L113" i="1" s="1"/>
  <c r="H113" i="1"/>
  <c r="F113" i="1"/>
  <c r="P112" i="1"/>
  <c r="O112" i="1"/>
  <c r="N112" i="1"/>
  <c r="M112" i="1"/>
  <c r="L112" i="1"/>
  <c r="K112" i="1"/>
  <c r="F112" i="1"/>
  <c r="H112" i="1" s="1"/>
  <c r="P111" i="1"/>
  <c r="O111" i="1"/>
  <c r="Q111" i="1" s="1"/>
  <c r="N111" i="1"/>
  <c r="M111" i="1"/>
  <c r="K111" i="1"/>
  <c r="F111" i="1"/>
  <c r="P110" i="1"/>
  <c r="Q110" i="1" s="1"/>
  <c r="O110" i="1"/>
  <c r="N110" i="1"/>
  <c r="K110" i="1"/>
  <c r="M110" i="1" s="1"/>
  <c r="H110" i="1"/>
  <c r="F110" i="1"/>
  <c r="J108" i="1"/>
  <c r="I108" i="1"/>
  <c r="G108" i="1"/>
  <c r="E108" i="1"/>
  <c r="D108" i="1"/>
  <c r="C108" i="1"/>
  <c r="P107" i="1"/>
  <c r="Q107" i="1" s="1"/>
  <c r="O107" i="1"/>
  <c r="N107" i="1"/>
  <c r="K107" i="1"/>
  <c r="M107" i="1" s="1"/>
  <c r="H107" i="1"/>
  <c r="F107" i="1"/>
  <c r="Q106" i="1"/>
  <c r="P106" i="1"/>
  <c r="O106" i="1"/>
  <c r="N106" i="1"/>
  <c r="K106" i="1"/>
  <c r="F106" i="1"/>
  <c r="H106" i="1" s="1"/>
  <c r="P105" i="1"/>
  <c r="Q105" i="1" s="1"/>
  <c r="O105" i="1"/>
  <c r="N105" i="1"/>
  <c r="L105" i="1"/>
  <c r="K105" i="1"/>
  <c r="M105" i="1" s="1"/>
  <c r="H105" i="1"/>
  <c r="F105" i="1"/>
  <c r="Q104" i="1"/>
  <c r="P104" i="1"/>
  <c r="O104" i="1"/>
  <c r="N104" i="1"/>
  <c r="M104" i="1"/>
  <c r="K104" i="1"/>
  <c r="F104" i="1"/>
  <c r="H104" i="1" s="1"/>
  <c r="Q103" i="1"/>
  <c r="P103" i="1"/>
  <c r="O103" i="1"/>
  <c r="N103" i="1"/>
  <c r="L103" i="1"/>
  <c r="K103" i="1"/>
  <c r="M103" i="1" s="1"/>
  <c r="H103" i="1"/>
  <c r="F103" i="1"/>
  <c r="P102" i="1"/>
  <c r="O102" i="1"/>
  <c r="Q102" i="1" s="1"/>
  <c r="N102" i="1"/>
  <c r="M102" i="1"/>
  <c r="K102" i="1"/>
  <c r="L102" i="1" s="1"/>
  <c r="H102" i="1"/>
  <c r="F102" i="1"/>
  <c r="P101" i="1"/>
  <c r="O101" i="1"/>
  <c r="N101" i="1"/>
  <c r="M101" i="1"/>
  <c r="L101" i="1"/>
  <c r="K101" i="1"/>
  <c r="F101" i="1"/>
  <c r="H101" i="1" s="1"/>
  <c r="Q100" i="1"/>
  <c r="P100" i="1"/>
  <c r="O100" i="1"/>
  <c r="O108" i="1" s="1"/>
  <c r="N100" i="1"/>
  <c r="M100" i="1"/>
  <c r="K100" i="1"/>
  <c r="F100" i="1"/>
  <c r="P99" i="1"/>
  <c r="O99" i="1"/>
  <c r="N99" i="1"/>
  <c r="M99" i="1"/>
  <c r="K99" i="1"/>
  <c r="L99" i="1" s="1"/>
  <c r="H99" i="1"/>
  <c r="F99" i="1"/>
  <c r="F108" i="1" s="1"/>
  <c r="J97" i="1"/>
  <c r="I97" i="1"/>
  <c r="G97" i="1"/>
  <c r="E97" i="1"/>
  <c r="D97" i="1"/>
  <c r="N97" i="1" s="1"/>
  <c r="C97" i="1"/>
  <c r="P96" i="1"/>
  <c r="O96" i="1"/>
  <c r="N96" i="1"/>
  <c r="K96" i="1"/>
  <c r="M96" i="1" s="1"/>
  <c r="H96" i="1"/>
  <c r="F96" i="1"/>
  <c r="P95" i="1"/>
  <c r="O95" i="1"/>
  <c r="O97" i="1" s="1"/>
  <c r="N95" i="1"/>
  <c r="K95" i="1"/>
  <c r="F95" i="1"/>
  <c r="H95" i="1" s="1"/>
  <c r="P94" i="1"/>
  <c r="Q94" i="1" s="1"/>
  <c r="O94" i="1"/>
  <c r="N94" i="1"/>
  <c r="L94" i="1"/>
  <c r="K94" i="1"/>
  <c r="M94" i="1" s="1"/>
  <c r="H94" i="1"/>
  <c r="F94" i="1"/>
  <c r="Q93" i="1"/>
  <c r="P93" i="1"/>
  <c r="O93" i="1"/>
  <c r="N93" i="1"/>
  <c r="K93" i="1"/>
  <c r="L93" i="1" s="1"/>
  <c r="F93" i="1"/>
  <c r="H93" i="1" s="1"/>
  <c r="Q92" i="1"/>
  <c r="P92" i="1"/>
  <c r="O92" i="1"/>
  <c r="N92" i="1"/>
  <c r="L92" i="1"/>
  <c r="K92" i="1"/>
  <c r="M92" i="1" s="1"/>
  <c r="H92" i="1"/>
  <c r="F92" i="1"/>
  <c r="P91" i="1"/>
  <c r="O91" i="1"/>
  <c r="Q91" i="1" s="1"/>
  <c r="N91" i="1"/>
  <c r="K91" i="1"/>
  <c r="L91" i="1" s="1"/>
  <c r="F91" i="1"/>
  <c r="H91" i="1" s="1"/>
  <c r="P90" i="1"/>
  <c r="O90" i="1"/>
  <c r="N90" i="1"/>
  <c r="M90" i="1"/>
  <c r="L90" i="1"/>
  <c r="K90" i="1"/>
  <c r="F90" i="1"/>
  <c r="H90" i="1" s="1"/>
  <c r="Q89" i="1"/>
  <c r="P89" i="1"/>
  <c r="O89" i="1"/>
  <c r="N89" i="1"/>
  <c r="M89" i="1"/>
  <c r="K89" i="1"/>
  <c r="L89" i="1" s="1"/>
  <c r="F89" i="1"/>
  <c r="N87" i="1"/>
  <c r="J87" i="1"/>
  <c r="I87" i="1"/>
  <c r="G87" i="1"/>
  <c r="E87" i="1"/>
  <c r="D87" i="1"/>
  <c r="C87" i="1"/>
  <c r="Q86" i="1"/>
  <c r="P86" i="1"/>
  <c r="O86" i="1"/>
  <c r="N86" i="1"/>
  <c r="M86" i="1"/>
  <c r="K86" i="1"/>
  <c r="F86" i="1"/>
  <c r="H86" i="1" s="1"/>
  <c r="P85" i="1"/>
  <c r="O85" i="1"/>
  <c r="Q85" i="1" s="1"/>
  <c r="N85" i="1"/>
  <c r="K85" i="1"/>
  <c r="M85" i="1" s="1"/>
  <c r="H85" i="1"/>
  <c r="F85" i="1"/>
  <c r="L85" i="1" s="1"/>
  <c r="P84" i="1"/>
  <c r="O84" i="1"/>
  <c r="Q84" i="1" s="1"/>
  <c r="N84" i="1"/>
  <c r="K84" i="1"/>
  <c r="F84" i="1"/>
  <c r="H84" i="1" s="1"/>
  <c r="P83" i="1"/>
  <c r="Q83" i="1" s="1"/>
  <c r="O83" i="1"/>
  <c r="N83" i="1"/>
  <c r="L83" i="1"/>
  <c r="K83" i="1"/>
  <c r="M83" i="1" s="1"/>
  <c r="H83" i="1"/>
  <c r="F83" i="1"/>
  <c r="Q82" i="1"/>
  <c r="P82" i="1"/>
  <c r="O82" i="1"/>
  <c r="N82" i="1"/>
  <c r="M82" i="1"/>
  <c r="K82" i="1"/>
  <c r="F82" i="1"/>
  <c r="H82" i="1" s="1"/>
  <c r="Q81" i="1"/>
  <c r="P81" i="1"/>
  <c r="O81" i="1"/>
  <c r="N81" i="1"/>
  <c r="L81" i="1"/>
  <c r="K81" i="1"/>
  <c r="M81" i="1" s="1"/>
  <c r="H81" i="1"/>
  <c r="F81" i="1"/>
  <c r="P80" i="1"/>
  <c r="O80" i="1"/>
  <c r="Q80" i="1" s="1"/>
  <c r="N80" i="1"/>
  <c r="M80" i="1"/>
  <c r="K80" i="1"/>
  <c r="L80" i="1" s="1"/>
  <c r="H80" i="1"/>
  <c r="F80" i="1"/>
  <c r="P79" i="1"/>
  <c r="O79" i="1"/>
  <c r="N79" i="1"/>
  <c r="M79" i="1"/>
  <c r="L79" i="1"/>
  <c r="K79" i="1"/>
  <c r="F79" i="1"/>
  <c r="H79" i="1" s="1"/>
  <c r="Q78" i="1"/>
  <c r="P78" i="1"/>
  <c r="O78" i="1"/>
  <c r="N78" i="1"/>
  <c r="M78" i="1"/>
  <c r="K78" i="1"/>
  <c r="F78" i="1"/>
  <c r="P77" i="1"/>
  <c r="Q77" i="1" s="1"/>
  <c r="O77" i="1"/>
  <c r="O87" i="1" s="1"/>
  <c r="N77" i="1"/>
  <c r="M77" i="1"/>
  <c r="K77" i="1"/>
  <c r="H77" i="1"/>
  <c r="F77" i="1"/>
  <c r="L77" i="1" s="1"/>
  <c r="O75" i="1"/>
  <c r="J75" i="1"/>
  <c r="I75" i="1"/>
  <c r="G75" i="1"/>
  <c r="E75" i="1"/>
  <c r="D75" i="1"/>
  <c r="N75" i="1" s="1"/>
  <c r="C75" i="1"/>
  <c r="P74" i="1"/>
  <c r="Q74" i="1" s="1"/>
  <c r="O74" i="1"/>
  <c r="N74" i="1"/>
  <c r="M74" i="1"/>
  <c r="K74" i="1"/>
  <c r="L74" i="1" s="1"/>
  <c r="H74" i="1"/>
  <c r="F74" i="1"/>
  <c r="P73" i="1"/>
  <c r="O73" i="1"/>
  <c r="Q73" i="1" s="1"/>
  <c r="N73" i="1"/>
  <c r="K73" i="1"/>
  <c r="F73" i="1"/>
  <c r="H73" i="1" s="1"/>
  <c r="P72" i="1"/>
  <c r="Q72" i="1" s="1"/>
  <c r="O72" i="1"/>
  <c r="N72" i="1"/>
  <c r="L72" i="1"/>
  <c r="K72" i="1"/>
  <c r="M72" i="1" s="1"/>
  <c r="H72" i="1"/>
  <c r="F72" i="1"/>
  <c r="Q71" i="1"/>
  <c r="P71" i="1"/>
  <c r="O71" i="1"/>
  <c r="N71" i="1"/>
  <c r="M71" i="1"/>
  <c r="K71" i="1"/>
  <c r="F71" i="1"/>
  <c r="H71" i="1" s="1"/>
  <c r="Q70" i="1"/>
  <c r="P70" i="1"/>
  <c r="O70" i="1"/>
  <c r="N70" i="1"/>
  <c r="M70" i="1"/>
  <c r="L70" i="1"/>
  <c r="K70" i="1"/>
  <c r="H70" i="1"/>
  <c r="F70" i="1"/>
  <c r="P69" i="1"/>
  <c r="O69" i="1"/>
  <c r="Q69" i="1" s="1"/>
  <c r="N69" i="1"/>
  <c r="K69" i="1"/>
  <c r="L69" i="1" s="1"/>
  <c r="H69" i="1"/>
  <c r="F69" i="1"/>
  <c r="P68" i="1"/>
  <c r="O68" i="1"/>
  <c r="Q68" i="1" s="1"/>
  <c r="N68" i="1"/>
  <c r="M68" i="1"/>
  <c r="L68" i="1"/>
  <c r="K68" i="1"/>
  <c r="H68" i="1"/>
  <c r="F68" i="1"/>
  <c r="P67" i="1"/>
  <c r="O67" i="1"/>
  <c r="Q67" i="1" s="1"/>
  <c r="N67" i="1"/>
  <c r="M67" i="1"/>
  <c r="K67" i="1"/>
  <c r="L67" i="1" s="1"/>
  <c r="F67" i="1"/>
  <c r="H67" i="1" s="1"/>
  <c r="P66" i="1"/>
  <c r="O66" i="1"/>
  <c r="N66" i="1"/>
  <c r="M66" i="1"/>
  <c r="K66" i="1"/>
  <c r="H66" i="1"/>
  <c r="F66" i="1"/>
  <c r="J64" i="1"/>
  <c r="I64" i="1"/>
  <c r="G64" i="1"/>
  <c r="E64" i="1"/>
  <c r="D64" i="1"/>
  <c r="N64" i="1" s="1"/>
  <c r="C64" i="1"/>
  <c r="P63" i="1"/>
  <c r="O63" i="1"/>
  <c r="N63" i="1"/>
  <c r="K63" i="1"/>
  <c r="M63" i="1" s="1"/>
  <c r="H63" i="1"/>
  <c r="F63" i="1"/>
  <c r="P62" i="1"/>
  <c r="O62" i="1"/>
  <c r="O64" i="1" s="1"/>
  <c r="N62" i="1"/>
  <c r="K62" i="1"/>
  <c r="F62" i="1"/>
  <c r="H62" i="1" s="1"/>
  <c r="P61" i="1"/>
  <c r="Q61" i="1" s="1"/>
  <c r="O61" i="1"/>
  <c r="N61" i="1"/>
  <c r="L61" i="1"/>
  <c r="K61" i="1"/>
  <c r="M61" i="1" s="1"/>
  <c r="H61" i="1"/>
  <c r="F61" i="1"/>
  <c r="Q60" i="1"/>
  <c r="P60" i="1"/>
  <c r="O60" i="1"/>
  <c r="N60" i="1"/>
  <c r="K60" i="1"/>
  <c r="L60" i="1" s="1"/>
  <c r="F60" i="1"/>
  <c r="H60" i="1" s="1"/>
  <c r="P59" i="1"/>
  <c r="Q59" i="1" s="1"/>
  <c r="O59" i="1"/>
  <c r="N59" i="1"/>
  <c r="L59" i="1"/>
  <c r="K59" i="1"/>
  <c r="M59" i="1" s="1"/>
  <c r="H59" i="1"/>
  <c r="F59" i="1"/>
  <c r="P58" i="1"/>
  <c r="O58" i="1"/>
  <c r="Q58" i="1" s="1"/>
  <c r="N58" i="1"/>
  <c r="M58" i="1"/>
  <c r="K58" i="1"/>
  <c r="L58" i="1" s="1"/>
  <c r="H58" i="1"/>
  <c r="F58" i="1"/>
  <c r="P57" i="1"/>
  <c r="O57" i="1"/>
  <c r="N57" i="1"/>
  <c r="M57" i="1"/>
  <c r="L57" i="1"/>
  <c r="K57" i="1"/>
  <c r="H57" i="1"/>
  <c r="F57" i="1"/>
  <c r="Q56" i="1"/>
  <c r="P56" i="1"/>
  <c r="O56" i="1"/>
  <c r="N56" i="1"/>
  <c r="M56" i="1"/>
  <c r="K56" i="1"/>
  <c r="F56" i="1"/>
  <c r="P55" i="1"/>
  <c r="O55" i="1"/>
  <c r="Q55" i="1" s="1"/>
  <c r="N55" i="1"/>
  <c r="M55" i="1"/>
  <c r="K55" i="1"/>
  <c r="H55" i="1"/>
  <c r="F55" i="1"/>
  <c r="J53" i="1"/>
  <c r="I53" i="1"/>
  <c r="N53" i="1" s="1"/>
  <c r="G53" i="1"/>
  <c r="E53" i="1"/>
  <c r="D53" i="1"/>
  <c r="C53" i="1"/>
  <c r="P52" i="1"/>
  <c r="O52" i="1"/>
  <c r="Q52" i="1" s="1"/>
  <c r="N52" i="1"/>
  <c r="M52" i="1"/>
  <c r="K52" i="1"/>
  <c r="H52" i="1"/>
  <c r="F52" i="1"/>
  <c r="L52" i="1" s="1"/>
  <c r="P51" i="1"/>
  <c r="O51" i="1"/>
  <c r="O53" i="1" s="1"/>
  <c r="N51" i="1"/>
  <c r="K51" i="1"/>
  <c r="F51" i="1"/>
  <c r="H51" i="1" s="1"/>
  <c r="P50" i="1"/>
  <c r="Q50" i="1" s="1"/>
  <c r="O50" i="1"/>
  <c r="N50" i="1"/>
  <c r="L50" i="1"/>
  <c r="K50" i="1"/>
  <c r="M50" i="1" s="1"/>
  <c r="H50" i="1"/>
  <c r="F50" i="1"/>
  <c r="Q49" i="1"/>
  <c r="P49" i="1"/>
  <c r="O49" i="1"/>
  <c r="N49" i="1"/>
  <c r="K49" i="1"/>
  <c r="L49" i="1" s="1"/>
  <c r="F49" i="1"/>
  <c r="H49" i="1" s="1"/>
  <c r="Q48" i="1"/>
  <c r="P48" i="1"/>
  <c r="O48" i="1"/>
  <c r="N48" i="1"/>
  <c r="L48" i="1"/>
  <c r="K48" i="1"/>
  <c r="M48" i="1" s="1"/>
  <c r="H48" i="1"/>
  <c r="F48" i="1"/>
  <c r="P47" i="1"/>
  <c r="O47" i="1"/>
  <c r="Q47" i="1" s="1"/>
  <c r="N47" i="1"/>
  <c r="K47" i="1"/>
  <c r="L47" i="1" s="1"/>
  <c r="H47" i="1"/>
  <c r="F47" i="1"/>
  <c r="P46" i="1"/>
  <c r="O46" i="1"/>
  <c r="Q46" i="1" s="1"/>
  <c r="N46" i="1"/>
  <c r="M46" i="1"/>
  <c r="L46" i="1"/>
  <c r="K46" i="1"/>
  <c r="H46" i="1"/>
  <c r="F46" i="1"/>
  <c r="Q45" i="1"/>
  <c r="P45" i="1"/>
  <c r="O45" i="1"/>
  <c r="N45" i="1"/>
  <c r="M45" i="1"/>
  <c r="K45" i="1"/>
  <c r="L45" i="1" s="1"/>
  <c r="F45" i="1"/>
  <c r="N43" i="1"/>
  <c r="J43" i="1"/>
  <c r="I43" i="1"/>
  <c r="G43" i="1"/>
  <c r="E43" i="1"/>
  <c r="D43" i="1"/>
  <c r="C43" i="1"/>
  <c r="P42" i="1"/>
  <c r="O42" i="1"/>
  <c r="Q42" i="1" s="1"/>
  <c r="N42" i="1"/>
  <c r="M42" i="1"/>
  <c r="K42" i="1"/>
  <c r="F42" i="1"/>
  <c r="H42" i="1" s="1"/>
  <c r="P41" i="1"/>
  <c r="O41" i="1"/>
  <c r="Q41" i="1" s="1"/>
  <c r="N41" i="1"/>
  <c r="M41" i="1"/>
  <c r="K41" i="1"/>
  <c r="H41" i="1"/>
  <c r="F41" i="1"/>
  <c r="L41" i="1" s="1"/>
  <c r="Q40" i="1"/>
  <c r="P40" i="1"/>
  <c r="O40" i="1"/>
  <c r="N40" i="1"/>
  <c r="K40" i="1"/>
  <c r="F40" i="1"/>
  <c r="H40" i="1" s="1"/>
  <c r="P39" i="1"/>
  <c r="Q39" i="1" s="1"/>
  <c r="O39" i="1"/>
  <c r="N39" i="1"/>
  <c r="L39" i="1"/>
  <c r="K39" i="1"/>
  <c r="M39" i="1" s="1"/>
  <c r="H39" i="1"/>
  <c r="F39" i="1"/>
  <c r="Q38" i="1"/>
  <c r="P38" i="1"/>
  <c r="O38" i="1"/>
  <c r="N38" i="1"/>
  <c r="K38" i="1"/>
  <c r="L38" i="1" s="1"/>
  <c r="F38" i="1"/>
  <c r="H38" i="1" s="1"/>
  <c r="P37" i="1"/>
  <c r="Q37" i="1" s="1"/>
  <c r="O37" i="1"/>
  <c r="N37" i="1"/>
  <c r="L37" i="1"/>
  <c r="K37" i="1"/>
  <c r="M37" i="1" s="1"/>
  <c r="H37" i="1"/>
  <c r="F37" i="1"/>
  <c r="P36" i="1"/>
  <c r="O36" i="1"/>
  <c r="Q36" i="1" s="1"/>
  <c r="N36" i="1"/>
  <c r="M36" i="1"/>
  <c r="K36" i="1"/>
  <c r="L36" i="1" s="1"/>
  <c r="F36" i="1"/>
  <c r="H36" i="1" s="1"/>
  <c r="P35" i="1"/>
  <c r="O35" i="1"/>
  <c r="Q35" i="1" s="1"/>
  <c r="N35" i="1"/>
  <c r="M35" i="1"/>
  <c r="L35" i="1"/>
  <c r="K35" i="1"/>
  <c r="H35" i="1"/>
  <c r="F35" i="1"/>
  <c r="Q34" i="1"/>
  <c r="P34" i="1"/>
  <c r="O34" i="1"/>
  <c r="N34" i="1"/>
  <c r="M34" i="1"/>
  <c r="K34" i="1"/>
  <c r="L34" i="1" s="1"/>
  <c r="F34" i="1"/>
  <c r="H34" i="1" s="1"/>
  <c r="P33" i="1"/>
  <c r="P43" i="1" s="1"/>
  <c r="O33" i="1"/>
  <c r="N33" i="1"/>
  <c r="K33" i="1"/>
  <c r="M33" i="1" s="1"/>
  <c r="H33" i="1"/>
  <c r="F33" i="1"/>
  <c r="L33" i="1" s="1"/>
  <c r="P32" i="1"/>
  <c r="O32" i="1"/>
  <c r="Q32" i="1" s="1"/>
  <c r="N32" i="1"/>
  <c r="K32" i="1"/>
  <c r="F32" i="1"/>
  <c r="H32" i="1" s="1"/>
  <c r="P31" i="1"/>
  <c r="Q31" i="1" s="1"/>
  <c r="O31" i="1"/>
  <c r="N31" i="1"/>
  <c r="L31" i="1"/>
  <c r="K31" i="1"/>
  <c r="K43" i="1" s="1"/>
  <c r="H31" i="1"/>
  <c r="F31" i="1"/>
  <c r="J29" i="1"/>
  <c r="I29" i="1"/>
  <c r="I5" i="1" s="1"/>
  <c r="G29" i="1"/>
  <c r="E29" i="1"/>
  <c r="D29" i="1"/>
  <c r="C29" i="1"/>
  <c r="P28" i="1"/>
  <c r="Q28" i="1" s="1"/>
  <c r="O28" i="1"/>
  <c r="N28" i="1"/>
  <c r="L28" i="1"/>
  <c r="K28" i="1"/>
  <c r="M28" i="1" s="1"/>
  <c r="H28" i="1"/>
  <c r="F28" i="1"/>
  <c r="Q27" i="1"/>
  <c r="P27" i="1"/>
  <c r="O27" i="1"/>
  <c r="N27" i="1"/>
  <c r="K27" i="1"/>
  <c r="L27" i="1" s="1"/>
  <c r="F27" i="1"/>
  <c r="H27" i="1" s="1"/>
  <c r="Q26" i="1"/>
  <c r="P26" i="1"/>
  <c r="O26" i="1"/>
  <c r="N26" i="1"/>
  <c r="L26" i="1"/>
  <c r="K26" i="1"/>
  <c r="M26" i="1" s="1"/>
  <c r="H26" i="1"/>
  <c r="F26" i="1"/>
  <c r="P25" i="1"/>
  <c r="O25" i="1"/>
  <c r="Q25" i="1" s="1"/>
  <c r="N25" i="1"/>
  <c r="K25" i="1"/>
  <c r="L25" i="1" s="1"/>
  <c r="H25" i="1"/>
  <c r="F25" i="1"/>
  <c r="P24" i="1"/>
  <c r="O24" i="1"/>
  <c r="N24" i="1"/>
  <c r="M24" i="1"/>
  <c r="L24" i="1"/>
  <c r="K24" i="1"/>
  <c r="H24" i="1"/>
  <c r="F24" i="1"/>
  <c r="Q23" i="1"/>
  <c r="P23" i="1"/>
  <c r="O23" i="1"/>
  <c r="N23" i="1"/>
  <c r="M23" i="1"/>
  <c r="K23" i="1"/>
  <c r="F23" i="1"/>
  <c r="P22" i="1"/>
  <c r="O22" i="1"/>
  <c r="N22" i="1"/>
  <c r="M22" i="1"/>
  <c r="K22" i="1"/>
  <c r="H22" i="1"/>
  <c r="F22" i="1"/>
  <c r="L22" i="1" s="1"/>
  <c r="Q21" i="1"/>
  <c r="P21" i="1"/>
  <c r="O21" i="1"/>
  <c r="N21" i="1"/>
  <c r="K21" i="1"/>
  <c r="F21" i="1"/>
  <c r="H21" i="1" s="1"/>
  <c r="P20" i="1"/>
  <c r="Q20" i="1" s="1"/>
  <c r="O20" i="1"/>
  <c r="N20" i="1"/>
  <c r="L20" i="1"/>
  <c r="K20" i="1"/>
  <c r="M20" i="1" s="1"/>
  <c r="H20" i="1"/>
  <c r="F20" i="1"/>
  <c r="Q19" i="1"/>
  <c r="P19" i="1"/>
  <c r="O19" i="1"/>
  <c r="N19" i="1"/>
  <c r="M19" i="1"/>
  <c r="K19" i="1"/>
  <c r="L19" i="1" s="1"/>
  <c r="F19" i="1"/>
  <c r="H19" i="1" s="1"/>
  <c r="P18" i="1"/>
  <c r="O18" i="1"/>
  <c r="O29" i="1" s="1"/>
  <c r="N18" i="1"/>
  <c r="L18" i="1"/>
  <c r="K18" i="1"/>
  <c r="M18" i="1" s="1"/>
  <c r="H18" i="1"/>
  <c r="F18" i="1"/>
  <c r="J16" i="1"/>
  <c r="I16" i="1"/>
  <c r="G16" i="1"/>
  <c r="E16" i="1"/>
  <c r="E5" i="1" s="1"/>
  <c r="D16" i="1"/>
  <c r="N16" i="1" s="1"/>
  <c r="C16" i="1"/>
  <c r="P15" i="1"/>
  <c r="Q15" i="1" s="1"/>
  <c r="O15" i="1"/>
  <c r="N15" i="1"/>
  <c r="L15" i="1"/>
  <c r="K15" i="1"/>
  <c r="M15" i="1" s="1"/>
  <c r="H15" i="1"/>
  <c r="F15" i="1"/>
  <c r="P14" i="1"/>
  <c r="O14" i="1"/>
  <c r="Q14" i="1" s="1"/>
  <c r="N14" i="1"/>
  <c r="K14" i="1"/>
  <c r="L14" i="1" s="1"/>
  <c r="F14" i="1"/>
  <c r="H14" i="1" s="1"/>
  <c r="P13" i="1"/>
  <c r="O13" i="1"/>
  <c r="N13" i="1"/>
  <c r="M13" i="1"/>
  <c r="L13" i="1"/>
  <c r="K13" i="1"/>
  <c r="H13" i="1"/>
  <c r="F13" i="1"/>
  <c r="Q12" i="1"/>
  <c r="P12" i="1"/>
  <c r="O12" i="1"/>
  <c r="N12" i="1"/>
  <c r="M12" i="1"/>
  <c r="K12" i="1"/>
  <c r="F12" i="1"/>
  <c r="H12" i="1" s="1"/>
  <c r="P11" i="1"/>
  <c r="O11" i="1"/>
  <c r="Q11" i="1" s="1"/>
  <c r="N11" i="1"/>
  <c r="M11" i="1"/>
  <c r="K11" i="1"/>
  <c r="H11" i="1"/>
  <c r="F11" i="1"/>
  <c r="L11" i="1" s="1"/>
  <c r="P10" i="1"/>
  <c r="O10" i="1"/>
  <c r="Q10" i="1" s="1"/>
  <c r="N10" i="1"/>
  <c r="K10" i="1"/>
  <c r="F10" i="1"/>
  <c r="H10" i="1" s="1"/>
  <c r="P9" i="1"/>
  <c r="Q9" i="1" s="1"/>
  <c r="O9" i="1"/>
  <c r="N9" i="1"/>
  <c r="L9" i="1"/>
  <c r="K9" i="1"/>
  <c r="M9" i="1" s="1"/>
  <c r="H9" i="1"/>
  <c r="F9" i="1"/>
  <c r="Q8" i="1"/>
  <c r="P8" i="1"/>
  <c r="O8" i="1"/>
  <c r="N8" i="1"/>
  <c r="K8" i="1"/>
  <c r="L8" i="1" s="1"/>
  <c r="F8" i="1"/>
  <c r="H8" i="1" s="1"/>
  <c r="P7" i="1"/>
  <c r="Q7" i="1" s="1"/>
  <c r="O7" i="1"/>
  <c r="N7" i="1"/>
  <c r="L7" i="1"/>
  <c r="K7" i="1"/>
  <c r="M7" i="1" s="1"/>
  <c r="H7" i="1"/>
  <c r="F7" i="1"/>
  <c r="P6" i="1"/>
  <c r="O6" i="1"/>
  <c r="Q6" i="1" s="1"/>
  <c r="N6" i="1"/>
  <c r="M6" i="1"/>
  <c r="K6" i="1"/>
  <c r="L6" i="1" s="1"/>
  <c r="F6" i="1"/>
  <c r="F16" i="1" s="1"/>
  <c r="N5" i="1"/>
  <c r="D5" i="1"/>
  <c r="J18" i="2" l="1"/>
  <c r="G25" i="2"/>
  <c r="G26" i="2"/>
  <c r="G27" i="2"/>
  <c r="G22" i="2"/>
  <c r="J8" i="2"/>
  <c r="J12" i="2"/>
  <c r="J16" i="2"/>
  <c r="J5" i="2"/>
  <c r="H18" i="2"/>
  <c r="K18" i="2" s="1"/>
  <c r="G23" i="2"/>
  <c r="Q66" i="1"/>
  <c r="Q75" i="1" s="1"/>
  <c r="P75" i="1"/>
  <c r="Q62" i="1"/>
  <c r="Q64" i="1" s="1"/>
  <c r="P87" i="1"/>
  <c r="F87" i="1"/>
  <c r="H87" i="1" s="1"/>
  <c r="L130" i="1"/>
  <c r="H130" i="1"/>
  <c r="P29" i="1"/>
  <c r="M21" i="1"/>
  <c r="L21" i="1"/>
  <c r="Q101" i="1"/>
  <c r="M106" i="1"/>
  <c r="L106" i="1"/>
  <c r="O120" i="1"/>
  <c r="M115" i="1"/>
  <c r="P120" i="1"/>
  <c r="M135" i="1"/>
  <c r="K162" i="1"/>
  <c r="O162" i="1"/>
  <c r="F43" i="1"/>
  <c r="H43" i="1" s="1"/>
  <c r="Q51" i="1"/>
  <c r="Q53" i="1" s="1"/>
  <c r="L56" i="1"/>
  <c r="H56" i="1"/>
  <c r="M117" i="1"/>
  <c r="L117" i="1"/>
  <c r="K16" i="1"/>
  <c r="M40" i="1"/>
  <c r="L40" i="1"/>
  <c r="Q16" i="1"/>
  <c r="M10" i="1"/>
  <c r="L10" i="1"/>
  <c r="C5" i="1"/>
  <c r="O16" i="1"/>
  <c r="O5" i="1" s="1"/>
  <c r="Q24" i="1"/>
  <c r="N29" i="1"/>
  <c r="M32" i="1"/>
  <c r="L32" i="1"/>
  <c r="M43" i="1"/>
  <c r="J5" i="1"/>
  <c r="P53" i="1"/>
  <c r="M51" i="1"/>
  <c r="L51" i="1"/>
  <c r="M62" i="1"/>
  <c r="L62" i="1"/>
  <c r="M64" i="1"/>
  <c r="K87" i="1"/>
  <c r="M95" i="1"/>
  <c r="L95" i="1"/>
  <c r="K108" i="1"/>
  <c r="L108" i="1" s="1"/>
  <c r="F132" i="1"/>
  <c r="H132" i="1" s="1"/>
  <c r="L122" i="1"/>
  <c r="H122" i="1"/>
  <c r="P97" i="1"/>
  <c r="F75" i="1"/>
  <c r="H75" i="1" s="1"/>
  <c r="Q95" i="1"/>
  <c r="Q122" i="1"/>
  <c r="Q132" i="1" s="1"/>
  <c r="P16" i="1"/>
  <c r="Q13" i="1"/>
  <c r="F29" i="1"/>
  <c r="Q22" i="1"/>
  <c r="Q33" i="1"/>
  <c r="Q43" i="1" s="1"/>
  <c r="M38" i="1"/>
  <c r="Q57" i="1"/>
  <c r="Q63" i="1"/>
  <c r="K64" i="1"/>
  <c r="M73" i="1"/>
  <c r="L73" i="1"/>
  <c r="Q79" i="1"/>
  <c r="Q87" i="1" s="1"/>
  <c r="M84" i="1"/>
  <c r="L84" i="1"/>
  <c r="Q90" i="1"/>
  <c r="Q97" i="1" s="1"/>
  <c r="Q96" i="1"/>
  <c r="K97" i="1"/>
  <c r="L104" i="1"/>
  <c r="L111" i="1"/>
  <c r="H111" i="1"/>
  <c r="F120" i="1"/>
  <c r="H120" i="1" s="1"/>
  <c r="K132" i="1"/>
  <c r="M124" i="1"/>
  <c r="M139" i="1"/>
  <c r="L139" i="1"/>
  <c r="L145" i="1"/>
  <c r="M145" i="1"/>
  <c r="Q150" i="1"/>
  <c r="H29" i="1"/>
  <c r="M87" i="1"/>
  <c r="Q99" i="1"/>
  <c r="Q108" i="1" s="1"/>
  <c r="P108" i="1"/>
  <c r="M8" i="1"/>
  <c r="H16" i="1"/>
  <c r="L23" i="1"/>
  <c r="H23" i="1"/>
  <c r="M27" i="1"/>
  <c r="L42" i="1"/>
  <c r="F53" i="1"/>
  <c r="H53" i="1" s="1"/>
  <c r="H45" i="1"/>
  <c r="M49" i="1"/>
  <c r="P64" i="1"/>
  <c r="M60" i="1"/>
  <c r="L71" i="1"/>
  <c r="K75" i="1"/>
  <c r="M75" i="1" s="1"/>
  <c r="L82" i="1"/>
  <c r="M93" i="1"/>
  <c r="L100" i="1"/>
  <c r="H100" i="1"/>
  <c r="N108" i="1"/>
  <c r="M128" i="1"/>
  <c r="L128" i="1"/>
  <c r="P147" i="1"/>
  <c r="L137" i="1"/>
  <c r="K147" i="1"/>
  <c r="P162" i="1"/>
  <c r="Q149" i="1"/>
  <c r="L43" i="1"/>
  <c r="K53" i="1"/>
  <c r="L53" i="1" s="1"/>
  <c r="H162" i="1"/>
  <c r="L12" i="1"/>
  <c r="M14" i="1"/>
  <c r="M25" i="1"/>
  <c r="K29" i="1"/>
  <c r="O43" i="1"/>
  <c r="M47" i="1"/>
  <c r="F64" i="1"/>
  <c r="H64" i="1" s="1"/>
  <c r="M69" i="1"/>
  <c r="L78" i="1"/>
  <c r="H78" i="1"/>
  <c r="L86" i="1"/>
  <c r="F97" i="1"/>
  <c r="H97" i="1" s="1"/>
  <c r="H89" i="1"/>
  <c r="M91" i="1"/>
  <c r="H108" i="1"/>
  <c r="Q112" i="1"/>
  <c r="Q120" i="1" s="1"/>
  <c r="Q118" i="1"/>
  <c r="M120" i="1"/>
  <c r="P132" i="1"/>
  <c r="L126" i="1"/>
  <c r="F162" i="1"/>
  <c r="L156" i="1"/>
  <c r="M156" i="1"/>
  <c r="M31" i="1"/>
  <c r="K120" i="1"/>
  <c r="L120" i="1" s="1"/>
  <c r="Q134" i="1"/>
  <c r="Q147" i="1" s="1"/>
  <c r="H141" i="1"/>
  <c r="F147" i="1"/>
  <c r="H147" i="1" s="1"/>
  <c r="M149" i="1"/>
  <c r="L150" i="1"/>
  <c r="H152" i="1"/>
  <c r="L158" i="1"/>
  <c r="L55" i="1"/>
  <c r="L63" i="1"/>
  <c r="L66" i="1"/>
  <c r="L96" i="1"/>
  <c r="L107" i="1"/>
  <c r="L110" i="1"/>
  <c r="L118" i="1"/>
  <c r="L129" i="1"/>
  <c r="L140" i="1"/>
  <c r="L151" i="1"/>
  <c r="L159" i="1"/>
  <c r="H6" i="1"/>
  <c r="Q18" i="1"/>
  <c r="F5" i="1" l="1"/>
  <c r="Q29" i="1"/>
  <c r="Q162" i="1"/>
  <c r="L97" i="1"/>
  <c r="L64" i="1"/>
  <c r="P5" i="1"/>
  <c r="L147" i="1"/>
  <c r="M147" i="1"/>
  <c r="L29" i="1"/>
  <c r="M29" i="1"/>
  <c r="Q5" i="1"/>
  <c r="L132" i="1"/>
  <c r="M132" i="1"/>
  <c r="M53" i="1"/>
  <c r="L75" i="1"/>
  <c r="M97" i="1"/>
  <c r="M108" i="1"/>
  <c r="L16" i="1"/>
  <c r="K5" i="1"/>
  <c r="L5" i="1" s="1"/>
  <c r="M16" i="1"/>
  <c r="M162" i="1"/>
  <c r="L162" i="1"/>
  <c r="L87" i="1"/>
  <c r="M5" i="1" l="1"/>
</calcChain>
</file>

<file path=xl/sharedStrings.xml><?xml version="1.0" encoding="utf-8"?>
<sst xmlns="http://schemas.openxmlformats.org/spreadsheetml/2006/main" count="88" uniqueCount="75">
  <si>
    <t>City of Minneapolis and SSD #01 Statistics</t>
  </si>
  <si>
    <t>General Election November 08, 2016</t>
  </si>
  <si>
    <t>Ward</t>
  </si>
  <si>
    <t>Precinct</t>
  </si>
  <si>
    <t>Registered Voters at 7am</t>
  </si>
  <si>
    <t>Voters Registering at Polls</t>
  </si>
  <si>
    <t>Voters Registering by Absentee</t>
  </si>
  <si>
    <t>Total Registrations</t>
  </si>
  <si>
    <t>Voters at Polls</t>
  </si>
  <si>
    <t>Absentee Voters</t>
  </si>
  <si>
    <t>Total Ballots Cast</t>
  </si>
  <si>
    <t>Total Turnout</t>
  </si>
  <si>
    <t>Percentage Absentee</t>
  </si>
  <si>
    <t xml:space="preserve"> % Registered to Total (Election Day)</t>
  </si>
  <si>
    <t>ED Spoiled Ballots</t>
  </si>
  <si>
    <t>AB Spoiled Ballots</t>
  </si>
  <si>
    <t>Total Spoiled Ballots</t>
  </si>
  <si>
    <t>City-Wide Total</t>
  </si>
  <si>
    <t>Ward 1 Subtotal</t>
  </si>
  <si>
    <t>Ward 2 Subtotal</t>
  </si>
  <si>
    <t>Ward 3 Subtotal</t>
  </si>
  <si>
    <t>Ward 4 Subtotal</t>
  </si>
  <si>
    <t>Ward 5 Subtotal</t>
  </si>
  <si>
    <t>Ward 6 Subtotal</t>
  </si>
  <si>
    <t>1C</t>
  </si>
  <si>
    <t>2D</t>
  </si>
  <si>
    <t>4D</t>
  </si>
  <si>
    <t>Ward 7 Subtotal</t>
  </si>
  <si>
    <t>Ward 8 Subtotal</t>
  </si>
  <si>
    <t>Ward 9 Subtotal</t>
  </si>
  <si>
    <t>3A</t>
  </si>
  <si>
    <t>5A</t>
  </si>
  <si>
    <t>Ward 10 Subtotal</t>
  </si>
  <si>
    <t>Ward 11 Subtotal</t>
  </si>
  <si>
    <t>Ward 12 Subtotal</t>
  </si>
  <si>
    <t>Ward 13 Subtotal</t>
  </si>
  <si>
    <t>*</t>
  </si>
  <si>
    <t>FORT SNELLING</t>
  </si>
  <si>
    <t>City of Minneapolis and SSD #01</t>
  </si>
  <si>
    <t xml:space="preserve"> General Election November 2016</t>
  </si>
  <si>
    <t>SUMMARY</t>
  </si>
  <si>
    <t>Spoiled Ballots</t>
  </si>
  <si>
    <t>WARD 1</t>
  </si>
  <si>
    <t>WARD 2</t>
  </si>
  <si>
    <t>WARD 3</t>
  </si>
  <si>
    <t>WARD 4</t>
  </si>
  <si>
    <t>WARD 5</t>
  </si>
  <si>
    <t>WARD 6</t>
  </si>
  <si>
    <t>WARD 7</t>
  </si>
  <si>
    <t>WARD 8</t>
  </si>
  <si>
    <t>WARD 9</t>
  </si>
  <si>
    <t>WARD 10</t>
  </si>
  <si>
    <t>WARD 11</t>
  </si>
  <si>
    <t>WARD 12</t>
  </si>
  <si>
    <t>WARD 13</t>
  </si>
  <si>
    <t>CITY TOTAL</t>
  </si>
  <si>
    <t>ABSENTEE STATISTICS: TOTAL ABSENTTE VOTERS SERVED</t>
  </si>
  <si>
    <t>PERCENT TO TOTAL</t>
  </si>
  <si>
    <t>IN PERSON</t>
  </si>
  <si>
    <t>MAIL</t>
  </si>
  <si>
    <t>(a)</t>
  </si>
  <si>
    <t>HCF</t>
  </si>
  <si>
    <t>(b)</t>
  </si>
  <si>
    <t xml:space="preserve">HC </t>
  </si>
  <si>
    <t>(c)</t>
  </si>
  <si>
    <t>AGENT DEL</t>
  </si>
  <si>
    <t>(d)</t>
  </si>
  <si>
    <t>FEDERAL/PRESIDENTIAL</t>
  </si>
  <si>
    <t>TOTAL</t>
  </si>
  <si>
    <t xml:space="preserve">HCF: </t>
  </si>
  <si>
    <t>Health Care Facility</t>
  </si>
  <si>
    <t>Hennepin County:  Processed at service centers: City processes (accept/reject)</t>
  </si>
  <si>
    <t>Agent Delivery</t>
  </si>
  <si>
    <t xml:space="preserve">Delivery by designated agent for absentee voters </t>
  </si>
  <si>
    <t>Federal &amp; Presidential Ballots processed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</si>
</sst>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indexed="8"/>
      <name val="Arial"/>
      <family val="2"/>
    </font>
    <font>
      <b/>
      <sz val="11"/>
      <color indexed="8"/>
      <name val="Arial"/>
      <family val="2"/>
    </font>
    <font>
      <b/>
      <sz val="10"/>
      <color indexed="8"/>
      <name val="Arial"/>
      <family val="2"/>
    </font>
    <font>
      <b/>
      <i/>
      <sz val="9"/>
      <color indexed="8"/>
      <name val="Arial"/>
      <family val="2"/>
    </font>
    <font>
      <b/>
      <sz val="9"/>
      <color indexed="8"/>
      <name val="Arial"/>
      <family val="2"/>
    </font>
    <font>
      <b/>
      <sz val="12"/>
      <color indexed="8"/>
      <name val="Arial"/>
      <family val="2"/>
    </font>
    <font>
      <sz val="11"/>
      <color indexed="8"/>
      <name val="Arial"/>
      <family val="2"/>
    </font>
    <font>
      <sz val="10"/>
      <color indexed="8"/>
      <name val="Arial"/>
      <family val="2"/>
    </font>
    <font>
      <i/>
      <sz val="9"/>
      <color indexed="8"/>
      <name val="Arial"/>
      <family val="2"/>
    </font>
    <font>
      <sz val="9"/>
      <color indexed="8"/>
      <name val="Arial"/>
      <family val="2"/>
    </font>
    <font>
      <sz val="12"/>
      <color indexed="8"/>
      <name val="Arial"/>
      <family val="2"/>
    </font>
    <font>
      <b/>
      <u val="double"/>
      <sz val="12"/>
      <color indexed="8"/>
      <name val="Arial"/>
      <family val="2"/>
    </font>
    <font>
      <b/>
      <u val="double"/>
      <sz val="11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2">
    <xf numFmtId="0" fontId="0" fillId="0" borderId="0" xfId="0"/>
    <xf numFmtId="0" fontId="2" fillId="2" borderId="0" xfId="0" applyFont="1" applyFill="1" applyBorder="1" applyAlignment="1">
      <alignment horizontal="center"/>
    </xf>
    <xf numFmtId="10" fontId="0" fillId="2" borderId="0" xfId="0" applyNumberFormat="1" applyFill="1" applyBorder="1"/>
    <xf numFmtId="0" fontId="0" fillId="2" borderId="0" xfId="0" applyFill="1" applyBorder="1"/>
    <xf numFmtId="0" fontId="0" fillId="2" borderId="0" xfId="0" applyFill="1" applyBorder="1" applyAlignment="1">
      <alignment horizontal="center"/>
    </xf>
    <xf numFmtId="0" fontId="0" fillId="0" borderId="0" xfId="0" applyBorder="1"/>
    <xf numFmtId="0" fontId="2" fillId="2" borderId="0" xfId="0" applyFont="1" applyFill="1" applyBorder="1" applyAlignment="1">
      <alignment horizontal="center" wrapText="1"/>
    </xf>
    <xf numFmtId="10" fontId="3" fillId="2" borderId="0" xfId="0" applyNumberFormat="1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 wrapText="1"/>
    </xf>
    <xf numFmtId="0" fontId="4" fillId="0" borderId="0" xfId="0" applyFont="1" applyFill="1" applyBorder="1" applyAlignment="1">
      <alignment horizontal="center" wrapText="1"/>
    </xf>
    <xf numFmtId="0" fontId="4" fillId="0" borderId="0" xfId="0" applyFont="1" applyBorder="1" applyAlignment="1">
      <alignment horizontal="center" wrapText="1"/>
    </xf>
    <xf numFmtId="0" fontId="5" fillId="0" borderId="0" xfId="0" applyFont="1" applyBorder="1" applyAlignment="1">
      <alignment horizontal="center" wrapText="1"/>
    </xf>
    <xf numFmtId="0" fontId="6" fillId="0" borderId="0" xfId="0" applyFont="1" applyBorder="1" applyAlignment="1">
      <alignment horizontal="center" wrapText="1"/>
    </xf>
    <xf numFmtId="10" fontId="4" fillId="0" borderId="0" xfId="0" applyNumberFormat="1" applyFont="1" applyBorder="1" applyAlignment="1">
      <alignment horizontal="center" wrapText="1"/>
    </xf>
    <xf numFmtId="0" fontId="4" fillId="0" borderId="0" xfId="0" applyFont="1" applyBorder="1" applyAlignment="1">
      <alignment wrapText="1"/>
    </xf>
    <xf numFmtId="0" fontId="3" fillId="0" borderId="0" xfId="0" applyFont="1" applyBorder="1" applyAlignment="1">
      <alignment wrapText="1"/>
    </xf>
    <xf numFmtId="0" fontId="3" fillId="0" borderId="0" xfId="0" applyFont="1" applyBorder="1" applyAlignment="1">
      <alignment horizontal="center" wrapText="1"/>
    </xf>
    <xf numFmtId="0" fontId="7" fillId="0" borderId="0" xfId="0" applyFont="1" applyBorder="1" applyAlignment="1">
      <alignment horizontal="left"/>
    </xf>
    <xf numFmtId="3" fontId="7" fillId="0" borderId="0" xfId="0" applyNumberFormat="1" applyFont="1" applyBorder="1" applyAlignment="1">
      <alignment horizontal="center"/>
    </xf>
    <xf numFmtId="3" fontId="5" fillId="0" borderId="0" xfId="0" applyNumberFormat="1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0" fontId="7" fillId="0" borderId="0" xfId="0" applyNumberFormat="1" applyFont="1" applyBorder="1" applyAlignment="1">
      <alignment horizontal="center"/>
    </xf>
    <xf numFmtId="10" fontId="3" fillId="0" borderId="0" xfId="0" applyNumberFormat="1" applyFont="1" applyBorder="1"/>
    <xf numFmtId="0" fontId="8" fillId="0" borderId="0" xfId="0" applyFont="1" applyBorder="1"/>
    <xf numFmtId="0" fontId="9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3" fontId="9" fillId="0" borderId="0" xfId="0" applyNumberFormat="1" applyFont="1" applyFill="1" applyBorder="1" applyAlignment="1">
      <alignment horizontal="center"/>
    </xf>
    <xf numFmtId="3" fontId="10" fillId="0" borderId="0" xfId="0" applyNumberFormat="1" applyFont="1" applyFill="1" applyBorder="1" applyAlignment="1">
      <alignment horizontal="center"/>
    </xf>
    <xf numFmtId="3" fontId="11" fillId="0" borderId="0" xfId="0" applyNumberFormat="1" applyFont="1" applyFill="1" applyBorder="1" applyAlignment="1">
      <alignment horizontal="center"/>
    </xf>
    <xf numFmtId="10" fontId="9" fillId="0" borderId="0" xfId="0" applyNumberFormat="1" applyFont="1" applyBorder="1" applyAlignment="1">
      <alignment horizontal="center"/>
    </xf>
    <xf numFmtId="10" fontId="9" fillId="0" borderId="0" xfId="0" applyNumberFormat="1" applyFont="1" applyBorder="1" applyAlignment="1">
      <alignment horizontal="right"/>
    </xf>
    <xf numFmtId="0" fontId="9" fillId="0" borderId="0" xfId="0" applyFont="1" applyBorder="1"/>
    <xf numFmtId="0" fontId="9" fillId="0" borderId="0" xfId="0" applyFont="1" applyBorder="1" applyAlignment="1">
      <alignment horizontal="center"/>
    </xf>
    <xf numFmtId="10" fontId="9" fillId="0" borderId="0" xfId="0" applyNumberFormat="1" applyFont="1" applyBorder="1"/>
    <xf numFmtId="0" fontId="3" fillId="2" borderId="0" xfId="0" applyFont="1" applyFill="1" applyBorder="1" applyAlignment="1">
      <alignment horizontal="center"/>
    </xf>
    <xf numFmtId="3" fontId="3" fillId="2" borderId="0" xfId="0" applyNumberFormat="1" applyFont="1" applyFill="1" applyBorder="1" applyAlignment="1">
      <alignment horizontal="center"/>
    </xf>
    <xf numFmtId="3" fontId="5" fillId="2" borderId="0" xfId="0" applyNumberFormat="1" applyFont="1" applyFill="1" applyBorder="1" applyAlignment="1">
      <alignment horizontal="center"/>
    </xf>
    <xf numFmtId="3" fontId="6" fillId="2" borderId="0" xfId="0" applyNumberFormat="1" applyFont="1" applyFill="1" applyBorder="1" applyAlignment="1">
      <alignment horizontal="center"/>
    </xf>
    <xf numFmtId="10" fontId="7" fillId="2" borderId="0" xfId="0" applyNumberFormat="1" applyFont="1" applyFill="1" applyBorder="1" applyAlignment="1">
      <alignment horizontal="center"/>
    </xf>
    <xf numFmtId="10" fontId="3" fillId="2" borderId="0" xfId="0" applyNumberFormat="1" applyFont="1" applyFill="1" applyBorder="1"/>
    <xf numFmtId="0" fontId="3" fillId="2" borderId="0" xfId="0" applyFont="1" applyFill="1" applyBorder="1" applyAlignment="1">
      <alignment horizontal="center"/>
    </xf>
    <xf numFmtId="0" fontId="4" fillId="0" borderId="0" xfId="0" applyFont="1" applyBorder="1"/>
    <xf numFmtId="3" fontId="9" fillId="0" borderId="0" xfId="0" applyNumberFormat="1" applyFont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10" fontId="8" fillId="0" borderId="0" xfId="0" applyNumberFormat="1" applyFont="1" applyBorder="1"/>
    <xf numFmtId="0" fontId="5" fillId="2" borderId="0" xfId="0" applyFont="1" applyFill="1" applyBorder="1" applyAlignment="1">
      <alignment horizontal="center"/>
    </xf>
    <xf numFmtId="0" fontId="6" fillId="2" borderId="0" xfId="0" applyFont="1" applyFill="1" applyBorder="1" applyAlignment="1">
      <alignment horizontal="center"/>
    </xf>
    <xf numFmtId="164" fontId="3" fillId="2" borderId="0" xfId="1" applyNumberFormat="1" applyFont="1" applyFill="1" applyBorder="1" applyAlignment="1">
      <alignment horizontal="center"/>
    </xf>
    <xf numFmtId="37" fontId="3" fillId="2" borderId="0" xfId="1" applyNumberFormat="1" applyFont="1" applyFill="1" applyBorder="1" applyAlignment="1">
      <alignment horizontal="center"/>
    </xf>
    <xf numFmtId="3" fontId="3" fillId="2" borderId="0" xfId="1" applyNumberFormat="1" applyFont="1" applyFill="1" applyBorder="1" applyAlignment="1">
      <alignment horizontal="center" vertical="center"/>
    </xf>
    <xf numFmtId="10" fontId="9" fillId="0" borderId="0" xfId="0" applyNumberFormat="1" applyFont="1" applyFill="1" applyBorder="1"/>
    <xf numFmtId="10" fontId="8" fillId="0" borderId="0" xfId="0" applyNumberFormat="1" applyFont="1" applyFill="1" applyBorder="1"/>
    <xf numFmtId="0" fontId="8" fillId="0" borderId="0" xfId="0" applyFon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3" fontId="0" fillId="0" borderId="0" xfId="0" applyNumberFormat="1" applyBorder="1" applyAlignment="1"/>
    <xf numFmtId="3" fontId="10" fillId="0" borderId="0" xfId="0" applyNumberFormat="1" applyFont="1" applyBorder="1" applyAlignment="1"/>
    <xf numFmtId="3" fontId="11" fillId="0" borderId="0" xfId="0" applyNumberFormat="1" applyFont="1" applyBorder="1" applyAlignment="1"/>
    <xf numFmtId="10" fontId="0" fillId="0" borderId="0" xfId="0" applyNumberFormat="1" applyBorder="1"/>
    <xf numFmtId="0" fontId="0" fillId="0" borderId="0" xfId="0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10" fillId="0" borderId="0" xfId="0" applyFont="1" applyBorder="1"/>
    <xf numFmtId="0" fontId="11" fillId="0" borderId="0" xfId="0" applyFont="1" applyBorder="1"/>
    <xf numFmtId="0" fontId="8" fillId="0" borderId="0" xfId="0" applyFont="1" applyBorder="1" applyAlignment="1">
      <alignment horizontal="left"/>
    </xf>
    <xf numFmtId="0" fontId="0" fillId="2" borderId="0" xfId="0" applyFill="1"/>
    <xf numFmtId="0" fontId="7" fillId="0" borderId="0" xfId="0" applyFont="1" applyBorder="1" applyAlignment="1">
      <alignment horizontal="center"/>
    </xf>
    <xf numFmtId="3" fontId="0" fillId="0" borderId="0" xfId="0" applyNumberFormat="1" applyBorder="1"/>
    <xf numFmtId="10" fontId="12" fillId="0" borderId="0" xfId="0" applyNumberFormat="1" applyFont="1" applyBorder="1" applyAlignment="1">
      <alignment horizontal="center"/>
    </xf>
    <xf numFmtId="3" fontId="0" fillId="0" borderId="0" xfId="0" applyNumberFormat="1"/>
    <xf numFmtId="3" fontId="0" fillId="0" borderId="0" xfId="0" applyNumberFormat="1" applyFill="1" applyBorder="1"/>
    <xf numFmtId="3" fontId="13" fillId="0" borderId="0" xfId="0" applyNumberFormat="1" applyFont="1" applyBorder="1"/>
    <xf numFmtId="3" fontId="13" fillId="0" borderId="0" xfId="0" applyNumberFormat="1" applyFont="1" applyFill="1" applyBorder="1"/>
    <xf numFmtId="10" fontId="13" fillId="0" borderId="0" xfId="0" applyNumberFormat="1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9" fillId="0" borderId="0" xfId="0" applyFont="1" applyBorder="1" applyAlignment="1">
      <alignment horizontal="left"/>
    </xf>
    <xf numFmtId="0" fontId="7" fillId="0" borderId="0" xfId="0" applyFont="1" applyBorder="1"/>
    <xf numFmtId="0" fontId="7" fillId="0" borderId="0" xfId="0" applyFont="1" applyBorder="1" applyAlignment="1"/>
    <xf numFmtId="3" fontId="12" fillId="0" borderId="0" xfId="1" applyNumberFormat="1" applyFont="1" applyBorder="1"/>
    <xf numFmtId="9" fontId="7" fillId="0" borderId="0" xfId="2" applyNumberFormat="1" applyFont="1" applyBorder="1"/>
    <xf numFmtId="164" fontId="0" fillId="0" borderId="0" xfId="1" applyNumberFormat="1" applyFont="1" applyBorder="1"/>
    <xf numFmtId="0" fontId="8" fillId="0" borderId="0" xfId="0" applyFont="1" applyBorder="1" applyAlignment="1">
      <alignment horizontal="right"/>
    </xf>
    <xf numFmtId="164" fontId="0" fillId="0" borderId="0" xfId="0" applyNumberFormat="1"/>
    <xf numFmtId="49" fontId="8" fillId="0" borderId="0" xfId="0" applyNumberFormat="1" applyFont="1" applyBorder="1" applyAlignment="1">
      <alignment horizontal="right"/>
    </xf>
    <xf numFmtId="0" fontId="7" fillId="0" borderId="0" xfId="0" applyFont="1" applyFill="1" applyBorder="1"/>
    <xf numFmtId="3" fontId="14" fillId="0" borderId="0" xfId="1" applyNumberFormat="1" applyFont="1" applyBorder="1"/>
    <xf numFmtId="0" fontId="12" fillId="0" borderId="0" xfId="0" applyFont="1" applyBorder="1"/>
    <xf numFmtId="3" fontId="13" fillId="0" borderId="0" xfId="1" applyNumberFormat="1" applyFont="1" applyBorder="1"/>
    <xf numFmtId="0" fontId="9" fillId="0" borderId="0" xfId="0" applyFont="1" applyAlignment="1">
      <alignment horizontal="right"/>
    </xf>
    <xf numFmtId="0" fontId="9" fillId="0" borderId="0" xfId="0" applyFont="1"/>
    <xf numFmtId="0" fontId="9" fillId="0" borderId="0" xfId="0" applyFont="1" applyFill="1" applyBorder="1"/>
    <xf numFmtId="164" fontId="9" fillId="0" borderId="0" xfId="1" applyNumberFormat="1" applyFont="1" applyBorder="1"/>
    <xf numFmtId="0" fontId="0" fillId="0" borderId="0" xfId="0" applyAlignment="1">
      <alignment horizontal="right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atistics%202016%20General%2011082016%20Corrected%202_3_17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lections/Absentee%20Voting/2016%20Absentee%20Voting/General/AB%20EVS%20Office/Daily%20Ballot%20Totals_Grand%20Tota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Elections/Absentee%20Voting/2016%20Absentee%20Voting/General/EVC%20Sites%20-%202016/AB%20GENERAL%20STATS%20-%202016%20Revis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 2016"/>
      <sheetName val="Summary"/>
      <sheetName val="GEN 2016 - Warehouse"/>
      <sheetName val="Summary - Warehouse"/>
      <sheetName val="GEN 2016 - 5th Precinct"/>
      <sheetName val="Summary - 5th Precinct"/>
    </sheetNames>
    <sheetDataSet>
      <sheetData sheetId="0">
        <row r="16">
          <cell r="C16">
            <v>19388</v>
          </cell>
          <cell r="D16">
            <v>1731</v>
          </cell>
          <cell r="E16">
            <v>572</v>
          </cell>
          <cell r="F16">
            <v>2303</v>
          </cell>
          <cell r="I16">
            <v>12063</v>
          </cell>
          <cell r="J16">
            <v>5568</v>
          </cell>
          <cell r="K16">
            <v>17631</v>
          </cell>
          <cell r="Q16">
            <v>231</v>
          </cell>
        </row>
        <row r="29">
          <cell r="C29">
            <v>17621</v>
          </cell>
          <cell r="D29">
            <v>2935</v>
          </cell>
          <cell r="E29">
            <v>413</v>
          </cell>
          <cell r="F29">
            <v>3348</v>
          </cell>
          <cell r="I29">
            <v>12397</v>
          </cell>
          <cell r="J29">
            <v>3730</v>
          </cell>
          <cell r="K29">
            <v>16127</v>
          </cell>
          <cell r="Q29">
            <v>188</v>
          </cell>
        </row>
        <row r="43">
          <cell r="C43">
            <v>23659</v>
          </cell>
          <cell r="D43">
            <v>3525</v>
          </cell>
          <cell r="E43">
            <v>836</v>
          </cell>
          <cell r="F43">
            <v>4361</v>
          </cell>
          <cell r="I43">
            <v>15482</v>
          </cell>
          <cell r="J43">
            <v>7014</v>
          </cell>
          <cell r="K43">
            <v>22496</v>
          </cell>
          <cell r="Q43">
            <v>272</v>
          </cell>
        </row>
        <row r="53">
          <cell r="C53">
            <v>17246</v>
          </cell>
          <cell r="D53">
            <v>1935</v>
          </cell>
          <cell r="E53">
            <v>295</v>
          </cell>
          <cell r="F53">
            <v>2230</v>
          </cell>
          <cell r="I53">
            <v>10923</v>
          </cell>
          <cell r="J53">
            <v>2735</v>
          </cell>
          <cell r="K53">
            <v>13658</v>
          </cell>
          <cell r="Q53">
            <v>478</v>
          </cell>
        </row>
        <row r="64">
          <cell r="C64">
            <v>15410</v>
          </cell>
          <cell r="D64">
            <v>1993</v>
          </cell>
          <cell r="E64">
            <v>471</v>
          </cell>
          <cell r="F64">
            <v>2464</v>
          </cell>
          <cell r="I64">
            <v>8222</v>
          </cell>
          <cell r="J64">
            <v>3119</v>
          </cell>
          <cell r="K64">
            <v>11341</v>
          </cell>
          <cell r="Q64">
            <v>544</v>
          </cell>
        </row>
        <row r="75">
          <cell r="C75">
            <v>14838</v>
          </cell>
          <cell r="D75">
            <v>2266</v>
          </cell>
          <cell r="E75">
            <v>484</v>
          </cell>
          <cell r="F75">
            <v>2750</v>
          </cell>
          <cell r="I75">
            <v>9193</v>
          </cell>
          <cell r="J75">
            <v>2932</v>
          </cell>
          <cell r="K75">
            <v>12125</v>
          </cell>
          <cell r="Q75">
            <v>543</v>
          </cell>
        </row>
        <row r="87">
          <cell r="C87">
            <v>20706</v>
          </cell>
          <cell r="D87">
            <v>1749</v>
          </cell>
          <cell r="E87">
            <v>737</v>
          </cell>
          <cell r="F87">
            <v>2486</v>
          </cell>
          <cell r="I87">
            <v>12043</v>
          </cell>
          <cell r="J87">
            <v>6762</v>
          </cell>
          <cell r="K87">
            <v>18805</v>
          </cell>
          <cell r="Q87">
            <v>181</v>
          </cell>
        </row>
        <row r="97">
          <cell r="C97">
            <v>17842</v>
          </cell>
          <cell r="D97">
            <v>1577</v>
          </cell>
          <cell r="E97">
            <v>376</v>
          </cell>
          <cell r="F97">
            <v>1953</v>
          </cell>
          <cell r="I97">
            <v>11725</v>
          </cell>
          <cell r="J97">
            <v>4457</v>
          </cell>
          <cell r="K97">
            <v>16182</v>
          </cell>
          <cell r="Q97">
            <v>317</v>
          </cell>
        </row>
        <row r="108">
          <cell r="C108">
            <v>12545</v>
          </cell>
          <cell r="D108">
            <v>1507</v>
          </cell>
          <cell r="E108">
            <v>314</v>
          </cell>
          <cell r="F108">
            <v>1821</v>
          </cell>
          <cell r="I108">
            <v>7995</v>
          </cell>
          <cell r="J108">
            <v>2762</v>
          </cell>
          <cell r="K108">
            <v>10757</v>
          </cell>
          <cell r="Q108">
            <v>300</v>
          </cell>
        </row>
        <row r="120">
          <cell r="C120">
            <v>20628</v>
          </cell>
          <cell r="D120">
            <v>2845</v>
          </cell>
          <cell r="E120">
            <v>681</v>
          </cell>
          <cell r="F120">
            <v>3526</v>
          </cell>
          <cell r="I120">
            <v>14181</v>
          </cell>
          <cell r="J120">
            <v>4998</v>
          </cell>
          <cell r="K120">
            <v>19179</v>
          </cell>
          <cell r="Q120">
            <v>250</v>
          </cell>
        </row>
        <row r="132">
          <cell r="C132">
            <v>20290</v>
          </cell>
          <cell r="D132">
            <v>1243</v>
          </cell>
          <cell r="E132">
            <v>369</v>
          </cell>
          <cell r="F132">
            <v>1612</v>
          </cell>
          <cell r="I132">
            <v>14108</v>
          </cell>
          <cell r="J132">
            <v>4511</v>
          </cell>
          <cell r="K132">
            <v>18619</v>
          </cell>
          <cell r="Q132">
            <v>182</v>
          </cell>
        </row>
        <row r="147">
          <cell r="C147">
            <v>22484</v>
          </cell>
          <cell r="D147">
            <v>1375</v>
          </cell>
          <cell r="E147">
            <v>468</v>
          </cell>
          <cell r="F147">
            <v>1843</v>
          </cell>
          <cell r="I147">
            <v>14911</v>
          </cell>
          <cell r="J147">
            <v>5837</v>
          </cell>
          <cell r="K147">
            <v>20748</v>
          </cell>
          <cell r="Q147">
            <v>216</v>
          </cell>
        </row>
        <row r="162">
          <cell r="C162">
            <v>23528</v>
          </cell>
          <cell r="D162">
            <v>1235</v>
          </cell>
          <cell r="E162">
            <v>474</v>
          </cell>
          <cell r="F162">
            <v>1709</v>
          </cell>
          <cell r="I162">
            <v>16051</v>
          </cell>
          <cell r="J162">
            <v>6113</v>
          </cell>
          <cell r="K162">
            <v>22164</v>
          </cell>
          <cell r="Q162">
            <v>141</v>
          </cell>
        </row>
      </sheetData>
      <sheetData sheetId="1"/>
      <sheetData sheetId="2">
        <row r="6">
          <cell r="M6">
            <v>12</v>
          </cell>
        </row>
        <row r="7">
          <cell r="M7">
            <v>19</v>
          </cell>
        </row>
        <row r="8">
          <cell r="M8">
            <v>14</v>
          </cell>
        </row>
        <row r="9">
          <cell r="M9">
            <v>15</v>
          </cell>
        </row>
        <row r="10">
          <cell r="M10">
            <v>4</v>
          </cell>
        </row>
        <row r="11">
          <cell r="M11">
            <v>64</v>
          </cell>
        </row>
        <row r="12">
          <cell r="M12">
            <v>13</v>
          </cell>
        </row>
        <row r="13">
          <cell r="M13">
            <v>36</v>
          </cell>
        </row>
        <row r="14">
          <cell r="M14">
            <v>51</v>
          </cell>
        </row>
        <row r="15">
          <cell r="M15">
            <v>3</v>
          </cell>
        </row>
        <row r="18">
          <cell r="M18">
            <v>39</v>
          </cell>
        </row>
        <row r="19">
          <cell r="M19">
            <v>9</v>
          </cell>
        </row>
        <row r="20">
          <cell r="M20">
            <v>13</v>
          </cell>
        </row>
        <row r="21">
          <cell r="M21">
            <v>15</v>
          </cell>
        </row>
        <row r="22">
          <cell r="M22">
            <v>37</v>
          </cell>
        </row>
        <row r="23">
          <cell r="M23">
            <v>7</v>
          </cell>
        </row>
        <row r="24">
          <cell r="M24">
            <v>12</v>
          </cell>
        </row>
        <row r="25">
          <cell r="M25">
            <v>21</v>
          </cell>
        </row>
        <row r="26">
          <cell r="M26">
            <v>8</v>
          </cell>
        </row>
        <row r="27">
          <cell r="M27">
            <v>9</v>
          </cell>
        </row>
        <row r="28">
          <cell r="M28">
            <v>18</v>
          </cell>
        </row>
        <row r="31">
          <cell r="M31">
            <v>15</v>
          </cell>
        </row>
        <row r="32">
          <cell r="M32">
            <v>17</v>
          </cell>
        </row>
        <row r="33">
          <cell r="M33">
            <v>14</v>
          </cell>
        </row>
        <row r="34">
          <cell r="M34">
            <v>39</v>
          </cell>
        </row>
        <row r="35">
          <cell r="M35">
            <v>23</v>
          </cell>
        </row>
        <row r="36">
          <cell r="M36">
            <v>52</v>
          </cell>
        </row>
        <row r="37">
          <cell r="M37">
            <v>44</v>
          </cell>
        </row>
        <row r="38">
          <cell r="M38">
            <v>6</v>
          </cell>
        </row>
        <row r="39">
          <cell r="M39">
            <v>23</v>
          </cell>
        </row>
        <row r="40">
          <cell r="M40">
            <v>6</v>
          </cell>
        </row>
        <row r="41">
          <cell r="M41">
            <v>6</v>
          </cell>
        </row>
        <row r="42">
          <cell r="M42">
            <v>26</v>
          </cell>
        </row>
        <row r="45">
          <cell r="M45">
            <v>40</v>
          </cell>
        </row>
        <row r="46">
          <cell r="M46">
            <v>94</v>
          </cell>
        </row>
        <row r="47">
          <cell r="M47">
            <v>49</v>
          </cell>
        </row>
        <row r="48">
          <cell r="M48">
            <v>28</v>
          </cell>
        </row>
        <row r="49">
          <cell r="M49">
            <v>91</v>
          </cell>
        </row>
        <row r="50">
          <cell r="M50">
            <v>90</v>
          </cell>
        </row>
        <row r="51">
          <cell r="M51">
            <v>26</v>
          </cell>
        </row>
        <row r="52">
          <cell r="M52">
            <v>60</v>
          </cell>
        </row>
        <row r="55">
          <cell r="M55">
            <v>64</v>
          </cell>
        </row>
        <row r="56">
          <cell r="M56">
            <v>64</v>
          </cell>
        </row>
        <row r="57">
          <cell r="M57">
            <v>42</v>
          </cell>
        </row>
        <row r="58">
          <cell r="M58">
            <v>41</v>
          </cell>
        </row>
        <row r="59">
          <cell r="M59">
            <v>42</v>
          </cell>
        </row>
        <row r="60">
          <cell r="M60">
            <v>38</v>
          </cell>
        </row>
        <row r="61">
          <cell r="M61">
            <v>95</v>
          </cell>
        </row>
        <row r="62">
          <cell r="M62">
            <v>100</v>
          </cell>
        </row>
        <row r="63">
          <cell r="M63">
            <v>58</v>
          </cell>
        </row>
        <row r="66">
          <cell r="M66">
            <v>13</v>
          </cell>
        </row>
        <row r="67">
          <cell r="M67">
            <v>69</v>
          </cell>
        </row>
        <row r="68">
          <cell r="M68">
            <v>125</v>
          </cell>
        </row>
        <row r="69">
          <cell r="M69">
            <v>70</v>
          </cell>
        </row>
        <row r="70">
          <cell r="M70">
            <v>53</v>
          </cell>
        </row>
        <row r="71">
          <cell r="M71">
            <v>43</v>
          </cell>
        </row>
        <row r="72">
          <cell r="M72">
            <v>40</v>
          </cell>
        </row>
        <row r="74">
          <cell r="M74">
            <v>69</v>
          </cell>
        </row>
        <row r="77">
          <cell r="M77">
            <v>4</v>
          </cell>
        </row>
        <row r="78">
          <cell r="M78">
            <v>15</v>
          </cell>
        </row>
        <row r="79">
          <cell r="M79">
            <v>12</v>
          </cell>
        </row>
        <row r="80">
          <cell r="M80">
            <v>15</v>
          </cell>
        </row>
        <row r="81">
          <cell r="M81">
            <v>21</v>
          </cell>
        </row>
        <row r="82">
          <cell r="M82">
            <v>37</v>
          </cell>
        </row>
        <row r="83">
          <cell r="M83">
            <v>2</v>
          </cell>
        </row>
        <row r="84">
          <cell r="M84">
            <v>58</v>
          </cell>
        </row>
        <row r="85">
          <cell r="M85">
            <v>11</v>
          </cell>
        </row>
        <row r="86">
          <cell r="M86">
            <v>6</v>
          </cell>
        </row>
        <row r="99">
          <cell r="M99">
            <v>33</v>
          </cell>
        </row>
        <row r="101">
          <cell r="M101">
            <v>69</v>
          </cell>
        </row>
        <row r="102">
          <cell r="M102">
            <v>35</v>
          </cell>
        </row>
        <row r="106">
          <cell r="M106">
            <v>16</v>
          </cell>
        </row>
        <row r="134">
          <cell r="M134">
            <v>29</v>
          </cell>
        </row>
        <row r="135">
          <cell r="M135">
            <v>23</v>
          </cell>
        </row>
        <row r="136">
          <cell r="M136">
            <v>24</v>
          </cell>
        </row>
        <row r="137">
          <cell r="M137">
            <v>15</v>
          </cell>
        </row>
        <row r="140">
          <cell r="M140">
            <v>4</v>
          </cell>
        </row>
      </sheetData>
      <sheetData sheetId="3"/>
      <sheetData sheetId="4">
        <row r="73">
          <cell r="M73">
            <v>61</v>
          </cell>
        </row>
        <row r="89">
          <cell r="M89">
            <v>66</v>
          </cell>
        </row>
        <row r="90">
          <cell r="M90">
            <v>31</v>
          </cell>
        </row>
        <row r="91">
          <cell r="M91">
            <v>63</v>
          </cell>
        </row>
        <row r="92">
          <cell r="M92">
            <v>19</v>
          </cell>
        </row>
        <row r="93">
          <cell r="M93">
            <v>55</v>
          </cell>
        </row>
        <row r="94">
          <cell r="M94">
            <v>18</v>
          </cell>
        </row>
        <row r="95">
          <cell r="M95">
            <v>23</v>
          </cell>
        </row>
        <row r="96">
          <cell r="M96">
            <v>41</v>
          </cell>
        </row>
        <row r="99">
          <cell r="M99">
            <v>22</v>
          </cell>
        </row>
        <row r="100">
          <cell r="M100">
            <v>38</v>
          </cell>
        </row>
        <row r="103">
          <cell r="M103">
            <v>10</v>
          </cell>
        </row>
        <row r="104">
          <cell r="M104">
            <v>36</v>
          </cell>
        </row>
        <row r="105">
          <cell r="M105">
            <v>18</v>
          </cell>
        </row>
        <row r="107">
          <cell r="M107">
            <v>23</v>
          </cell>
        </row>
        <row r="110">
          <cell r="M110">
            <v>20</v>
          </cell>
        </row>
        <row r="111">
          <cell r="M111">
            <v>22</v>
          </cell>
        </row>
        <row r="112">
          <cell r="M112">
            <v>7</v>
          </cell>
        </row>
        <row r="113">
          <cell r="M113">
            <v>26</v>
          </cell>
        </row>
        <row r="114">
          <cell r="M114">
            <v>14</v>
          </cell>
        </row>
        <row r="115">
          <cell r="M115">
            <v>16</v>
          </cell>
        </row>
        <row r="116">
          <cell r="M116">
            <v>28</v>
          </cell>
        </row>
        <row r="117">
          <cell r="M117">
            <v>10</v>
          </cell>
        </row>
        <row r="118">
          <cell r="M118">
            <v>43</v>
          </cell>
        </row>
        <row r="119">
          <cell r="M119">
            <v>63</v>
          </cell>
        </row>
        <row r="122">
          <cell r="M122">
            <v>5</v>
          </cell>
        </row>
        <row r="123">
          <cell r="M123">
            <v>30</v>
          </cell>
        </row>
        <row r="124">
          <cell r="M124">
            <v>33</v>
          </cell>
        </row>
        <row r="125">
          <cell r="M125">
            <v>17</v>
          </cell>
        </row>
        <row r="126">
          <cell r="M126">
            <v>8</v>
          </cell>
        </row>
        <row r="127">
          <cell r="M127">
            <v>19</v>
          </cell>
        </row>
        <row r="128">
          <cell r="M128">
            <v>15</v>
          </cell>
        </row>
        <row r="129">
          <cell r="M129">
            <v>17</v>
          </cell>
        </row>
        <row r="130">
          <cell r="M130">
            <v>16</v>
          </cell>
        </row>
        <row r="131">
          <cell r="M131">
            <v>22</v>
          </cell>
        </row>
        <row r="138">
          <cell r="M138">
            <v>8</v>
          </cell>
        </row>
        <row r="139">
          <cell r="M139">
            <v>12</v>
          </cell>
        </row>
        <row r="141">
          <cell r="M141">
            <v>9</v>
          </cell>
        </row>
        <row r="142">
          <cell r="M142">
            <v>20</v>
          </cell>
        </row>
        <row r="143">
          <cell r="M143">
            <v>16</v>
          </cell>
        </row>
        <row r="144">
          <cell r="M144">
            <v>21</v>
          </cell>
        </row>
        <row r="145">
          <cell r="M145">
            <v>26</v>
          </cell>
        </row>
        <row r="146">
          <cell r="M146">
            <v>9</v>
          </cell>
        </row>
        <row r="149">
          <cell r="M149">
            <v>10</v>
          </cell>
        </row>
        <row r="150">
          <cell r="M150">
            <v>10</v>
          </cell>
        </row>
        <row r="152">
          <cell r="M152">
            <v>15</v>
          </cell>
        </row>
        <row r="153">
          <cell r="M153">
            <v>3</v>
          </cell>
        </row>
        <row r="154">
          <cell r="M154">
            <v>11</v>
          </cell>
        </row>
        <row r="155">
          <cell r="M155">
            <v>19</v>
          </cell>
        </row>
        <row r="156">
          <cell r="M156">
            <v>15</v>
          </cell>
        </row>
        <row r="157">
          <cell r="M157">
            <v>25</v>
          </cell>
        </row>
        <row r="158">
          <cell r="M158">
            <v>7</v>
          </cell>
        </row>
        <row r="159">
          <cell r="M159">
            <v>9</v>
          </cell>
        </row>
        <row r="160">
          <cell r="M160">
            <v>7</v>
          </cell>
        </row>
        <row r="161">
          <cell r="M161">
            <v>7</v>
          </cell>
        </row>
      </sheetData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nd Total"/>
      <sheetName val="Sheet1"/>
    </sheetNames>
    <sheetDataSet>
      <sheetData sheetId="0">
        <row r="3">
          <cell r="F3">
            <v>0</v>
          </cell>
        </row>
        <row r="4">
          <cell r="F4">
            <v>0</v>
          </cell>
        </row>
        <row r="5">
          <cell r="F5">
            <v>0</v>
          </cell>
        </row>
        <row r="6">
          <cell r="F6">
            <v>0</v>
          </cell>
        </row>
        <row r="7">
          <cell r="F7">
            <v>0</v>
          </cell>
        </row>
        <row r="8">
          <cell r="F8">
            <v>0</v>
          </cell>
        </row>
        <row r="9">
          <cell r="F9">
            <v>0</v>
          </cell>
        </row>
        <row r="10">
          <cell r="F10">
            <v>0</v>
          </cell>
        </row>
        <row r="11">
          <cell r="F11">
            <v>0</v>
          </cell>
        </row>
        <row r="12">
          <cell r="F12">
            <v>0</v>
          </cell>
        </row>
        <row r="13">
          <cell r="F13">
            <v>0</v>
          </cell>
        </row>
        <row r="14">
          <cell r="F14">
            <v>0</v>
          </cell>
        </row>
        <row r="15">
          <cell r="F15">
            <v>0</v>
          </cell>
        </row>
        <row r="16">
          <cell r="F16">
            <v>0</v>
          </cell>
        </row>
        <row r="17">
          <cell r="F17">
            <v>0</v>
          </cell>
        </row>
        <row r="18">
          <cell r="F18">
            <v>0</v>
          </cell>
        </row>
        <row r="19">
          <cell r="F19">
            <v>0</v>
          </cell>
        </row>
        <row r="20">
          <cell r="F20">
            <v>0</v>
          </cell>
        </row>
        <row r="21">
          <cell r="F21">
            <v>0</v>
          </cell>
        </row>
        <row r="22">
          <cell r="F22">
            <v>0</v>
          </cell>
        </row>
        <row r="23">
          <cell r="F23">
            <v>0</v>
          </cell>
        </row>
        <row r="24">
          <cell r="F24">
            <v>0</v>
          </cell>
        </row>
        <row r="25">
          <cell r="F25">
            <v>0</v>
          </cell>
        </row>
        <row r="26">
          <cell r="F26">
            <v>1</v>
          </cell>
        </row>
        <row r="27">
          <cell r="F27">
            <v>0</v>
          </cell>
        </row>
        <row r="28">
          <cell r="F28">
            <v>0</v>
          </cell>
        </row>
        <row r="29">
          <cell r="F29">
            <v>0</v>
          </cell>
        </row>
        <row r="30">
          <cell r="F30">
            <v>0</v>
          </cell>
        </row>
        <row r="31">
          <cell r="F31">
            <v>0</v>
          </cell>
        </row>
        <row r="32">
          <cell r="F32">
            <v>0</v>
          </cell>
        </row>
        <row r="33">
          <cell r="F33">
            <v>0</v>
          </cell>
        </row>
        <row r="34">
          <cell r="F34">
            <v>0</v>
          </cell>
        </row>
        <row r="35">
          <cell r="F35">
            <v>0</v>
          </cell>
        </row>
        <row r="36">
          <cell r="F36">
            <v>0</v>
          </cell>
        </row>
        <row r="37">
          <cell r="F37">
            <v>0</v>
          </cell>
        </row>
        <row r="38">
          <cell r="F38">
            <v>0</v>
          </cell>
        </row>
        <row r="39">
          <cell r="F39">
            <v>0</v>
          </cell>
        </row>
        <row r="40">
          <cell r="F40">
            <v>0</v>
          </cell>
        </row>
        <row r="41">
          <cell r="F41">
            <v>0</v>
          </cell>
        </row>
        <row r="42">
          <cell r="F42">
            <v>0</v>
          </cell>
        </row>
        <row r="43">
          <cell r="F43">
            <v>0</v>
          </cell>
        </row>
        <row r="44">
          <cell r="F44">
            <v>0</v>
          </cell>
        </row>
        <row r="45">
          <cell r="F45">
            <v>0</v>
          </cell>
        </row>
        <row r="46">
          <cell r="F46">
            <v>0</v>
          </cell>
        </row>
        <row r="47">
          <cell r="F47">
            <v>0</v>
          </cell>
        </row>
        <row r="48">
          <cell r="F48">
            <v>0</v>
          </cell>
        </row>
        <row r="49">
          <cell r="F49">
            <v>0</v>
          </cell>
        </row>
        <row r="50">
          <cell r="F50">
            <v>0</v>
          </cell>
        </row>
        <row r="51">
          <cell r="F51">
            <v>0</v>
          </cell>
        </row>
        <row r="52">
          <cell r="F52">
            <v>0</v>
          </cell>
        </row>
        <row r="53">
          <cell r="F53">
            <v>0</v>
          </cell>
        </row>
        <row r="54">
          <cell r="F54">
            <v>0</v>
          </cell>
        </row>
        <row r="55">
          <cell r="F55">
            <v>0</v>
          </cell>
        </row>
        <row r="56">
          <cell r="F56">
            <v>0</v>
          </cell>
        </row>
        <row r="57">
          <cell r="F57">
            <v>0</v>
          </cell>
        </row>
        <row r="58">
          <cell r="F58">
            <v>0</v>
          </cell>
        </row>
        <row r="59">
          <cell r="F59">
            <v>0</v>
          </cell>
        </row>
        <row r="60">
          <cell r="F60">
            <v>0</v>
          </cell>
        </row>
        <row r="61">
          <cell r="F61">
            <v>0</v>
          </cell>
        </row>
        <row r="62">
          <cell r="F62">
            <v>0</v>
          </cell>
        </row>
        <row r="63">
          <cell r="F63">
            <v>0</v>
          </cell>
        </row>
        <row r="64">
          <cell r="F64">
            <v>0</v>
          </cell>
        </row>
        <row r="65">
          <cell r="F65">
            <v>0</v>
          </cell>
        </row>
        <row r="66">
          <cell r="F66">
            <v>0</v>
          </cell>
        </row>
        <row r="67">
          <cell r="F67">
            <v>0</v>
          </cell>
        </row>
        <row r="68">
          <cell r="F68">
            <v>0</v>
          </cell>
        </row>
        <row r="69">
          <cell r="F69">
            <v>0</v>
          </cell>
        </row>
        <row r="70">
          <cell r="F70">
            <v>0</v>
          </cell>
        </row>
        <row r="71">
          <cell r="F71">
            <v>0</v>
          </cell>
        </row>
        <row r="72">
          <cell r="F72">
            <v>0</v>
          </cell>
        </row>
        <row r="73">
          <cell r="F73">
            <v>0</v>
          </cell>
        </row>
        <row r="74">
          <cell r="F74">
            <v>0</v>
          </cell>
        </row>
        <row r="75">
          <cell r="F75">
            <v>0</v>
          </cell>
        </row>
        <row r="76">
          <cell r="F76">
            <v>0</v>
          </cell>
        </row>
        <row r="77">
          <cell r="F77">
            <v>1</v>
          </cell>
        </row>
        <row r="78">
          <cell r="F78">
            <v>0</v>
          </cell>
        </row>
        <row r="79">
          <cell r="F79">
            <v>0</v>
          </cell>
        </row>
        <row r="80">
          <cell r="F80">
            <v>0</v>
          </cell>
        </row>
        <row r="81">
          <cell r="F81">
            <v>0</v>
          </cell>
        </row>
        <row r="82">
          <cell r="F82">
            <v>0</v>
          </cell>
        </row>
        <row r="83">
          <cell r="F83">
            <v>0</v>
          </cell>
        </row>
        <row r="84">
          <cell r="F84">
            <v>0</v>
          </cell>
        </row>
        <row r="85">
          <cell r="F85">
            <v>0</v>
          </cell>
        </row>
        <row r="86">
          <cell r="F86">
            <v>0</v>
          </cell>
        </row>
        <row r="87">
          <cell r="F87">
            <v>0</v>
          </cell>
        </row>
        <row r="88">
          <cell r="F88">
            <v>0</v>
          </cell>
        </row>
        <row r="89">
          <cell r="F89">
            <v>0</v>
          </cell>
        </row>
        <row r="90">
          <cell r="F90">
            <v>0</v>
          </cell>
        </row>
        <row r="91">
          <cell r="F91">
            <v>0</v>
          </cell>
        </row>
        <row r="92">
          <cell r="F92">
            <v>0</v>
          </cell>
        </row>
        <row r="93">
          <cell r="F93">
            <v>0</v>
          </cell>
        </row>
        <row r="94">
          <cell r="F94">
            <v>0</v>
          </cell>
        </row>
        <row r="95">
          <cell r="F95">
            <v>1</v>
          </cell>
        </row>
        <row r="96">
          <cell r="F96">
            <v>0</v>
          </cell>
        </row>
        <row r="97">
          <cell r="F97">
            <v>0</v>
          </cell>
        </row>
        <row r="98">
          <cell r="F98">
            <v>0</v>
          </cell>
        </row>
        <row r="99">
          <cell r="F99">
            <v>0</v>
          </cell>
        </row>
        <row r="100">
          <cell r="F100">
            <v>0</v>
          </cell>
        </row>
        <row r="101">
          <cell r="F101">
            <v>0</v>
          </cell>
        </row>
        <row r="102">
          <cell r="F102">
            <v>0</v>
          </cell>
        </row>
        <row r="103">
          <cell r="F103">
            <v>0</v>
          </cell>
        </row>
        <row r="104">
          <cell r="F104">
            <v>0</v>
          </cell>
        </row>
        <row r="105">
          <cell r="F105">
            <v>0</v>
          </cell>
        </row>
        <row r="106">
          <cell r="F106">
            <v>0</v>
          </cell>
        </row>
        <row r="107">
          <cell r="F107">
            <v>0</v>
          </cell>
        </row>
        <row r="108">
          <cell r="F108">
            <v>0</v>
          </cell>
        </row>
        <row r="109">
          <cell r="F109">
            <v>0</v>
          </cell>
        </row>
        <row r="110">
          <cell r="F110">
            <v>0</v>
          </cell>
        </row>
        <row r="111">
          <cell r="F111">
            <v>0</v>
          </cell>
        </row>
        <row r="112">
          <cell r="F112">
            <v>0</v>
          </cell>
        </row>
        <row r="113">
          <cell r="F113">
            <v>0</v>
          </cell>
        </row>
        <row r="114">
          <cell r="F114">
            <v>0</v>
          </cell>
        </row>
        <row r="115">
          <cell r="F115">
            <v>0</v>
          </cell>
        </row>
        <row r="116">
          <cell r="F116">
            <v>0</v>
          </cell>
        </row>
        <row r="117">
          <cell r="F117">
            <v>0</v>
          </cell>
        </row>
        <row r="118">
          <cell r="F118">
            <v>0</v>
          </cell>
        </row>
        <row r="119">
          <cell r="F119">
            <v>0</v>
          </cell>
        </row>
        <row r="120">
          <cell r="F120">
            <v>0</v>
          </cell>
        </row>
        <row r="121">
          <cell r="F121">
            <v>0</v>
          </cell>
        </row>
        <row r="122">
          <cell r="F122">
            <v>0</v>
          </cell>
        </row>
        <row r="123">
          <cell r="F123">
            <v>0</v>
          </cell>
        </row>
        <row r="124">
          <cell r="F124">
            <v>0</v>
          </cell>
        </row>
        <row r="125">
          <cell r="F125">
            <v>0</v>
          </cell>
        </row>
        <row r="126">
          <cell r="F126">
            <v>0</v>
          </cell>
        </row>
        <row r="127">
          <cell r="F127">
            <v>0</v>
          </cell>
        </row>
        <row r="128">
          <cell r="F128">
            <v>0</v>
          </cell>
        </row>
        <row r="129">
          <cell r="F129">
            <v>0</v>
          </cell>
        </row>
        <row r="130">
          <cell r="F130">
            <v>0</v>
          </cell>
        </row>
        <row r="131">
          <cell r="F131">
            <v>0</v>
          </cell>
        </row>
        <row r="132">
          <cell r="F132">
            <v>1</v>
          </cell>
        </row>
        <row r="133">
          <cell r="F133">
            <v>2</v>
          </cell>
        </row>
        <row r="134">
          <cell r="F134">
            <v>0</v>
          </cell>
        </row>
      </sheetData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ALL - 201"/>
      <sheetName val="Casey's Worksheet"/>
      <sheetName val="Downtown"/>
      <sheetName val="South"/>
      <sheetName val="North"/>
      <sheetName val="Northeast"/>
      <sheetName val="Workflow Stats"/>
    </sheetNames>
    <sheetDataSet>
      <sheetData sheetId="0">
        <row r="116">
          <cell r="O116">
            <v>460</v>
          </cell>
          <cell r="P116">
            <v>11</v>
          </cell>
          <cell r="Q116">
            <v>2830</v>
          </cell>
          <cell r="S116">
            <v>19819</v>
          </cell>
          <cell r="T116">
            <v>1225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1"/>
  <sheetViews>
    <sheetView tabSelected="1" topLeftCell="A109" zoomScale="80" zoomScaleNormal="80" workbookViewId="0">
      <selection activeCell="D13" sqref="D13"/>
    </sheetView>
  </sheetViews>
  <sheetFormatPr defaultColWidth="9.109375" defaultRowHeight="14.4" x14ac:dyDescent="0.3"/>
  <cols>
    <col min="1" max="1" width="15.5546875" style="53" customWidth="1"/>
    <col min="2" max="2" width="12.6640625" style="53" customWidth="1"/>
    <col min="3" max="3" width="12.109375" style="59" customWidth="1"/>
    <col min="4" max="4" width="13.21875" style="5" customWidth="1"/>
    <col min="5" max="6" width="14.109375" style="5" customWidth="1"/>
    <col min="7" max="7" width="10" style="61" hidden="1" customWidth="1"/>
    <col min="8" max="8" width="9.33203125" style="62" hidden="1" customWidth="1"/>
    <col min="9" max="9" width="10.21875" style="5" customWidth="1"/>
    <col min="10" max="10" width="10.21875" style="59" customWidth="1"/>
    <col min="11" max="11" width="10" style="5" customWidth="1"/>
    <col min="12" max="12" width="9.21875" style="5" customWidth="1"/>
    <col min="13" max="13" width="12.109375" style="5" customWidth="1"/>
    <col min="14" max="14" width="11.6640625" style="58" customWidth="1"/>
    <col min="15" max="16" width="0" style="5" hidden="1" customWidth="1"/>
    <col min="17" max="17" width="9.109375" style="59"/>
    <col min="18" max="16384" width="9.109375" style="5"/>
  </cols>
  <sheetData>
    <row r="1" spans="1:17" ht="17.399999999999999" x14ac:dyDescent="0.3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2"/>
      <c r="O1" s="3"/>
      <c r="P1" s="3"/>
      <c r="Q1" s="4"/>
    </row>
    <row r="2" spans="1:17" ht="17.399999999999999" x14ac:dyDescent="0.3">
      <c r="A2" s="6" t="s">
        <v>1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7"/>
      <c r="O2" s="3"/>
      <c r="P2" s="3"/>
      <c r="Q2" s="4"/>
    </row>
    <row r="3" spans="1:17" ht="17.399999999999999" x14ac:dyDescent="0.3">
      <c r="A3" s="8"/>
      <c r="B3" s="8"/>
      <c r="C3" s="8"/>
      <c r="D3" s="8"/>
      <c r="E3" s="8"/>
      <c r="F3" s="6"/>
      <c r="G3" s="6"/>
      <c r="H3" s="6"/>
      <c r="I3" s="8"/>
      <c r="J3" s="8"/>
      <c r="K3" s="8"/>
      <c r="L3" s="8"/>
      <c r="M3" s="8"/>
      <c r="N3" s="7"/>
      <c r="O3" s="3"/>
      <c r="P3" s="3"/>
      <c r="Q3" s="4"/>
    </row>
    <row r="4" spans="1:17" s="15" customFormat="1" ht="53.25" customHeight="1" x14ac:dyDescent="0.25">
      <c r="A4" s="9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/>
      <c r="H4" s="12"/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3" t="s">
        <v>13</v>
      </c>
      <c r="O4" s="14" t="s">
        <v>14</v>
      </c>
      <c r="P4" s="15" t="s">
        <v>15</v>
      </c>
      <c r="Q4" s="16" t="s">
        <v>16</v>
      </c>
    </row>
    <row r="5" spans="1:17" s="23" customFormat="1" ht="15.6" x14ac:dyDescent="0.3">
      <c r="A5" s="17" t="s">
        <v>17</v>
      </c>
      <c r="B5" s="17"/>
      <c r="C5" s="18">
        <f t="shared" ref="C5:K5" si="0">SUM(C16+C29+C43+C53+C64+C75+C87+C97+C108+C120+C132+C147+C162)</f>
        <v>246185</v>
      </c>
      <c r="D5" s="18">
        <f t="shared" si="0"/>
        <v>25916</v>
      </c>
      <c r="E5" s="18">
        <f t="shared" si="0"/>
        <v>6490</v>
      </c>
      <c r="F5" s="18">
        <f t="shared" si="0"/>
        <v>32406</v>
      </c>
      <c r="G5" s="19"/>
      <c r="H5" s="20"/>
      <c r="I5" s="18">
        <f t="shared" si="0"/>
        <v>159294</v>
      </c>
      <c r="J5" s="18">
        <f t="shared" si="0"/>
        <v>60538</v>
      </c>
      <c r="K5" s="18">
        <f t="shared" si="0"/>
        <v>219832</v>
      </c>
      <c r="L5" s="21">
        <f t="shared" ref="L5:L16" si="1">K5/(C5+F5)</f>
        <v>0.78908507453578902</v>
      </c>
      <c r="M5" s="21">
        <f t="shared" ref="M5:M16" si="2">J5/K5</f>
        <v>0.27538301976054441</v>
      </c>
      <c r="N5" s="22">
        <f t="shared" ref="N5:N16" si="3">SUM(D5/I5)</f>
        <v>0.16269288234333998</v>
      </c>
      <c r="O5" s="18">
        <f>SUM(O16+O29+O43+O53+O64+O75+O87+O97+O108+O120+O132+O147+O162)</f>
        <v>3837</v>
      </c>
      <c r="P5" s="18">
        <f>SUM(P16+P29+P43+P53+P64+P75+P87+P97+P108+P120+P132+P147+P162)</f>
        <v>6</v>
      </c>
      <c r="Q5" s="18">
        <f>SUM(Q16+Q29+Q43+Q53+Q64+Q75+Q87+Q97+Q108+Q120+Q132+Q147+Q162)</f>
        <v>3843</v>
      </c>
    </row>
    <row r="6" spans="1:17" s="31" customFormat="1" ht="21.6" customHeight="1" x14ac:dyDescent="0.3">
      <c r="A6" s="24">
        <v>1</v>
      </c>
      <c r="B6" s="24">
        <v>1</v>
      </c>
      <c r="C6" s="25">
        <v>903</v>
      </c>
      <c r="D6" s="26">
        <v>123</v>
      </c>
      <c r="E6" s="26">
        <v>34</v>
      </c>
      <c r="F6" s="26">
        <f>SUM(D6:E6)</f>
        <v>157</v>
      </c>
      <c r="G6" s="27">
        <v>157</v>
      </c>
      <c r="H6" s="28">
        <f>G6-F6</f>
        <v>0</v>
      </c>
      <c r="I6" s="26">
        <v>628</v>
      </c>
      <c r="J6" s="26">
        <v>229</v>
      </c>
      <c r="K6" s="26">
        <f t="shared" ref="K6:K28" si="4">SUM(I6:J6)</f>
        <v>857</v>
      </c>
      <c r="L6" s="29">
        <f t="shared" si="1"/>
        <v>0.80849056603773584</v>
      </c>
      <c r="M6" s="29">
        <f t="shared" si="2"/>
        <v>0.26721120186697783</v>
      </c>
      <c r="N6" s="30">
        <f t="shared" si="3"/>
        <v>0.19585987261146498</v>
      </c>
      <c r="O6" s="31">
        <f>'[1]GEN 2016 - Warehouse'!M6+'[1]GEN 2016 - 5th Precinct'!M6</f>
        <v>12</v>
      </c>
      <c r="P6" s="31">
        <f>'[2]Grand Total'!$F$3</f>
        <v>0</v>
      </c>
      <c r="Q6" s="32">
        <f>O6+P6</f>
        <v>12</v>
      </c>
    </row>
    <row r="7" spans="1:17" s="31" customFormat="1" x14ac:dyDescent="0.3">
      <c r="A7" s="24">
        <v>1</v>
      </c>
      <c r="B7" s="24">
        <v>2</v>
      </c>
      <c r="C7" s="25">
        <v>2829</v>
      </c>
      <c r="D7" s="26">
        <v>86</v>
      </c>
      <c r="E7" s="26">
        <v>63</v>
      </c>
      <c r="F7" s="26">
        <f t="shared" ref="F7:F28" si="5">SUM(D7:E7)</f>
        <v>149</v>
      </c>
      <c r="G7" s="27">
        <v>149</v>
      </c>
      <c r="H7" s="28">
        <f t="shared" ref="H7:H70" si="6">G7-F7</f>
        <v>0</v>
      </c>
      <c r="I7" s="26">
        <v>1653</v>
      </c>
      <c r="J7" s="26">
        <v>860</v>
      </c>
      <c r="K7" s="26">
        <f t="shared" si="4"/>
        <v>2513</v>
      </c>
      <c r="L7" s="29">
        <f t="shared" si="1"/>
        <v>0.84385493619879115</v>
      </c>
      <c r="M7" s="29">
        <f t="shared" si="2"/>
        <v>0.34222045364106646</v>
      </c>
      <c r="N7" s="30">
        <f t="shared" si="3"/>
        <v>5.2026618269812461E-2</v>
      </c>
      <c r="O7" s="31">
        <f>'[1]GEN 2016 - Warehouse'!M7+'[1]GEN 2016 - 5th Precinct'!M7</f>
        <v>19</v>
      </c>
      <c r="P7" s="31">
        <f>'[2]Grand Total'!$F$4</f>
        <v>0</v>
      </c>
      <c r="Q7" s="32">
        <f t="shared" ref="Q7:Q15" si="7">O7+P7</f>
        <v>19</v>
      </c>
    </row>
    <row r="8" spans="1:17" s="31" customFormat="1" x14ac:dyDescent="0.3">
      <c r="A8" s="24">
        <v>1</v>
      </c>
      <c r="B8" s="24">
        <v>3</v>
      </c>
      <c r="C8" s="25">
        <v>2384</v>
      </c>
      <c r="D8" s="26">
        <v>171</v>
      </c>
      <c r="E8" s="26">
        <v>49</v>
      </c>
      <c r="F8" s="26">
        <f t="shared" si="5"/>
        <v>220</v>
      </c>
      <c r="G8" s="27">
        <v>220</v>
      </c>
      <c r="H8" s="28">
        <f t="shared" si="6"/>
        <v>0</v>
      </c>
      <c r="I8" s="26">
        <v>1571</v>
      </c>
      <c r="J8" s="26">
        <v>660</v>
      </c>
      <c r="K8" s="26">
        <f t="shared" si="4"/>
        <v>2231</v>
      </c>
      <c r="L8" s="29">
        <f t="shared" si="1"/>
        <v>0.85675883256528418</v>
      </c>
      <c r="M8" s="29">
        <f t="shared" si="2"/>
        <v>0.29583146571044372</v>
      </c>
      <c r="N8" s="30">
        <f t="shared" si="3"/>
        <v>0.10884786760025461</v>
      </c>
      <c r="O8" s="31">
        <f>'[1]GEN 2016 - Warehouse'!M8+'[1]GEN 2016 - 5th Precinct'!M8</f>
        <v>14</v>
      </c>
      <c r="P8" s="31">
        <f>'[2]Grand Total'!$F$5</f>
        <v>0</v>
      </c>
      <c r="Q8" s="32">
        <f t="shared" si="7"/>
        <v>14</v>
      </c>
    </row>
    <row r="9" spans="1:17" s="31" customFormat="1" x14ac:dyDescent="0.3">
      <c r="A9" s="24">
        <v>1</v>
      </c>
      <c r="B9" s="24">
        <v>4</v>
      </c>
      <c r="C9" s="25">
        <v>2174</v>
      </c>
      <c r="D9" s="26">
        <v>162</v>
      </c>
      <c r="E9" s="26">
        <v>74</v>
      </c>
      <c r="F9" s="26">
        <f t="shared" si="5"/>
        <v>236</v>
      </c>
      <c r="G9" s="27">
        <v>236</v>
      </c>
      <c r="H9" s="28">
        <f t="shared" si="6"/>
        <v>0</v>
      </c>
      <c r="I9" s="26">
        <v>1342</v>
      </c>
      <c r="J9" s="26">
        <v>734</v>
      </c>
      <c r="K9" s="26">
        <f t="shared" si="4"/>
        <v>2076</v>
      </c>
      <c r="L9" s="29">
        <f t="shared" si="1"/>
        <v>0.86141078838174279</v>
      </c>
      <c r="M9" s="29">
        <f t="shared" si="2"/>
        <v>0.3535645472061657</v>
      </c>
      <c r="N9" s="30">
        <f t="shared" si="3"/>
        <v>0.12071535022354694</v>
      </c>
      <c r="O9" s="31">
        <f>'[1]GEN 2016 - Warehouse'!M9+'[1]GEN 2016 - 5th Precinct'!M9</f>
        <v>15</v>
      </c>
      <c r="P9" s="31">
        <f>'[2]Grand Total'!$F$6</f>
        <v>0</v>
      </c>
      <c r="Q9" s="32">
        <f t="shared" si="7"/>
        <v>15</v>
      </c>
    </row>
    <row r="10" spans="1:17" s="31" customFormat="1" x14ac:dyDescent="0.3">
      <c r="A10" s="24">
        <v>1</v>
      </c>
      <c r="B10" s="24">
        <v>5</v>
      </c>
      <c r="C10" s="25">
        <v>1852</v>
      </c>
      <c r="D10" s="26">
        <v>144</v>
      </c>
      <c r="E10" s="26">
        <v>55</v>
      </c>
      <c r="F10" s="26">
        <f t="shared" si="5"/>
        <v>199</v>
      </c>
      <c r="G10" s="27">
        <v>199</v>
      </c>
      <c r="H10" s="28">
        <f t="shared" si="6"/>
        <v>0</v>
      </c>
      <c r="I10" s="26">
        <v>1154</v>
      </c>
      <c r="J10" s="26">
        <v>576</v>
      </c>
      <c r="K10" s="26">
        <f t="shared" si="4"/>
        <v>1730</v>
      </c>
      <c r="L10" s="29">
        <f t="shared" si="1"/>
        <v>0.84349098000975131</v>
      </c>
      <c r="M10" s="29">
        <f t="shared" si="2"/>
        <v>0.33294797687861272</v>
      </c>
      <c r="N10" s="30">
        <f t="shared" si="3"/>
        <v>0.12478336221837089</v>
      </c>
      <c r="O10" s="31">
        <f>'[1]GEN 2016 - Warehouse'!M10+'[1]GEN 2016 - 5th Precinct'!M10</f>
        <v>4</v>
      </c>
      <c r="P10" s="31">
        <f>'[2]Grand Total'!$F$7</f>
        <v>0</v>
      </c>
      <c r="Q10" s="32">
        <f t="shared" si="7"/>
        <v>4</v>
      </c>
    </row>
    <row r="11" spans="1:17" s="31" customFormat="1" x14ac:dyDescent="0.3">
      <c r="A11" s="24">
        <v>1</v>
      </c>
      <c r="B11" s="24">
        <v>6</v>
      </c>
      <c r="C11" s="25">
        <v>2413</v>
      </c>
      <c r="D11" s="26">
        <v>205</v>
      </c>
      <c r="E11" s="26">
        <v>69</v>
      </c>
      <c r="F11" s="26">
        <f t="shared" si="5"/>
        <v>274</v>
      </c>
      <c r="G11" s="27">
        <v>274</v>
      </c>
      <c r="H11" s="28">
        <f t="shared" si="6"/>
        <v>0</v>
      </c>
      <c r="I11" s="26">
        <v>1395</v>
      </c>
      <c r="J11" s="26">
        <v>753</v>
      </c>
      <c r="K11" s="26">
        <f t="shared" si="4"/>
        <v>2148</v>
      </c>
      <c r="L11" s="29">
        <f t="shared" si="1"/>
        <v>0.79940454037960551</v>
      </c>
      <c r="M11" s="29">
        <f t="shared" si="2"/>
        <v>0.3505586592178771</v>
      </c>
      <c r="N11" s="30">
        <f t="shared" si="3"/>
        <v>0.14695340501792115</v>
      </c>
      <c r="O11" s="31">
        <f>'[1]GEN 2016 - Warehouse'!M11+'[1]GEN 2016 - 5th Precinct'!M11</f>
        <v>64</v>
      </c>
      <c r="P11" s="31">
        <f>'[2]Grand Total'!$F$8</f>
        <v>0</v>
      </c>
      <c r="Q11" s="32">
        <f t="shared" si="7"/>
        <v>64</v>
      </c>
    </row>
    <row r="12" spans="1:17" s="31" customFormat="1" x14ac:dyDescent="0.3">
      <c r="A12" s="24">
        <v>1</v>
      </c>
      <c r="B12" s="24">
        <v>7</v>
      </c>
      <c r="C12" s="25">
        <v>1902</v>
      </c>
      <c r="D12" s="26">
        <v>323</v>
      </c>
      <c r="E12" s="26">
        <v>54</v>
      </c>
      <c r="F12" s="26">
        <f t="shared" si="5"/>
        <v>377</v>
      </c>
      <c r="G12" s="27">
        <v>377</v>
      </c>
      <c r="H12" s="28">
        <f t="shared" si="6"/>
        <v>0</v>
      </c>
      <c r="I12" s="26">
        <v>1324</v>
      </c>
      <c r="J12" s="26">
        <v>392</v>
      </c>
      <c r="K12" s="26">
        <f t="shared" si="4"/>
        <v>1716</v>
      </c>
      <c r="L12" s="29">
        <f t="shared" si="1"/>
        <v>0.75296182536200085</v>
      </c>
      <c r="M12" s="29">
        <f t="shared" si="2"/>
        <v>0.22843822843822845</v>
      </c>
      <c r="N12" s="30">
        <f t="shared" si="3"/>
        <v>0.24395770392749244</v>
      </c>
      <c r="O12" s="31">
        <f>'[1]GEN 2016 - Warehouse'!M12+'[1]GEN 2016 - 5th Precinct'!M12</f>
        <v>13</v>
      </c>
      <c r="P12" s="31">
        <f>'[2]Grand Total'!$F$9</f>
        <v>0</v>
      </c>
      <c r="Q12" s="32">
        <f t="shared" si="7"/>
        <v>13</v>
      </c>
    </row>
    <row r="13" spans="1:17" s="31" customFormat="1" x14ac:dyDescent="0.3">
      <c r="A13" s="24">
        <v>1</v>
      </c>
      <c r="B13" s="24">
        <v>8</v>
      </c>
      <c r="C13" s="25">
        <v>1444</v>
      </c>
      <c r="D13" s="26">
        <v>136</v>
      </c>
      <c r="E13" s="26">
        <v>42</v>
      </c>
      <c r="F13" s="26">
        <f t="shared" si="5"/>
        <v>178</v>
      </c>
      <c r="G13" s="27">
        <v>178</v>
      </c>
      <c r="H13" s="28">
        <f t="shared" si="6"/>
        <v>0</v>
      </c>
      <c r="I13" s="26">
        <v>896</v>
      </c>
      <c r="J13" s="26">
        <v>374</v>
      </c>
      <c r="K13" s="26">
        <f t="shared" si="4"/>
        <v>1270</v>
      </c>
      <c r="L13" s="29">
        <f t="shared" si="1"/>
        <v>0.78298397040690504</v>
      </c>
      <c r="M13" s="29">
        <f t="shared" si="2"/>
        <v>0.29448818897637796</v>
      </c>
      <c r="N13" s="30">
        <f t="shared" si="3"/>
        <v>0.15178571428571427</v>
      </c>
      <c r="O13" s="31">
        <f>'[1]GEN 2016 - Warehouse'!M13+'[1]GEN 2016 - 5th Precinct'!M13</f>
        <v>36</v>
      </c>
      <c r="P13" s="31">
        <f>'[2]Grand Total'!$F$10</f>
        <v>0</v>
      </c>
      <c r="Q13" s="32">
        <f t="shared" si="7"/>
        <v>36</v>
      </c>
    </row>
    <row r="14" spans="1:17" s="31" customFormat="1" x14ac:dyDescent="0.3">
      <c r="A14" s="24">
        <v>1</v>
      </c>
      <c r="B14" s="24">
        <v>9</v>
      </c>
      <c r="C14" s="25">
        <v>2500</v>
      </c>
      <c r="D14" s="26">
        <v>288</v>
      </c>
      <c r="E14" s="26">
        <v>114</v>
      </c>
      <c r="F14" s="26">
        <f t="shared" si="5"/>
        <v>402</v>
      </c>
      <c r="G14" s="27">
        <v>402</v>
      </c>
      <c r="H14" s="28">
        <f t="shared" si="6"/>
        <v>0</v>
      </c>
      <c r="I14" s="26">
        <v>1463</v>
      </c>
      <c r="J14" s="26">
        <v>738</v>
      </c>
      <c r="K14" s="26">
        <f t="shared" si="4"/>
        <v>2201</v>
      </c>
      <c r="L14" s="29">
        <f t="shared" si="1"/>
        <v>0.75844245348035833</v>
      </c>
      <c r="M14" s="29">
        <f t="shared" si="2"/>
        <v>0.33530213539300319</v>
      </c>
      <c r="N14" s="30">
        <f t="shared" si="3"/>
        <v>0.19685577580314423</v>
      </c>
      <c r="O14" s="31">
        <f>'[1]GEN 2016 - Warehouse'!M14+'[1]GEN 2016 - 5th Precinct'!M14</f>
        <v>51</v>
      </c>
      <c r="P14" s="31">
        <f>'[2]Grand Total'!$F$11</f>
        <v>0</v>
      </c>
      <c r="Q14" s="32">
        <f t="shared" si="7"/>
        <v>51</v>
      </c>
    </row>
    <row r="15" spans="1:17" s="31" customFormat="1" x14ac:dyDescent="0.3">
      <c r="A15" s="24">
        <v>1</v>
      </c>
      <c r="B15" s="24">
        <v>10</v>
      </c>
      <c r="C15" s="25">
        <v>987</v>
      </c>
      <c r="D15" s="26">
        <v>93</v>
      </c>
      <c r="E15" s="26">
        <v>18</v>
      </c>
      <c r="F15" s="26">
        <f t="shared" si="5"/>
        <v>111</v>
      </c>
      <c r="G15" s="27">
        <v>111</v>
      </c>
      <c r="H15" s="28">
        <f t="shared" si="6"/>
        <v>0</v>
      </c>
      <c r="I15" s="26">
        <v>637</v>
      </c>
      <c r="J15" s="26">
        <v>252</v>
      </c>
      <c r="K15" s="26">
        <f t="shared" si="4"/>
        <v>889</v>
      </c>
      <c r="L15" s="29">
        <f t="shared" si="1"/>
        <v>0.80965391621129323</v>
      </c>
      <c r="M15" s="29">
        <f t="shared" si="2"/>
        <v>0.28346456692913385</v>
      </c>
      <c r="N15" s="33">
        <f t="shared" si="3"/>
        <v>0.14599686028257458</v>
      </c>
      <c r="O15" s="31">
        <f>'[1]GEN 2016 - Warehouse'!M15+'[1]GEN 2016 - 5th Precinct'!M15</f>
        <v>3</v>
      </c>
      <c r="P15" s="31">
        <f>'[2]Grand Total'!$F$12</f>
        <v>0</v>
      </c>
      <c r="Q15" s="32">
        <f t="shared" si="7"/>
        <v>3</v>
      </c>
    </row>
    <row r="16" spans="1:17" s="41" customFormat="1" ht="15.6" x14ac:dyDescent="0.3">
      <c r="A16" s="34" t="s">
        <v>18</v>
      </c>
      <c r="B16" s="34"/>
      <c r="C16" s="35">
        <f>SUM(C6:C15)</f>
        <v>19388</v>
      </c>
      <c r="D16" s="35">
        <f t="shared" ref="D16:K16" si="8">SUM(D6:D15)</f>
        <v>1731</v>
      </c>
      <c r="E16" s="35">
        <f t="shared" si="8"/>
        <v>572</v>
      </c>
      <c r="F16" s="35">
        <f t="shared" si="8"/>
        <v>2303</v>
      </c>
      <c r="G16" s="36">
        <f>SUM(G6:G15)</f>
        <v>2303</v>
      </c>
      <c r="H16" s="37">
        <f t="shared" si="6"/>
        <v>0</v>
      </c>
      <c r="I16" s="35">
        <f t="shared" si="8"/>
        <v>12063</v>
      </c>
      <c r="J16" s="35">
        <f t="shared" si="8"/>
        <v>5568</v>
      </c>
      <c r="K16" s="35">
        <f t="shared" si="8"/>
        <v>17631</v>
      </c>
      <c r="L16" s="38">
        <f t="shared" si="1"/>
        <v>0.81282559586925451</v>
      </c>
      <c r="M16" s="38">
        <f t="shared" si="2"/>
        <v>0.31580738472009529</v>
      </c>
      <c r="N16" s="39">
        <f t="shared" si="3"/>
        <v>0.1434966426262124</v>
      </c>
      <c r="O16" s="40">
        <f t="shared" ref="O16:Q16" si="9">SUM(O6:O15)</f>
        <v>231</v>
      </c>
      <c r="P16" s="40">
        <f t="shared" si="9"/>
        <v>0</v>
      </c>
      <c r="Q16" s="40">
        <f t="shared" si="9"/>
        <v>231</v>
      </c>
    </row>
    <row r="17" spans="1:17" s="31" customFormat="1" ht="13.8" x14ac:dyDescent="0.25">
      <c r="A17" s="24"/>
      <c r="B17" s="24"/>
      <c r="C17" s="42"/>
      <c r="D17" s="24"/>
      <c r="E17" s="24"/>
      <c r="F17" s="24"/>
      <c r="G17" s="43"/>
      <c r="H17" s="44"/>
      <c r="I17" s="24"/>
      <c r="J17" s="32"/>
      <c r="K17" s="42"/>
      <c r="L17" s="29"/>
      <c r="M17" s="29"/>
      <c r="N17" s="45"/>
      <c r="Q17" s="32"/>
    </row>
    <row r="18" spans="1:17" s="31" customFormat="1" x14ac:dyDescent="0.3">
      <c r="A18" s="24">
        <v>2</v>
      </c>
      <c r="B18" s="24">
        <v>1</v>
      </c>
      <c r="C18" s="25">
        <v>1454</v>
      </c>
      <c r="D18" s="26">
        <v>138</v>
      </c>
      <c r="E18" s="26">
        <v>68</v>
      </c>
      <c r="F18" s="24">
        <f t="shared" si="5"/>
        <v>206</v>
      </c>
      <c r="G18" s="43">
        <v>206</v>
      </c>
      <c r="H18" s="44">
        <f t="shared" si="6"/>
        <v>0</v>
      </c>
      <c r="I18" s="26">
        <v>924</v>
      </c>
      <c r="J18" s="26">
        <v>349</v>
      </c>
      <c r="K18" s="26">
        <f t="shared" si="4"/>
        <v>1273</v>
      </c>
      <c r="L18" s="29">
        <f t="shared" ref="L18:L29" si="10">K18/(C18+F18)</f>
        <v>0.76686746987951804</v>
      </c>
      <c r="M18" s="29">
        <f t="shared" ref="M18:M29" si="11">J18/K18</f>
        <v>0.2741555380989788</v>
      </c>
      <c r="N18" s="33">
        <f t="shared" ref="N18:N29" si="12">SUM(D18/I18)</f>
        <v>0.14935064935064934</v>
      </c>
      <c r="O18" s="31">
        <f>'[1]GEN 2016 - Warehouse'!M18+'[1]GEN 2016 - 5th Precinct'!M18</f>
        <v>39</v>
      </c>
      <c r="P18" s="31">
        <f>'[2]Grand Total'!$F$13</f>
        <v>0</v>
      </c>
      <c r="Q18" s="32">
        <f>O18+P18</f>
        <v>39</v>
      </c>
    </row>
    <row r="19" spans="1:17" s="31" customFormat="1" x14ac:dyDescent="0.3">
      <c r="A19" s="24">
        <v>2</v>
      </c>
      <c r="B19" s="24">
        <v>2</v>
      </c>
      <c r="C19" s="25">
        <v>1415</v>
      </c>
      <c r="D19" s="26">
        <v>72</v>
      </c>
      <c r="E19" s="26">
        <v>34</v>
      </c>
      <c r="F19" s="24">
        <f t="shared" si="5"/>
        <v>106</v>
      </c>
      <c r="G19" s="43">
        <v>106</v>
      </c>
      <c r="H19" s="44">
        <f t="shared" si="6"/>
        <v>0</v>
      </c>
      <c r="I19" s="26">
        <v>826</v>
      </c>
      <c r="J19" s="26">
        <v>489</v>
      </c>
      <c r="K19" s="26">
        <f t="shared" si="4"/>
        <v>1315</v>
      </c>
      <c r="L19" s="29">
        <f t="shared" si="10"/>
        <v>0.86456278763971073</v>
      </c>
      <c r="M19" s="29">
        <f t="shared" si="11"/>
        <v>0.37186311787072246</v>
      </c>
      <c r="N19" s="33">
        <f t="shared" si="12"/>
        <v>8.7167070217917669E-2</v>
      </c>
      <c r="O19" s="31">
        <f>'[1]GEN 2016 - Warehouse'!M19+'[1]GEN 2016 - 5th Precinct'!M19</f>
        <v>9</v>
      </c>
      <c r="P19" s="31">
        <f>'[2]Grand Total'!$F$14</f>
        <v>0</v>
      </c>
      <c r="Q19" s="32">
        <f t="shared" ref="Q19:Q28" si="13">O19+P19</f>
        <v>9</v>
      </c>
    </row>
    <row r="20" spans="1:17" s="31" customFormat="1" x14ac:dyDescent="0.3">
      <c r="A20" s="24">
        <v>2</v>
      </c>
      <c r="B20" s="24">
        <v>3</v>
      </c>
      <c r="C20" s="25">
        <v>1929</v>
      </c>
      <c r="D20" s="26">
        <v>381</v>
      </c>
      <c r="E20" s="26">
        <v>48</v>
      </c>
      <c r="F20" s="24">
        <f t="shared" si="5"/>
        <v>429</v>
      </c>
      <c r="G20" s="43">
        <v>429</v>
      </c>
      <c r="H20" s="44">
        <f t="shared" si="6"/>
        <v>0</v>
      </c>
      <c r="I20" s="26">
        <v>1382</v>
      </c>
      <c r="J20" s="26">
        <v>350</v>
      </c>
      <c r="K20" s="26">
        <f t="shared" si="4"/>
        <v>1732</v>
      </c>
      <c r="L20" s="29">
        <f t="shared" si="10"/>
        <v>0.73452078032230705</v>
      </c>
      <c r="M20" s="29">
        <f t="shared" si="11"/>
        <v>0.20207852193995382</v>
      </c>
      <c r="N20" s="33">
        <f t="shared" si="12"/>
        <v>0.27568740955137483</v>
      </c>
      <c r="O20" s="31">
        <f>'[1]GEN 2016 - Warehouse'!M20+'[1]GEN 2016 - 5th Precinct'!M20</f>
        <v>13</v>
      </c>
      <c r="P20" s="31">
        <f>'[2]Grand Total'!$F$15</f>
        <v>0</v>
      </c>
      <c r="Q20" s="32">
        <f t="shared" si="13"/>
        <v>13</v>
      </c>
    </row>
    <row r="21" spans="1:17" s="31" customFormat="1" x14ac:dyDescent="0.3">
      <c r="A21" s="24">
        <v>2</v>
      </c>
      <c r="B21" s="24">
        <v>4</v>
      </c>
      <c r="C21" s="25">
        <v>1446</v>
      </c>
      <c r="D21" s="26">
        <v>471</v>
      </c>
      <c r="E21" s="26">
        <v>37</v>
      </c>
      <c r="F21" s="24">
        <f t="shared" si="5"/>
        <v>508</v>
      </c>
      <c r="G21" s="43">
        <v>508</v>
      </c>
      <c r="H21" s="44">
        <f t="shared" si="6"/>
        <v>0</v>
      </c>
      <c r="I21" s="26">
        <v>1194</v>
      </c>
      <c r="J21" s="26">
        <v>101</v>
      </c>
      <c r="K21" s="26">
        <f t="shared" si="4"/>
        <v>1295</v>
      </c>
      <c r="L21" s="29">
        <f t="shared" si="10"/>
        <v>0.66274309109518936</v>
      </c>
      <c r="M21" s="29">
        <f t="shared" si="11"/>
        <v>7.7992277992277995E-2</v>
      </c>
      <c r="N21" s="33">
        <f t="shared" si="12"/>
        <v>0.39447236180904521</v>
      </c>
      <c r="O21" s="31">
        <f>'[1]GEN 2016 - Warehouse'!M21+'[1]GEN 2016 - 5th Precinct'!M21</f>
        <v>15</v>
      </c>
      <c r="P21" s="31">
        <f>'[2]Grand Total'!$F$16</f>
        <v>0</v>
      </c>
      <c r="Q21" s="32">
        <f t="shared" si="13"/>
        <v>15</v>
      </c>
    </row>
    <row r="22" spans="1:17" s="31" customFormat="1" x14ac:dyDescent="0.3">
      <c r="A22" s="24">
        <v>2</v>
      </c>
      <c r="B22" s="24">
        <v>5</v>
      </c>
      <c r="C22" s="25">
        <v>2269</v>
      </c>
      <c r="D22" s="26">
        <v>384</v>
      </c>
      <c r="E22" s="26">
        <v>55</v>
      </c>
      <c r="F22" s="24">
        <f t="shared" si="5"/>
        <v>439</v>
      </c>
      <c r="G22" s="43">
        <v>439</v>
      </c>
      <c r="H22" s="44">
        <f t="shared" si="6"/>
        <v>0</v>
      </c>
      <c r="I22" s="26">
        <v>1729</v>
      </c>
      <c r="J22" s="26">
        <v>436</v>
      </c>
      <c r="K22" s="26">
        <f t="shared" si="4"/>
        <v>2165</v>
      </c>
      <c r="L22" s="29">
        <f t="shared" si="10"/>
        <v>0.79948301329394389</v>
      </c>
      <c r="M22" s="29">
        <f t="shared" si="11"/>
        <v>0.20138568129330253</v>
      </c>
      <c r="N22" s="33">
        <f t="shared" si="12"/>
        <v>0.2220936957779063</v>
      </c>
      <c r="O22" s="31">
        <f>'[1]GEN 2016 - Warehouse'!M22+'[1]GEN 2016 - 5th Precinct'!M22</f>
        <v>37</v>
      </c>
      <c r="P22" s="31">
        <f>'[2]Grand Total'!$F$17</f>
        <v>0</v>
      </c>
      <c r="Q22" s="32">
        <f t="shared" si="13"/>
        <v>37</v>
      </c>
    </row>
    <row r="23" spans="1:17" s="31" customFormat="1" x14ac:dyDescent="0.3">
      <c r="A23" s="24">
        <v>2</v>
      </c>
      <c r="B23" s="24">
        <v>6</v>
      </c>
      <c r="C23" s="25">
        <v>1158</v>
      </c>
      <c r="D23" s="26">
        <v>112</v>
      </c>
      <c r="E23" s="26">
        <v>29</v>
      </c>
      <c r="F23" s="24">
        <f t="shared" si="5"/>
        <v>141</v>
      </c>
      <c r="G23" s="43">
        <v>141</v>
      </c>
      <c r="H23" s="44">
        <f t="shared" si="6"/>
        <v>0</v>
      </c>
      <c r="I23" s="26">
        <v>793</v>
      </c>
      <c r="J23" s="26">
        <v>284</v>
      </c>
      <c r="K23" s="26">
        <f t="shared" si="4"/>
        <v>1077</v>
      </c>
      <c r="L23" s="29">
        <f t="shared" si="10"/>
        <v>0.82909930715935332</v>
      </c>
      <c r="M23" s="29">
        <f t="shared" si="11"/>
        <v>0.26369545032497677</v>
      </c>
      <c r="N23" s="33">
        <f t="shared" si="12"/>
        <v>0.14123581336696092</v>
      </c>
      <c r="O23" s="31">
        <f>'[1]GEN 2016 - Warehouse'!M23+'[1]GEN 2016 - 5th Precinct'!M23</f>
        <v>7</v>
      </c>
      <c r="P23" s="31">
        <f>'[2]Grand Total'!$F$18</f>
        <v>0</v>
      </c>
      <c r="Q23" s="32">
        <f t="shared" si="13"/>
        <v>7</v>
      </c>
    </row>
    <row r="24" spans="1:17" s="31" customFormat="1" x14ac:dyDescent="0.3">
      <c r="A24" s="24">
        <v>2</v>
      </c>
      <c r="B24" s="24">
        <v>7</v>
      </c>
      <c r="C24" s="25">
        <v>656</v>
      </c>
      <c r="D24" s="26">
        <v>406</v>
      </c>
      <c r="E24" s="26">
        <v>9</v>
      </c>
      <c r="F24" s="24">
        <f t="shared" si="5"/>
        <v>415</v>
      </c>
      <c r="G24" s="43">
        <v>415</v>
      </c>
      <c r="H24" s="44">
        <f t="shared" si="6"/>
        <v>0</v>
      </c>
      <c r="I24" s="26">
        <v>614</v>
      </c>
      <c r="J24" s="26">
        <v>124</v>
      </c>
      <c r="K24" s="26">
        <f t="shared" si="4"/>
        <v>738</v>
      </c>
      <c r="L24" s="29">
        <f t="shared" si="10"/>
        <v>0.68907563025210083</v>
      </c>
      <c r="M24" s="29">
        <f t="shared" si="11"/>
        <v>0.16802168021680217</v>
      </c>
      <c r="N24" s="33">
        <f t="shared" si="12"/>
        <v>0.66123778501628661</v>
      </c>
      <c r="O24" s="31">
        <f>'[1]GEN 2016 - Warehouse'!M24+'[1]GEN 2016 - 5th Precinct'!M24</f>
        <v>12</v>
      </c>
      <c r="P24" s="31">
        <f>'[2]Grand Total'!$F$19</f>
        <v>0</v>
      </c>
      <c r="Q24" s="32">
        <f t="shared" si="13"/>
        <v>12</v>
      </c>
    </row>
    <row r="25" spans="1:17" s="31" customFormat="1" x14ac:dyDescent="0.3">
      <c r="A25" s="24">
        <v>2</v>
      </c>
      <c r="B25" s="24">
        <v>8</v>
      </c>
      <c r="C25" s="25">
        <v>2623</v>
      </c>
      <c r="D25" s="26">
        <v>110</v>
      </c>
      <c r="E25" s="26">
        <v>39</v>
      </c>
      <c r="F25" s="24">
        <f t="shared" si="5"/>
        <v>149</v>
      </c>
      <c r="G25" s="43">
        <v>149</v>
      </c>
      <c r="H25" s="44">
        <f t="shared" si="6"/>
        <v>0</v>
      </c>
      <c r="I25" s="26">
        <v>1641</v>
      </c>
      <c r="J25" s="26">
        <v>811</v>
      </c>
      <c r="K25" s="26">
        <f t="shared" si="4"/>
        <v>2452</v>
      </c>
      <c r="L25" s="29">
        <f t="shared" si="10"/>
        <v>0.88455988455988455</v>
      </c>
      <c r="M25" s="29">
        <f t="shared" si="11"/>
        <v>0.3307504078303426</v>
      </c>
      <c r="N25" s="33">
        <f t="shared" si="12"/>
        <v>6.7032297379646555E-2</v>
      </c>
      <c r="O25" s="31">
        <f>'[1]GEN 2016 - Warehouse'!M25+'[1]GEN 2016 - 5th Precinct'!M25</f>
        <v>21</v>
      </c>
      <c r="P25" s="31">
        <f>'[2]Grand Total'!$F$20</f>
        <v>0</v>
      </c>
      <c r="Q25" s="32">
        <f t="shared" si="13"/>
        <v>21</v>
      </c>
    </row>
    <row r="26" spans="1:17" s="31" customFormat="1" x14ac:dyDescent="0.3">
      <c r="A26" s="24">
        <v>2</v>
      </c>
      <c r="B26" s="24">
        <v>9</v>
      </c>
      <c r="C26" s="25">
        <v>1137</v>
      </c>
      <c r="D26" s="26">
        <v>136</v>
      </c>
      <c r="E26" s="26">
        <v>21</v>
      </c>
      <c r="F26" s="24">
        <f t="shared" si="5"/>
        <v>157</v>
      </c>
      <c r="G26" s="43">
        <v>157</v>
      </c>
      <c r="H26" s="44">
        <f t="shared" si="6"/>
        <v>0</v>
      </c>
      <c r="I26" s="26">
        <v>714</v>
      </c>
      <c r="J26" s="26">
        <v>230</v>
      </c>
      <c r="K26" s="26">
        <f t="shared" si="4"/>
        <v>944</v>
      </c>
      <c r="L26" s="29">
        <f t="shared" si="10"/>
        <v>0.72952086553323026</v>
      </c>
      <c r="M26" s="29">
        <f t="shared" si="11"/>
        <v>0.24364406779661016</v>
      </c>
      <c r="N26" s="33">
        <f t="shared" si="12"/>
        <v>0.19047619047619047</v>
      </c>
      <c r="O26" s="31">
        <f>'[1]GEN 2016 - Warehouse'!M26+'[1]GEN 2016 - 5th Precinct'!M26</f>
        <v>8</v>
      </c>
      <c r="P26" s="31">
        <f>'[2]Grand Total'!$F$21</f>
        <v>0</v>
      </c>
      <c r="Q26" s="32">
        <f t="shared" si="13"/>
        <v>8</v>
      </c>
    </row>
    <row r="27" spans="1:17" s="31" customFormat="1" x14ac:dyDescent="0.3">
      <c r="A27" s="24">
        <v>2</v>
      </c>
      <c r="B27" s="24">
        <v>10</v>
      </c>
      <c r="C27" s="25">
        <v>2108</v>
      </c>
      <c r="D27" s="26">
        <v>655</v>
      </c>
      <c r="E27" s="26">
        <v>49</v>
      </c>
      <c r="F27" s="24">
        <f t="shared" si="5"/>
        <v>704</v>
      </c>
      <c r="G27" s="43">
        <v>704</v>
      </c>
      <c r="H27" s="44">
        <f t="shared" si="6"/>
        <v>0</v>
      </c>
      <c r="I27" s="26">
        <v>1693</v>
      </c>
      <c r="J27" s="26">
        <v>154</v>
      </c>
      <c r="K27" s="26">
        <f t="shared" si="4"/>
        <v>1847</v>
      </c>
      <c r="L27" s="29">
        <f t="shared" si="10"/>
        <v>0.65682788051209107</v>
      </c>
      <c r="M27" s="29">
        <f t="shared" si="11"/>
        <v>8.337845154304277E-2</v>
      </c>
      <c r="N27" s="33">
        <f t="shared" si="12"/>
        <v>0.38688718251624338</v>
      </c>
      <c r="O27" s="31">
        <f>'[1]GEN 2016 - Warehouse'!M27+'[1]GEN 2016 - 5th Precinct'!M27</f>
        <v>9</v>
      </c>
      <c r="P27" s="31">
        <f>'[2]Grand Total'!$F$22</f>
        <v>0</v>
      </c>
      <c r="Q27" s="32">
        <f t="shared" si="13"/>
        <v>9</v>
      </c>
    </row>
    <row r="28" spans="1:17" s="31" customFormat="1" x14ac:dyDescent="0.3">
      <c r="A28" s="24">
        <v>2</v>
      </c>
      <c r="B28" s="24">
        <v>11</v>
      </c>
      <c r="C28" s="25">
        <v>1426</v>
      </c>
      <c r="D28" s="26">
        <v>70</v>
      </c>
      <c r="E28" s="26">
        <v>24</v>
      </c>
      <c r="F28" s="24">
        <f t="shared" si="5"/>
        <v>94</v>
      </c>
      <c r="G28" s="43">
        <v>94</v>
      </c>
      <c r="H28" s="44">
        <f t="shared" si="6"/>
        <v>0</v>
      </c>
      <c r="I28" s="26">
        <v>887</v>
      </c>
      <c r="J28" s="26">
        <v>402</v>
      </c>
      <c r="K28" s="26">
        <f t="shared" si="4"/>
        <v>1289</v>
      </c>
      <c r="L28" s="29">
        <f t="shared" si="10"/>
        <v>0.84802631578947374</v>
      </c>
      <c r="M28" s="29">
        <f t="shared" si="11"/>
        <v>0.31186966640806829</v>
      </c>
      <c r="N28" s="33">
        <f t="shared" si="12"/>
        <v>7.8917700112739575E-2</v>
      </c>
      <c r="O28" s="31">
        <f>'[1]GEN 2016 - Warehouse'!M28+'[1]GEN 2016 - 5th Precinct'!M28</f>
        <v>18</v>
      </c>
      <c r="P28" s="31">
        <f>'[2]Grand Total'!$F$23</f>
        <v>0</v>
      </c>
      <c r="Q28" s="32">
        <f t="shared" si="13"/>
        <v>18</v>
      </c>
    </row>
    <row r="29" spans="1:17" s="41" customFormat="1" ht="13.8" x14ac:dyDescent="0.25">
      <c r="A29" s="34" t="s">
        <v>19</v>
      </c>
      <c r="B29" s="34"/>
      <c r="C29" s="35">
        <f t="shared" ref="C29:G29" si="14">SUM(C18:C28)</f>
        <v>17621</v>
      </c>
      <c r="D29" s="40">
        <f t="shared" si="14"/>
        <v>2935</v>
      </c>
      <c r="E29" s="35">
        <f t="shared" si="14"/>
        <v>413</v>
      </c>
      <c r="F29" s="40">
        <f t="shared" si="14"/>
        <v>3348</v>
      </c>
      <c r="G29" s="46">
        <f t="shared" si="14"/>
        <v>3348</v>
      </c>
      <c r="H29" s="47">
        <f t="shared" si="6"/>
        <v>0</v>
      </c>
      <c r="I29" s="48">
        <f>SUM(I18:I28)</f>
        <v>12397</v>
      </c>
      <c r="J29" s="35">
        <f>SUM(J18:J28)</f>
        <v>3730</v>
      </c>
      <c r="K29" s="35">
        <f>SUM(K18:K28)</f>
        <v>16127</v>
      </c>
      <c r="L29" s="7">
        <f t="shared" si="10"/>
        <v>0.76908770089179268</v>
      </c>
      <c r="M29" s="7">
        <f t="shared" si="11"/>
        <v>0.23128914243194643</v>
      </c>
      <c r="N29" s="39">
        <f t="shared" si="12"/>
        <v>0.2367508268129386</v>
      </c>
      <c r="O29" s="40">
        <f>SUM(O18:O28)</f>
        <v>188</v>
      </c>
      <c r="P29" s="40">
        <f>SUM(P18:P28)</f>
        <v>0</v>
      </c>
      <c r="Q29" s="40">
        <f>SUM(Q18:Q28)</f>
        <v>188</v>
      </c>
    </row>
    <row r="30" spans="1:17" s="31" customFormat="1" ht="13.8" x14ac:dyDescent="0.25">
      <c r="A30" s="24"/>
      <c r="B30" s="24"/>
      <c r="C30" s="42"/>
      <c r="D30" s="24"/>
      <c r="E30" s="24"/>
      <c r="F30" s="24"/>
      <c r="G30" s="43"/>
      <c r="H30" s="44"/>
      <c r="I30" s="24"/>
      <c r="J30" s="32"/>
      <c r="K30" s="42"/>
      <c r="L30" s="29"/>
      <c r="M30" s="29"/>
      <c r="N30" s="45"/>
      <c r="Q30" s="32"/>
    </row>
    <row r="31" spans="1:17" s="31" customFormat="1" x14ac:dyDescent="0.3">
      <c r="A31" s="24">
        <v>3</v>
      </c>
      <c r="B31" s="24">
        <v>1</v>
      </c>
      <c r="C31" s="25">
        <v>3342</v>
      </c>
      <c r="D31" s="26">
        <v>1104</v>
      </c>
      <c r="E31" s="26">
        <v>84</v>
      </c>
      <c r="F31" s="24">
        <f t="shared" ref="F31:F103" si="15">SUM(D31:E31)</f>
        <v>1188</v>
      </c>
      <c r="G31" s="43">
        <v>1188</v>
      </c>
      <c r="H31" s="44">
        <f t="shared" si="6"/>
        <v>0</v>
      </c>
      <c r="I31" s="26">
        <v>3049</v>
      </c>
      <c r="J31" s="26">
        <v>331</v>
      </c>
      <c r="K31" s="26">
        <f t="shared" ref="K31:K103" si="16">SUM(I31:J31)</f>
        <v>3380</v>
      </c>
      <c r="L31" s="29">
        <f t="shared" ref="L31:L43" si="17">K31/(C31+F31)</f>
        <v>0.74613686534216339</v>
      </c>
      <c r="M31" s="29">
        <f t="shared" ref="M31:M43" si="18">J31/K31</f>
        <v>9.792899408284024E-2</v>
      </c>
      <c r="N31" s="33">
        <f t="shared" ref="N31:N43" si="19">SUM(D31/I31)</f>
        <v>0.36208592981305349</v>
      </c>
      <c r="O31" s="31">
        <f>'[1]GEN 2016 - Warehouse'!M31+'[1]GEN 2016 - 5th Precinct'!M31</f>
        <v>15</v>
      </c>
      <c r="P31" s="31">
        <f>'[2]Grand Total'!$F$24</f>
        <v>0</v>
      </c>
      <c r="Q31" s="32">
        <f t="shared" ref="Q31:Q42" si="20">O31+P31</f>
        <v>15</v>
      </c>
    </row>
    <row r="32" spans="1:17" s="31" customFormat="1" x14ac:dyDescent="0.3">
      <c r="A32" s="24">
        <v>3</v>
      </c>
      <c r="B32" s="24">
        <v>2</v>
      </c>
      <c r="C32" s="25">
        <v>2687</v>
      </c>
      <c r="D32" s="26">
        <v>485</v>
      </c>
      <c r="E32" s="26">
        <v>90</v>
      </c>
      <c r="F32" s="24">
        <f t="shared" si="15"/>
        <v>575</v>
      </c>
      <c r="G32" s="43">
        <v>575</v>
      </c>
      <c r="H32" s="44">
        <f t="shared" si="6"/>
        <v>0</v>
      </c>
      <c r="I32" s="26">
        <v>1868</v>
      </c>
      <c r="J32" s="26">
        <v>684</v>
      </c>
      <c r="K32" s="26">
        <f t="shared" si="16"/>
        <v>2552</v>
      </c>
      <c r="L32" s="29">
        <f t="shared" si="17"/>
        <v>0.78234212139791537</v>
      </c>
      <c r="M32" s="29">
        <f t="shared" si="18"/>
        <v>0.26802507836990597</v>
      </c>
      <c r="N32" s="33">
        <f t="shared" si="19"/>
        <v>0.25963597430406854</v>
      </c>
      <c r="O32" s="31">
        <f>'[1]GEN 2016 - Warehouse'!M32+'[1]GEN 2016 - 5th Precinct'!M32</f>
        <v>17</v>
      </c>
      <c r="P32" s="31">
        <f>'[2]Grand Total'!$F$25</f>
        <v>0</v>
      </c>
      <c r="Q32" s="32">
        <f t="shared" si="20"/>
        <v>17</v>
      </c>
    </row>
    <row r="33" spans="1:17" s="31" customFormat="1" x14ac:dyDescent="0.3">
      <c r="A33" s="24">
        <v>3</v>
      </c>
      <c r="B33" s="24">
        <v>3</v>
      </c>
      <c r="C33" s="25">
        <v>2909</v>
      </c>
      <c r="D33" s="26">
        <v>244</v>
      </c>
      <c r="E33" s="26">
        <v>89</v>
      </c>
      <c r="F33" s="24">
        <f t="shared" si="15"/>
        <v>333</v>
      </c>
      <c r="G33" s="43">
        <v>333</v>
      </c>
      <c r="H33" s="44">
        <f t="shared" si="6"/>
        <v>0</v>
      </c>
      <c r="I33" s="26">
        <v>1555</v>
      </c>
      <c r="J33" s="26">
        <v>1102</v>
      </c>
      <c r="K33" s="26">
        <f t="shared" si="16"/>
        <v>2657</v>
      </c>
      <c r="L33" s="29">
        <f t="shared" si="17"/>
        <v>0.81955582973473162</v>
      </c>
      <c r="M33" s="29">
        <f t="shared" si="18"/>
        <v>0.41475348136996615</v>
      </c>
      <c r="N33" s="33">
        <f t="shared" si="19"/>
        <v>0.15691318327974277</v>
      </c>
      <c r="O33" s="31">
        <f>'[1]GEN 2016 - Warehouse'!M33+'[1]GEN 2016 - 5th Precinct'!M33</f>
        <v>14</v>
      </c>
      <c r="P33" s="31">
        <f>'[2]Grand Total'!$F$26</f>
        <v>1</v>
      </c>
      <c r="Q33" s="32">
        <f t="shared" si="20"/>
        <v>15</v>
      </c>
    </row>
    <row r="34" spans="1:17" s="31" customFormat="1" x14ac:dyDescent="0.3">
      <c r="A34" s="24">
        <v>3</v>
      </c>
      <c r="B34" s="24">
        <v>4</v>
      </c>
      <c r="C34" s="25">
        <v>1052</v>
      </c>
      <c r="D34" s="26">
        <v>141</v>
      </c>
      <c r="E34" s="26">
        <v>42</v>
      </c>
      <c r="F34" s="24">
        <f t="shared" si="15"/>
        <v>183</v>
      </c>
      <c r="G34" s="43">
        <v>183</v>
      </c>
      <c r="H34" s="44">
        <f t="shared" si="6"/>
        <v>0</v>
      </c>
      <c r="I34" s="26">
        <v>654</v>
      </c>
      <c r="J34" s="26">
        <v>360</v>
      </c>
      <c r="K34" s="26">
        <f t="shared" si="16"/>
        <v>1014</v>
      </c>
      <c r="L34" s="29">
        <f t="shared" si="17"/>
        <v>0.82105263157894737</v>
      </c>
      <c r="M34" s="29">
        <f t="shared" si="18"/>
        <v>0.35502958579881655</v>
      </c>
      <c r="N34" s="33">
        <f t="shared" si="19"/>
        <v>0.21559633027522937</v>
      </c>
      <c r="O34" s="31">
        <f>'[1]GEN 2016 - Warehouse'!M34+'[1]GEN 2016 - 5th Precinct'!M34</f>
        <v>39</v>
      </c>
      <c r="P34" s="31">
        <f>'[2]Grand Total'!$F$27</f>
        <v>0</v>
      </c>
      <c r="Q34" s="32">
        <f t="shared" si="20"/>
        <v>39</v>
      </c>
    </row>
    <row r="35" spans="1:17" s="31" customFormat="1" x14ac:dyDescent="0.3">
      <c r="A35" s="24">
        <v>3</v>
      </c>
      <c r="B35" s="24">
        <v>5</v>
      </c>
      <c r="C35" s="25">
        <v>1626</v>
      </c>
      <c r="D35" s="26">
        <v>141</v>
      </c>
      <c r="E35" s="26">
        <v>80</v>
      </c>
      <c r="F35" s="24">
        <f t="shared" si="15"/>
        <v>221</v>
      </c>
      <c r="G35" s="43">
        <v>221</v>
      </c>
      <c r="H35" s="44">
        <f t="shared" si="6"/>
        <v>0</v>
      </c>
      <c r="I35" s="26">
        <v>1018</v>
      </c>
      <c r="J35" s="26">
        <v>479</v>
      </c>
      <c r="K35" s="26">
        <f t="shared" si="16"/>
        <v>1497</v>
      </c>
      <c r="L35" s="29">
        <f t="shared" si="17"/>
        <v>0.81050351922035735</v>
      </c>
      <c r="M35" s="29">
        <f t="shared" si="18"/>
        <v>0.31997327989311958</v>
      </c>
      <c r="N35" s="33">
        <f t="shared" si="19"/>
        <v>0.13850687622789784</v>
      </c>
      <c r="O35" s="31">
        <f>'[1]GEN 2016 - Warehouse'!M35+'[1]GEN 2016 - 5th Precinct'!M35</f>
        <v>23</v>
      </c>
      <c r="P35" s="31">
        <f>'[2]Grand Total'!$F$28</f>
        <v>0</v>
      </c>
      <c r="Q35" s="32">
        <f t="shared" si="20"/>
        <v>23</v>
      </c>
    </row>
    <row r="36" spans="1:17" s="31" customFormat="1" x14ac:dyDescent="0.3">
      <c r="A36" s="24">
        <v>3</v>
      </c>
      <c r="B36" s="24">
        <v>6</v>
      </c>
      <c r="C36" s="25">
        <v>2964</v>
      </c>
      <c r="D36" s="26">
        <v>348</v>
      </c>
      <c r="E36" s="26">
        <v>84</v>
      </c>
      <c r="F36" s="24">
        <f t="shared" si="15"/>
        <v>432</v>
      </c>
      <c r="G36" s="43">
        <v>432</v>
      </c>
      <c r="H36" s="44">
        <f t="shared" si="6"/>
        <v>0</v>
      </c>
      <c r="I36" s="26">
        <v>2008</v>
      </c>
      <c r="J36" s="26">
        <v>677</v>
      </c>
      <c r="K36" s="26">
        <f t="shared" si="16"/>
        <v>2685</v>
      </c>
      <c r="L36" s="29">
        <f t="shared" si="17"/>
        <v>0.79063604240282681</v>
      </c>
      <c r="M36" s="29">
        <f t="shared" si="18"/>
        <v>0.25214152700186221</v>
      </c>
      <c r="N36" s="33">
        <f t="shared" si="19"/>
        <v>0.17330677290836655</v>
      </c>
      <c r="O36" s="31">
        <f>'[1]GEN 2016 - Warehouse'!M36+'[1]GEN 2016 - 5th Precinct'!M36</f>
        <v>52</v>
      </c>
      <c r="P36" s="31">
        <f>'[2]Grand Total'!$F$29</f>
        <v>0</v>
      </c>
      <c r="Q36" s="32">
        <f t="shared" si="20"/>
        <v>52</v>
      </c>
    </row>
    <row r="37" spans="1:17" s="31" customFormat="1" x14ac:dyDescent="0.3">
      <c r="A37" s="24">
        <v>3</v>
      </c>
      <c r="B37" s="24">
        <v>7</v>
      </c>
      <c r="C37" s="25">
        <v>2243</v>
      </c>
      <c r="D37" s="26">
        <v>260</v>
      </c>
      <c r="E37" s="26">
        <v>73</v>
      </c>
      <c r="F37" s="24">
        <f t="shared" si="15"/>
        <v>333</v>
      </c>
      <c r="G37" s="43">
        <v>333</v>
      </c>
      <c r="H37" s="44">
        <f t="shared" si="6"/>
        <v>0</v>
      </c>
      <c r="I37" s="26">
        <v>1431</v>
      </c>
      <c r="J37" s="26">
        <v>754</v>
      </c>
      <c r="K37" s="26">
        <f t="shared" si="16"/>
        <v>2185</v>
      </c>
      <c r="L37" s="29">
        <f t="shared" si="17"/>
        <v>0.8482142857142857</v>
      </c>
      <c r="M37" s="29">
        <f t="shared" si="18"/>
        <v>0.34508009153318076</v>
      </c>
      <c r="N37" s="33">
        <f t="shared" si="19"/>
        <v>0.1816911250873515</v>
      </c>
      <c r="O37" s="31">
        <f>'[1]GEN 2016 - Warehouse'!M37+'[1]GEN 2016 - 5th Precinct'!M37</f>
        <v>44</v>
      </c>
      <c r="P37" s="31">
        <f>'[2]Grand Total'!$F$30</f>
        <v>0</v>
      </c>
      <c r="Q37" s="32">
        <f t="shared" si="20"/>
        <v>44</v>
      </c>
    </row>
    <row r="38" spans="1:17" s="31" customFormat="1" x14ac:dyDescent="0.3">
      <c r="A38" s="24">
        <v>3</v>
      </c>
      <c r="B38" s="24">
        <v>8</v>
      </c>
      <c r="C38" s="25">
        <v>1525</v>
      </c>
      <c r="D38" s="26">
        <v>181</v>
      </c>
      <c r="E38" s="26">
        <v>69</v>
      </c>
      <c r="F38" s="24">
        <f t="shared" si="15"/>
        <v>250</v>
      </c>
      <c r="G38" s="43">
        <v>250</v>
      </c>
      <c r="H38" s="44">
        <f t="shared" si="6"/>
        <v>0</v>
      </c>
      <c r="I38" s="26">
        <v>918</v>
      </c>
      <c r="J38" s="26">
        <v>570</v>
      </c>
      <c r="K38" s="26">
        <f t="shared" si="16"/>
        <v>1488</v>
      </c>
      <c r="L38" s="29">
        <f t="shared" si="17"/>
        <v>0.83830985915492962</v>
      </c>
      <c r="M38" s="29">
        <f t="shared" si="18"/>
        <v>0.38306451612903225</v>
      </c>
      <c r="N38" s="33">
        <f t="shared" si="19"/>
        <v>0.19716775599128541</v>
      </c>
      <c r="O38" s="31">
        <f>'[1]GEN 2016 - Warehouse'!M38+'[1]GEN 2016 - 5th Precinct'!M38</f>
        <v>6</v>
      </c>
      <c r="P38" s="31">
        <f>'[2]Grand Total'!$F$31</f>
        <v>0</v>
      </c>
      <c r="Q38" s="32">
        <f t="shared" si="20"/>
        <v>6</v>
      </c>
    </row>
    <row r="39" spans="1:17" s="31" customFormat="1" x14ac:dyDescent="0.3">
      <c r="A39" s="24">
        <v>3</v>
      </c>
      <c r="B39" s="24">
        <v>9</v>
      </c>
      <c r="C39" s="25">
        <v>2139</v>
      </c>
      <c r="D39" s="26">
        <v>210</v>
      </c>
      <c r="E39" s="26">
        <v>78</v>
      </c>
      <c r="F39" s="24">
        <f t="shared" si="15"/>
        <v>288</v>
      </c>
      <c r="G39" s="43">
        <v>288</v>
      </c>
      <c r="H39" s="44">
        <f t="shared" si="6"/>
        <v>0</v>
      </c>
      <c r="I39" s="26">
        <v>1073</v>
      </c>
      <c r="J39" s="26">
        <v>914</v>
      </c>
      <c r="K39" s="26">
        <f t="shared" si="16"/>
        <v>1987</v>
      </c>
      <c r="L39" s="29">
        <f t="shared" si="17"/>
        <v>0.81870622167284712</v>
      </c>
      <c r="M39" s="29">
        <f t="shared" si="18"/>
        <v>0.4599899345747358</v>
      </c>
      <c r="N39" s="33">
        <f t="shared" si="19"/>
        <v>0.195712954333644</v>
      </c>
      <c r="O39" s="31">
        <f>'[1]GEN 2016 - Warehouse'!M39+'[1]GEN 2016 - 5th Precinct'!M39</f>
        <v>23</v>
      </c>
      <c r="P39" s="31">
        <f>'[2]Grand Total'!$F$32</f>
        <v>0</v>
      </c>
      <c r="Q39" s="32">
        <f t="shared" si="20"/>
        <v>23</v>
      </c>
    </row>
    <row r="40" spans="1:17" s="31" customFormat="1" x14ac:dyDescent="0.3">
      <c r="A40" s="24">
        <v>3</v>
      </c>
      <c r="B40" s="24">
        <v>10</v>
      </c>
      <c r="C40" s="25">
        <v>976</v>
      </c>
      <c r="D40" s="26">
        <v>128</v>
      </c>
      <c r="E40" s="26">
        <v>36</v>
      </c>
      <c r="F40" s="24">
        <f t="shared" si="15"/>
        <v>164</v>
      </c>
      <c r="G40" s="43">
        <v>164</v>
      </c>
      <c r="H40" s="44">
        <f t="shared" si="6"/>
        <v>0</v>
      </c>
      <c r="I40" s="26">
        <v>610</v>
      </c>
      <c r="J40" s="26">
        <v>276</v>
      </c>
      <c r="K40" s="26">
        <f t="shared" si="16"/>
        <v>886</v>
      </c>
      <c r="L40" s="29">
        <f t="shared" si="17"/>
        <v>0.77719298245614032</v>
      </c>
      <c r="M40" s="29">
        <f t="shared" si="18"/>
        <v>0.31151241534988711</v>
      </c>
      <c r="N40" s="33">
        <f t="shared" si="19"/>
        <v>0.20983606557377049</v>
      </c>
      <c r="O40" s="31">
        <f>'[1]GEN 2016 - Warehouse'!M40+'[1]GEN 2016 - 5th Precinct'!M40</f>
        <v>6</v>
      </c>
      <c r="P40" s="31">
        <f>'[2]Grand Total'!$F$33</f>
        <v>0</v>
      </c>
      <c r="Q40" s="32">
        <f t="shared" si="20"/>
        <v>6</v>
      </c>
    </row>
    <row r="41" spans="1:17" s="31" customFormat="1" x14ac:dyDescent="0.3">
      <c r="A41" s="24">
        <v>3</v>
      </c>
      <c r="B41" s="24">
        <v>11</v>
      </c>
      <c r="C41" s="25">
        <v>1395</v>
      </c>
      <c r="D41" s="26">
        <v>168</v>
      </c>
      <c r="E41" s="26">
        <v>65</v>
      </c>
      <c r="F41" s="24">
        <f t="shared" si="15"/>
        <v>233</v>
      </c>
      <c r="G41" s="43">
        <v>233</v>
      </c>
      <c r="H41" s="44">
        <f t="shared" si="6"/>
        <v>0</v>
      </c>
      <c r="I41" s="26">
        <v>863</v>
      </c>
      <c r="J41" s="26">
        <v>522</v>
      </c>
      <c r="K41" s="26">
        <f t="shared" si="16"/>
        <v>1385</v>
      </c>
      <c r="L41" s="29">
        <f t="shared" si="17"/>
        <v>0.85073710073710074</v>
      </c>
      <c r="M41" s="29">
        <f t="shared" si="18"/>
        <v>0.3768953068592058</v>
      </c>
      <c r="N41" s="33">
        <f t="shared" si="19"/>
        <v>0.19466975666280417</v>
      </c>
      <c r="O41" s="31">
        <f>'[1]GEN 2016 - Warehouse'!M41+'[1]GEN 2016 - 5th Precinct'!M41</f>
        <v>6</v>
      </c>
      <c r="P41" s="31">
        <f>'[2]Grand Total'!$F$34</f>
        <v>0</v>
      </c>
      <c r="Q41" s="32">
        <f t="shared" si="20"/>
        <v>6</v>
      </c>
    </row>
    <row r="42" spans="1:17" s="31" customFormat="1" x14ac:dyDescent="0.3">
      <c r="A42" s="24">
        <v>3</v>
      </c>
      <c r="B42" s="24">
        <v>12</v>
      </c>
      <c r="C42" s="25">
        <v>801</v>
      </c>
      <c r="D42" s="26">
        <v>115</v>
      </c>
      <c r="E42" s="26">
        <v>46</v>
      </c>
      <c r="F42" s="24">
        <f t="shared" si="15"/>
        <v>161</v>
      </c>
      <c r="G42" s="43">
        <v>161</v>
      </c>
      <c r="H42" s="44">
        <f t="shared" si="6"/>
        <v>0</v>
      </c>
      <c r="I42" s="26">
        <v>435</v>
      </c>
      <c r="J42" s="26">
        <v>345</v>
      </c>
      <c r="K42" s="26">
        <f t="shared" si="16"/>
        <v>780</v>
      </c>
      <c r="L42" s="29">
        <f t="shared" si="17"/>
        <v>0.81081081081081086</v>
      </c>
      <c r="M42" s="29">
        <f t="shared" si="18"/>
        <v>0.44230769230769229</v>
      </c>
      <c r="N42" s="33">
        <f t="shared" si="19"/>
        <v>0.26436781609195403</v>
      </c>
      <c r="O42" s="31">
        <f>'[1]GEN 2016 - Warehouse'!M42+'[1]GEN 2016 - 5th Precinct'!M42</f>
        <v>26</v>
      </c>
      <c r="P42" s="31">
        <f>'[2]Grand Total'!$F$35</f>
        <v>0</v>
      </c>
      <c r="Q42" s="32">
        <f t="shared" si="20"/>
        <v>26</v>
      </c>
    </row>
    <row r="43" spans="1:17" s="41" customFormat="1" ht="13.8" x14ac:dyDescent="0.25">
      <c r="A43" s="34" t="s">
        <v>20</v>
      </c>
      <c r="B43" s="34"/>
      <c r="C43" s="35">
        <f>SUM(C31:C42)</f>
        <v>23659</v>
      </c>
      <c r="D43" s="35">
        <f t="shared" ref="D43:Q43" si="21">SUM(D31:D42)</f>
        <v>3525</v>
      </c>
      <c r="E43" s="35">
        <f t="shared" si="21"/>
        <v>836</v>
      </c>
      <c r="F43" s="35">
        <f t="shared" si="21"/>
        <v>4361</v>
      </c>
      <c r="G43" s="36">
        <f>SUM(G31:G42)</f>
        <v>4361</v>
      </c>
      <c r="H43" s="37">
        <f t="shared" si="6"/>
        <v>0</v>
      </c>
      <c r="I43" s="35">
        <f t="shared" si="21"/>
        <v>15482</v>
      </c>
      <c r="J43" s="35">
        <f t="shared" si="21"/>
        <v>7014</v>
      </c>
      <c r="K43" s="35">
        <f t="shared" si="21"/>
        <v>22496</v>
      </c>
      <c r="L43" s="7">
        <f t="shared" si="17"/>
        <v>0.80285510349750178</v>
      </c>
      <c r="M43" s="7">
        <f t="shared" si="18"/>
        <v>0.31178876244665721</v>
      </c>
      <c r="N43" s="39">
        <f t="shared" si="19"/>
        <v>0.22768376178788272</v>
      </c>
      <c r="O43" s="35">
        <f t="shared" si="21"/>
        <v>271</v>
      </c>
      <c r="P43" s="35">
        <f t="shared" si="21"/>
        <v>1</v>
      </c>
      <c r="Q43" s="35">
        <f t="shared" si="21"/>
        <v>272</v>
      </c>
    </row>
    <row r="44" spans="1:17" s="31" customFormat="1" ht="13.8" x14ac:dyDescent="0.25">
      <c r="A44" s="24"/>
      <c r="B44" s="24"/>
      <c r="C44" s="42"/>
      <c r="D44" s="24"/>
      <c r="E44" s="24"/>
      <c r="F44" s="24"/>
      <c r="G44" s="43"/>
      <c r="H44" s="44"/>
      <c r="I44" s="24"/>
      <c r="J44" s="32"/>
      <c r="K44" s="42"/>
      <c r="L44" s="29"/>
      <c r="M44" s="29"/>
      <c r="N44" s="45"/>
      <c r="Q44" s="32"/>
    </row>
    <row r="45" spans="1:17" s="31" customFormat="1" x14ac:dyDescent="0.3">
      <c r="A45" s="24">
        <v>4</v>
      </c>
      <c r="B45" s="24">
        <v>1</v>
      </c>
      <c r="C45" s="25">
        <v>1746</v>
      </c>
      <c r="D45" s="26">
        <v>188</v>
      </c>
      <c r="E45" s="26">
        <v>23</v>
      </c>
      <c r="F45" s="24">
        <f t="shared" si="15"/>
        <v>211</v>
      </c>
      <c r="G45" s="43">
        <v>211</v>
      </c>
      <c r="H45" s="44">
        <f t="shared" si="6"/>
        <v>0</v>
      </c>
      <c r="I45" s="26">
        <v>1211</v>
      </c>
      <c r="J45" s="26">
        <v>232</v>
      </c>
      <c r="K45" s="26">
        <f t="shared" si="16"/>
        <v>1443</v>
      </c>
      <c r="L45" s="29">
        <f t="shared" ref="L45:L53" si="22">K45/(C45+F45)</f>
        <v>0.73735309146653039</v>
      </c>
      <c r="M45" s="29">
        <f t="shared" ref="M45:M53" si="23">J45/K45</f>
        <v>0.16077616077616078</v>
      </c>
      <c r="N45" s="33">
        <f t="shared" ref="N45:N53" si="24">SUM(D45/I45)</f>
        <v>0.15524360033030554</v>
      </c>
      <c r="O45" s="31">
        <f>'[1]GEN 2016 - Warehouse'!M45+'[1]GEN 2016 - 5th Precinct'!M45</f>
        <v>40</v>
      </c>
      <c r="P45" s="31">
        <f>'[2]Grand Total'!$F$36</f>
        <v>0</v>
      </c>
      <c r="Q45" s="32">
        <f t="shared" ref="Q45:Q52" si="25">O45+P45</f>
        <v>40</v>
      </c>
    </row>
    <row r="46" spans="1:17" s="31" customFormat="1" x14ac:dyDescent="0.3">
      <c r="A46" s="24">
        <v>4</v>
      </c>
      <c r="B46" s="24">
        <v>2</v>
      </c>
      <c r="C46" s="25">
        <v>2608</v>
      </c>
      <c r="D46" s="26">
        <v>314</v>
      </c>
      <c r="E46" s="26">
        <v>45</v>
      </c>
      <c r="F46" s="24">
        <f t="shared" si="15"/>
        <v>359</v>
      </c>
      <c r="G46" s="43">
        <v>359</v>
      </c>
      <c r="H46" s="44">
        <f t="shared" si="6"/>
        <v>0</v>
      </c>
      <c r="I46" s="26">
        <v>1725</v>
      </c>
      <c r="J46" s="26">
        <v>362</v>
      </c>
      <c r="K46" s="26">
        <f t="shared" si="16"/>
        <v>2087</v>
      </c>
      <c r="L46" s="29">
        <f t="shared" si="22"/>
        <v>0.7034041118975396</v>
      </c>
      <c r="M46" s="29">
        <f t="shared" si="23"/>
        <v>0.17345471969333973</v>
      </c>
      <c r="N46" s="33">
        <f t="shared" si="24"/>
        <v>0.18202898550724639</v>
      </c>
      <c r="O46" s="31">
        <f>'[1]GEN 2016 - Warehouse'!M46+'[1]GEN 2016 - 5th Precinct'!M46</f>
        <v>94</v>
      </c>
      <c r="P46" s="31">
        <f>'[2]Grand Total'!$F$37</f>
        <v>0</v>
      </c>
      <c r="Q46" s="32">
        <f t="shared" si="25"/>
        <v>94</v>
      </c>
    </row>
    <row r="47" spans="1:17" s="31" customFormat="1" x14ac:dyDescent="0.3">
      <c r="A47" s="24">
        <v>4</v>
      </c>
      <c r="B47" s="24">
        <v>3</v>
      </c>
      <c r="C47" s="25">
        <v>1569</v>
      </c>
      <c r="D47" s="26">
        <v>224</v>
      </c>
      <c r="E47" s="26">
        <v>30</v>
      </c>
      <c r="F47" s="24">
        <f t="shared" si="15"/>
        <v>254</v>
      </c>
      <c r="G47" s="43">
        <v>254</v>
      </c>
      <c r="H47" s="44">
        <f t="shared" si="6"/>
        <v>0</v>
      </c>
      <c r="I47" s="26">
        <v>931</v>
      </c>
      <c r="J47" s="26">
        <v>178</v>
      </c>
      <c r="K47" s="26">
        <f t="shared" si="16"/>
        <v>1109</v>
      </c>
      <c r="L47" s="29">
        <f t="shared" si="22"/>
        <v>0.60833790455293468</v>
      </c>
      <c r="M47" s="29">
        <f t="shared" si="23"/>
        <v>0.16050495942290352</v>
      </c>
      <c r="N47" s="33">
        <f t="shared" si="24"/>
        <v>0.24060150375939848</v>
      </c>
      <c r="O47" s="31">
        <f>'[1]GEN 2016 - Warehouse'!M47+'[1]GEN 2016 - 5th Precinct'!M47</f>
        <v>49</v>
      </c>
      <c r="P47" s="31">
        <f>'[2]Grand Total'!$F$38</f>
        <v>0</v>
      </c>
      <c r="Q47" s="32">
        <f t="shared" si="25"/>
        <v>49</v>
      </c>
    </row>
    <row r="48" spans="1:17" s="31" customFormat="1" x14ac:dyDescent="0.3">
      <c r="A48" s="24">
        <v>4</v>
      </c>
      <c r="B48" s="24">
        <v>4</v>
      </c>
      <c r="C48" s="25">
        <v>2476</v>
      </c>
      <c r="D48" s="26">
        <v>217</v>
      </c>
      <c r="E48" s="26">
        <v>52</v>
      </c>
      <c r="F48" s="24">
        <f t="shared" si="15"/>
        <v>269</v>
      </c>
      <c r="G48" s="43">
        <v>269</v>
      </c>
      <c r="H48" s="44">
        <f t="shared" si="6"/>
        <v>0</v>
      </c>
      <c r="I48" s="26">
        <v>1661</v>
      </c>
      <c r="J48" s="26">
        <v>466</v>
      </c>
      <c r="K48" s="26">
        <f t="shared" si="16"/>
        <v>2127</v>
      </c>
      <c r="L48" s="29">
        <f t="shared" si="22"/>
        <v>0.77486338797814203</v>
      </c>
      <c r="M48" s="29">
        <f t="shared" si="23"/>
        <v>0.21908791725434884</v>
      </c>
      <c r="N48" s="33">
        <f t="shared" si="24"/>
        <v>0.13064419024683926</v>
      </c>
      <c r="O48" s="31">
        <f>'[1]GEN 2016 - Warehouse'!M48+'[1]GEN 2016 - 5th Precinct'!M48</f>
        <v>28</v>
      </c>
      <c r="P48" s="31">
        <f>'[2]Grand Total'!$F$39</f>
        <v>0</v>
      </c>
      <c r="Q48" s="32">
        <f t="shared" si="25"/>
        <v>28</v>
      </c>
    </row>
    <row r="49" spans="1:17" s="31" customFormat="1" x14ac:dyDescent="0.3">
      <c r="A49" s="24">
        <v>4</v>
      </c>
      <c r="B49" s="24">
        <v>5</v>
      </c>
      <c r="C49" s="25">
        <v>2887</v>
      </c>
      <c r="D49" s="26">
        <v>324</v>
      </c>
      <c r="E49" s="26">
        <v>36</v>
      </c>
      <c r="F49" s="24">
        <f t="shared" si="15"/>
        <v>360</v>
      </c>
      <c r="G49" s="43">
        <v>360</v>
      </c>
      <c r="H49" s="44">
        <f t="shared" si="6"/>
        <v>0</v>
      </c>
      <c r="I49" s="26">
        <v>1644</v>
      </c>
      <c r="J49" s="26">
        <v>395</v>
      </c>
      <c r="K49" s="26">
        <f t="shared" si="16"/>
        <v>2039</v>
      </c>
      <c r="L49" s="29">
        <f t="shared" si="22"/>
        <v>0.62796427471512162</v>
      </c>
      <c r="M49" s="29">
        <f t="shared" si="23"/>
        <v>0.19372241294752329</v>
      </c>
      <c r="N49" s="33">
        <f t="shared" si="24"/>
        <v>0.19708029197080293</v>
      </c>
      <c r="O49" s="31">
        <f>'[1]GEN 2016 - Warehouse'!M49+'[1]GEN 2016 - 5th Precinct'!M49</f>
        <v>91</v>
      </c>
      <c r="P49" s="31">
        <f>'[2]Grand Total'!$F$40</f>
        <v>0</v>
      </c>
      <c r="Q49" s="32">
        <f t="shared" si="25"/>
        <v>91</v>
      </c>
    </row>
    <row r="50" spans="1:17" s="31" customFormat="1" x14ac:dyDescent="0.3">
      <c r="A50" s="24">
        <v>4</v>
      </c>
      <c r="B50" s="24">
        <v>6</v>
      </c>
      <c r="C50" s="25">
        <v>1983</v>
      </c>
      <c r="D50" s="26">
        <v>280</v>
      </c>
      <c r="E50" s="26">
        <v>34</v>
      </c>
      <c r="F50" s="24">
        <f t="shared" si="15"/>
        <v>314</v>
      </c>
      <c r="G50" s="43">
        <v>314</v>
      </c>
      <c r="H50" s="44">
        <f t="shared" si="6"/>
        <v>0</v>
      </c>
      <c r="I50" s="26">
        <v>1288</v>
      </c>
      <c r="J50" s="26">
        <v>243</v>
      </c>
      <c r="K50" s="26">
        <f t="shared" si="16"/>
        <v>1531</v>
      </c>
      <c r="L50" s="29">
        <f t="shared" si="22"/>
        <v>0.66652154984762735</v>
      </c>
      <c r="M50" s="29">
        <f t="shared" si="23"/>
        <v>0.15871979098628347</v>
      </c>
      <c r="N50" s="33">
        <f t="shared" si="24"/>
        <v>0.21739130434782608</v>
      </c>
      <c r="O50" s="31">
        <f>'[1]GEN 2016 - Warehouse'!M50+'[1]GEN 2016 - 5th Precinct'!M50</f>
        <v>90</v>
      </c>
      <c r="P50" s="31">
        <f>'[2]Grand Total'!$F$41</f>
        <v>0</v>
      </c>
      <c r="Q50" s="32">
        <f t="shared" si="25"/>
        <v>90</v>
      </c>
    </row>
    <row r="51" spans="1:17" s="31" customFormat="1" x14ac:dyDescent="0.3">
      <c r="A51" s="24">
        <v>4</v>
      </c>
      <c r="B51" s="24">
        <v>7</v>
      </c>
      <c r="C51" s="25">
        <v>1746</v>
      </c>
      <c r="D51" s="26">
        <v>151</v>
      </c>
      <c r="E51" s="26">
        <v>29</v>
      </c>
      <c r="F51" s="24">
        <f t="shared" si="15"/>
        <v>180</v>
      </c>
      <c r="G51" s="43">
        <v>180</v>
      </c>
      <c r="H51" s="44">
        <f t="shared" si="6"/>
        <v>0</v>
      </c>
      <c r="I51" s="26">
        <v>1176</v>
      </c>
      <c r="J51" s="26">
        <v>349</v>
      </c>
      <c r="K51" s="26">
        <f t="shared" si="16"/>
        <v>1525</v>
      </c>
      <c r="L51" s="29">
        <f t="shared" si="22"/>
        <v>0.79179646936656278</v>
      </c>
      <c r="M51" s="29">
        <f t="shared" si="23"/>
        <v>0.22885245901639345</v>
      </c>
      <c r="N51" s="33">
        <f t="shared" si="24"/>
        <v>0.12840136054421769</v>
      </c>
      <c r="O51" s="31">
        <f>'[1]GEN 2016 - Warehouse'!M51+'[1]GEN 2016 - 5th Precinct'!M51</f>
        <v>26</v>
      </c>
      <c r="P51" s="31">
        <f>'[2]Grand Total'!$F$42</f>
        <v>0</v>
      </c>
      <c r="Q51" s="32">
        <f t="shared" si="25"/>
        <v>26</v>
      </c>
    </row>
    <row r="52" spans="1:17" s="31" customFormat="1" x14ac:dyDescent="0.3">
      <c r="A52" s="24">
        <v>4</v>
      </c>
      <c r="B52" s="24">
        <v>8</v>
      </c>
      <c r="C52" s="25">
        <v>2231</v>
      </c>
      <c r="D52" s="26">
        <v>237</v>
      </c>
      <c r="E52" s="26">
        <v>46</v>
      </c>
      <c r="F52" s="24">
        <f t="shared" si="15"/>
        <v>283</v>
      </c>
      <c r="G52" s="43">
        <v>283</v>
      </c>
      <c r="H52" s="44">
        <f t="shared" si="6"/>
        <v>0</v>
      </c>
      <c r="I52" s="26">
        <v>1287</v>
      </c>
      <c r="J52" s="26">
        <v>510</v>
      </c>
      <c r="K52" s="26">
        <f t="shared" si="16"/>
        <v>1797</v>
      </c>
      <c r="L52" s="29">
        <f t="shared" si="22"/>
        <v>0.71479713603818618</v>
      </c>
      <c r="M52" s="29">
        <f t="shared" si="23"/>
        <v>0.28380634390651083</v>
      </c>
      <c r="N52" s="33">
        <f t="shared" si="24"/>
        <v>0.18414918414918416</v>
      </c>
      <c r="O52" s="31">
        <f>'[1]GEN 2016 - Warehouse'!M52+'[1]GEN 2016 - 5th Precinct'!M52</f>
        <v>60</v>
      </c>
      <c r="P52" s="31">
        <f>'[2]Grand Total'!$F$43</f>
        <v>0</v>
      </c>
      <c r="Q52" s="32">
        <f t="shared" si="25"/>
        <v>60</v>
      </c>
    </row>
    <row r="53" spans="1:17" s="41" customFormat="1" ht="13.8" x14ac:dyDescent="0.25">
      <c r="A53" s="34" t="s">
        <v>21</v>
      </c>
      <c r="B53" s="34"/>
      <c r="C53" s="35">
        <f t="shared" ref="C53:K53" si="26">SUM(C45:C52)</f>
        <v>17246</v>
      </c>
      <c r="D53" s="40">
        <f t="shared" si="26"/>
        <v>1935</v>
      </c>
      <c r="E53" s="40">
        <f t="shared" si="26"/>
        <v>295</v>
      </c>
      <c r="F53" s="40">
        <f t="shared" si="26"/>
        <v>2230</v>
      </c>
      <c r="G53" s="46">
        <f>SUM(G45:G52)</f>
        <v>2230</v>
      </c>
      <c r="H53" s="47">
        <f t="shared" si="6"/>
        <v>0</v>
      </c>
      <c r="I53" s="49">
        <f t="shared" si="26"/>
        <v>10923</v>
      </c>
      <c r="J53" s="40">
        <f t="shared" si="26"/>
        <v>2735</v>
      </c>
      <c r="K53" s="35">
        <f t="shared" si="26"/>
        <v>13658</v>
      </c>
      <c r="L53" s="7">
        <f t="shared" si="22"/>
        <v>0.70127336208667079</v>
      </c>
      <c r="M53" s="7">
        <f t="shared" si="23"/>
        <v>0.20024893835114951</v>
      </c>
      <c r="N53" s="39">
        <f t="shared" si="24"/>
        <v>0.17714913485306236</v>
      </c>
      <c r="O53" s="40">
        <f t="shared" ref="O53:Q53" si="27">SUM(O45:O52)</f>
        <v>478</v>
      </c>
      <c r="P53" s="40">
        <f t="shared" si="27"/>
        <v>0</v>
      </c>
      <c r="Q53" s="40">
        <f t="shared" si="27"/>
        <v>478</v>
      </c>
    </row>
    <row r="54" spans="1:17" s="31" customFormat="1" ht="13.8" x14ac:dyDescent="0.25">
      <c r="A54" s="24"/>
      <c r="B54" s="24"/>
      <c r="C54" s="42"/>
      <c r="D54" s="24"/>
      <c r="E54" s="24"/>
      <c r="F54" s="24"/>
      <c r="G54" s="43"/>
      <c r="H54" s="44"/>
      <c r="I54" s="24"/>
      <c r="J54" s="32"/>
      <c r="K54" s="42"/>
      <c r="L54" s="29"/>
      <c r="M54" s="29"/>
      <c r="N54" s="45"/>
      <c r="Q54" s="32"/>
    </row>
    <row r="55" spans="1:17" s="31" customFormat="1" x14ac:dyDescent="0.3">
      <c r="A55" s="24">
        <v>5</v>
      </c>
      <c r="B55" s="24">
        <v>1</v>
      </c>
      <c r="C55" s="25">
        <v>2213</v>
      </c>
      <c r="D55" s="26">
        <v>280</v>
      </c>
      <c r="E55" s="26">
        <v>74</v>
      </c>
      <c r="F55" s="24">
        <f t="shared" si="15"/>
        <v>354</v>
      </c>
      <c r="G55" s="43">
        <v>354</v>
      </c>
      <c r="H55" s="44">
        <f t="shared" si="6"/>
        <v>0</v>
      </c>
      <c r="I55" s="26">
        <v>1113</v>
      </c>
      <c r="J55" s="26">
        <v>593</v>
      </c>
      <c r="K55" s="26">
        <f t="shared" si="16"/>
        <v>1706</v>
      </c>
      <c r="L55" s="29">
        <f t="shared" ref="L55:L64" si="28">K55/(C55+F55)</f>
        <v>0.66458901441371254</v>
      </c>
      <c r="M55" s="29">
        <f t="shared" ref="M55:M64" si="29">J55/K55</f>
        <v>0.34759671746776083</v>
      </c>
      <c r="N55" s="33">
        <f t="shared" ref="N55:N64" si="30">SUM(D55/I55)</f>
        <v>0.25157232704402516</v>
      </c>
      <c r="O55" s="31">
        <f>'[1]GEN 2016 - Warehouse'!M55+'[1]GEN 2016 - 5th Precinct'!M55</f>
        <v>64</v>
      </c>
      <c r="P55" s="31">
        <f>'[2]Grand Total'!$F$44</f>
        <v>0</v>
      </c>
      <c r="Q55" s="32">
        <f t="shared" ref="Q55:Q63" si="31">O55+P55</f>
        <v>64</v>
      </c>
    </row>
    <row r="56" spans="1:17" s="31" customFormat="1" x14ac:dyDescent="0.3">
      <c r="A56" s="24">
        <v>5</v>
      </c>
      <c r="B56" s="24">
        <v>2</v>
      </c>
      <c r="C56" s="25">
        <v>2252</v>
      </c>
      <c r="D56" s="26">
        <v>303</v>
      </c>
      <c r="E56" s="26">
        <v>42</v>
      </c>
      <c r="F56" s="24">
        <f t="shared" si="15"/>
        <v>345</v>
      </c>
      <c r="G56" s="43">
        <v>345</v>
      </c>
      <c r="H56" s="44">
        <f t="shared" si="6"/>
        <v>0</v>
      </c>
      <c r="I56" s="26">
        <v>1278</v>
      </c>
      <c r="J56" s="26">
        <v>224</v>
      </c>
      <c r="K56" s="26">
        <f t="shared" si="16"/>
        <v>1502</v>
      </c>
      <c r="L56" s="29">
        <f t="shared" si="28"/>
        <v>0.57835964574509047</v>
      </c>
      <c r="M56" s="29">
        <f t="shared" si="29"/>
        <v>0.14913448735019974</v>
      </c>
      <c r="N56" s="33">
        <f t="shared" si="30"/>
        <v>0.23708920187793428</v>
      </c>
      <c r="O56" s="31">
        <f>'[1]GEN 2016 - Warehouse'!M56+'[1]GEN 2016 - 5th Precinct'!M56</f>
        <v>64</v>
      </c>
      <c r="P56" s="31">
        <f>'[2]Grand Total'!$F$45</f>
        <v>0</v>
      </c>
      <c r="Q56" s="32">
        <f t="shared" si="31"/>
        <v>64</v>
      </c>
    </row>
    <row r="57" spans="1:17" s="31" customFormat="1" x14ac:dyDescent="0.3">
      <c r="A57" s="24">
        <v>5</v>
      </c>
      <c r="B57" s="24">
        <v>3</v>
      </c>
      <c r="C57" s="25">
        <v>1619</v>
      </c>
      <c r="D57" s="26">
        <v>239</v>
      </c>
      <c r="E57" s="26">
        <v>45</v>
      </c>
      <c r="F57" s="24">
        <f t="shared" si="15"/>
        <v>284</v>
      </c>
      <c r="G57" s="43">
        <v>284</v>
      </c>
      <c r="H57" s="44">
        <f t="shared" si="6"/>
        <v>0</v>
      </c>
      <c r="I57" s="26">
        <v>822</v>
      </c>
      <c r="J57" s="26">
        <v>323</v>
      </c>
      <c r="K57" s="26">
        <f t="shared" si="16"/>
        <v>1145</v>
      </c>
      <c r="L57" s="29">
        <f t="shared" si="28"/>
        <v>0.60168155543878088</v>
      </c>
      <c r="M57" s="29">
        <f t="shared" si="29"/>
        <v>0.28209606986899566</v>
      </c>
      <c r="N57" s="33">
        <f t="shared" si="30"/>
        <v>0.29075425790754256</v>
      </c>
      <c r="O57" s="31">
        <f>'[1]GEN 2016 - Warehouse'!M57+'[1]GEN 2016 - 5th Precinct'!M57</f>
        <v>42</v>
      </c>
      <c r="P57" s="31">
        <f>'[2]Grand Total'!$F$46</f>
        <v>0</v>
      </c>
      <c r="Q57" s="32">
        <f t="shared" si="31"/>
        <v>42</v>
      </c>
    </row>
    <row r="58" spans="1:17" s="31" customFormat="1" x14ac:dyDescent="0.3">
      <c r="A58" s="24">
        <v>5</v>
      </c>
      <c r="B58" s="24">
        <v>4</v>
      </c>
      <c r="C58" s="25">
        <v>1449</v>
      </c>
      <c r="D58" s="26">
        <v>123</v>
      </c>
      <c r="E58" s="26">
        <v>58</v>
      </c>
      <c r="F58" s="24">
        <f t="shared" si="15"/>
        <v>181</v>
      </c>
      <c r="G58" s="43">
        <v>181</v>
      </c>
      <c r="H58" s="44">
        <f t="shared" si="6"/>
        <v>0</v>
      </c>
      <c r="I58" s="26">
        <v>670</v>
      </c>
      <c r="J58" s="26">
        <v>466</v>
      </c>
      <c r="K58" s="26">
        <f t="shared" si="16"/>
        <v>1136</v>
      </c>
      <c r="L58" s="29">
        <f t="shared" si="28"/>
        <v>0.69693251533742329</v>
      </c>
      <c r="M58" s="29">
        <f t="shared" si="29"/>
        <v>0.41021126760563381</v>
      </c>
      <c r="N58" s="33">
        <f t="shared" si="30"/>
        <v>0.18358208955223881</v>
      </c>
      <c r="O58" s="31">
        <f>'[1]GEN 2016 - Warehouse'!M58+'[1]GEN 2016 - 5th Precinct'!M58</f>
        <v>41</v>
      </c>
      <c r="P58" s="31">
        <f>'[2]Grand Total'!$F$47</f>
        <v>0</v>
      </c>
      <c r="Q58" s="32">
        <f t="shared" si="31"/>
        <v>41</v>
      </c>
    </row>
    <row r="59" spans="1:17" s="31" customFormat="1" x14ac:dyDescent="0.3">
      <c r="A59" s="24">
        <v>5</v>
      </c>
      <c r="B59" s="24">
        <v>5</v>
      </c>
      <c r="C59" s="25">
        <v>1517</v>
      </c>
      <c r="D59" s="26">
        <v>161</v>
      </c>
      <c r="E59" s="26">
        <v>35</v>
      </c>
      <c r="F59" s="24">
        <f t="shared" si="15"/>
        <v>196</v>
      </c>
      <c r="G59" s="43">
        <v>196</v>
      </c>
      <c r="H59" s="44">
        <f t="shared" si="6"/>
        <v>0</v>
      </c>
      <c r="I59" s="26">
        <v>804</v>
      </c>
      <c r="J59" s="26">
        <v>334</v>
      </c>
      <c r="K59" s="26">
        <f t="shared" si="16"/>
        <v>1138</v>
      </c>
      <c r="L59" s="29">
        <f t="shared" si="28"/>
        <v>0.66433158201984821</v>
      </c>
      <c r="M59" s="29">
        <f t="shared" si="29"/>
        <v>0.29349736379613356</v>
      </c>
      <c r="N59" s="33">
        <f t="shared" si="30"/>
        <v>0.20024875621890548</v>
      </c>
      <c r="O59" s="31">
        <f>'[1]GEN 2016 - Warehouse'!M59+'[1]GEN 2016 - 5th Precinct'!M59</f>
        <v>42</v>
      </c>
      <c r="P59" s="31">
        <f>'[2]Grand Total'!$F$48</f>
        <v>0</v>
      </c>
      <c r="Q59" s="32">
        <f t="shared" si="31"/>
        <v>42</v>
      </c>
    </row>
    <row r="60" spans="1:17" s="31" customFormat="1" x14ac:dyDescent="0.3">
      <c r="A60" s="24">
        <v>5</v>
      </c>
      <c r="B60" s="24">
        <v>6</v>
      </c>
      <c r="C60" s="25">
        <v>779</v>
      </c>
      <c r="D60" s="26">
        <v>82</v>
      </c>
      <c r="E60" s="26">
        <v>18</v>
      </c>
      <c r="F60" s="24">
        <f t="shared" si="15"/>
        <v>100</v>
      </c>
      <c r="G60" s="43">
        <v>100</v>
      </c>
      <c r="H60" s="44">
        <f t="shared" si="6"/>
        <v>0</v>
      </c>
      <c r="I60" s="26">
        <v>377</v>
      </c>
      <c r="J60" s="26">
        <v>136</v>
      </c>
      <c r="K60" s="26">
        <f t="shared" si="16"/>
        <v>513</v>
      </c>
      <c r="L60" s="29">
        <f t="shared" si="28"/>
        <v>0.58361774744027306</v>
      </c>
      <c r="M60" s="29">
        <f t="shared" si="29"/>
        <v>0.26510721247563351</v>
      </c>
      <c r="N60" s="33">
        <f t="shared" si="30"/>
        <v>0.21750663129973474</v>
      </c>
      <c r="O60" s="31">
        <f>'[1]GEN 2016 - Warehouse'!M60+'[1]GEN 2016 - 5th Precinct'!M60</f>
        <v>38</v>
      </c>
      <c r="P60" s="31">
        <f>'[2]Grand Total'!$F$49</f>
        <v>0</v>
      </c>
      <c r="Q60" s="32">
        <f t="shared" si="31"/>
        <v>38</v>
      </c>
    </row>
    <row r="61" spans="1:17" s="31" customFormat="1" x14ac:dyDescent="0.3">
      <c r="A61" s="24">
        <v>5</v>
      </c>
      <c r="B61" s="24">
        <v>7</v>
      </c>
      <c r="C61" s="25">
        <v>2030</v>
      </c>
      <c r="D61" s="26">
        <v>257</v>
      </c>
      <c r="E61" s="26">
        <v>75</v>
      </c>
      <c r="F61" s="24">
        <f t="shared" si="15"/>
        <v>332</v>
      </c>
      <c r="G61" s="43">
        <v>332</v>
      </c>
      <c r="H61" s="44">
        <f t="shared" si="6"/>
        <v>0</v>
      </c>
      <c r="I61" s="26">
        <v>1063</v>
      </c>
      <c r="J61" s="26">
        <v>393</v>
      </c>
      <c r="K61" s="26">
        <f t="shared" si="16"/>
        <v>1456</v>
      </c>
      <c r="L61" s="29">
        <f t="shared" si="28"/>
        <v>0.61642675698560545</v>
      </c>
      <c r="M61" s="29">
        <f t="shared" si="29"/>
        <v>0.2699175824175824</v>
      </c>
      <c r="N61" s="33">
        <f t="shared" si="30"/>
        <v>0.24176857949200375</v>
      </c>
      <c r="O61" s="31">
        <f>'[1]GEN 2016 - Warehouse'!M61+'[1]GEN 2016 - 5th Precinct'!M61</f>
        <v>95</v>
      </c>
      <c r="P61" s="31">
        <f>'[2]Grand Total'!$F$50</f>
        <v>0</v>
      </c>
      <c r="Q61" s="32">
        <f t="shared" si="31"/>
        <v>95</v>
      </c>
    </row>
    <row r="62" spans="1:17" s="31" customFormat="1" x14ac:dyDescent="0.3">
      <c r="A62" s="24">
        <v>5</v>
      </c>
      <c r="B62" s="24">
        <v>8</v>
      </c>
      <c r="C62" s="25">
        <v>2093</v>
      </c>
      <c r="D62" s="26">
        <v>378</v>
      </c>
      <c r="E62" s="26">
        <v>56</v>
      </c>
      <c r="F62" s="24">
        <f t="shared" si="15"/>
        <v>434</v>
      </c>
      <c r="G62" s="43">
        <v>434</v>
      </c>
      <c r="H62" s="44">
        <f t="shared" si="6"/>
        <v>0</v>
      </c>
      <c r="I62" s="26">
        <v>1232</v>
      </c>
      <c r="J62" s="26">
        <v>260</v>
      </c>
      <c r="K62" s="26">
        <f t="shared" si="16"/>
        <v>1492</v>
      </c>
      <c r="L62" s="29">
        <f t="shared" si="28"/>
        <v>0.5904234269885239</v>
      </c>
      <c r="M62" s="29">
        <f t="shared" si="29"/>
        <v>0.17426273458445041</v>
      </c>
      <c r="N62" s="33">
        <f t="shared" si="30"/>
        <v>0.30681818181818182</v>
      </c>
      <c r="O62" s="31">
        <f>'[1]GEN 2016 - Warehouse'!M62+'[1]GEN 2016 - 5th Precinct'!M62</f>
        <v>100</v>
      </c>
      <c r="P62" s="31">
        <f>'[2]Grand Total'!$F$51</f>
        <v>0</v>
      </c>
      <c r="Q62" s="32">
        <f t="shared" si="31"/>
        <v>100</v>
      </c>
    </row>
    <row r="63" spans="1:17" s="31" customFormat="1" x14ac:dyDescent="0.3">
      <c r="A63" s="24">
        <v>5</v>
      </c>
      <c r="B63" s="24">
        <v>9</v>
      </c>
      <c r="C63" s="25">
        <v>1458</v>
      </c>
      <c r="D63" s="26">
        <v>170</v>
      </c>
      <c r="E63" s="26">
        <v>68</v>
      </c>
      <c r="F63" s="24">
        <f t="shared" si="15"/>
        <v>238</v>
      </c>
      <c r="G63" s="43">
        <v>238</v>
      </c>
      <c r="H63" s="44">
        <f t="shared" si="6"/>
        <v>0</v>
      </c>
      <c r="I63" s="26">
        <v>863</v>
      </c>
      <c r="J63" s="26">
        <v>390</v>
      </c>
      <c r="K63" s="26">
        <f t="shared" si="16"/>
        <v>1253</v>
      </c>
      <c r="L63" s="29">
        <f t="shared" si="28"/>
        <v>0.73879716981132071</v>
      </c>
      <c r="M63" s="29">
        <f t="shared" si="29"/>
        <v>0.31125299281723862</v>
      </c>
      <c r="N63" s="33">
        <f t="shared" si="30"/>
        <v>0.19698725376593279</v>
      </c>
      <c r="O63" s="31">
        <f>'[1]GEN 2016 - Warehouse'!M63+'[1]GEN 2016 - 5th Precinct'!M63</f>
        <v>58</v>
      </c>
      <c r="P63" s="31">
        <f>'[2]Grand Total'!$F$52</f>
        <v>0</v>
      </c>
      <c r="Q63" s="32">
        <f t="shared" si="31"/>
        <v>58</v>
      </c>
    </row>
    <row r="64" spans="1:17" s="41" customFormat="1" ht="13.8" x14ac:dyDescent="0.25">
      <c r="A64" s="34" t="s">
        <v>22</v>
      </c>
      <c r="B64" s="34"/>
      <c r="C64" s="35">
        <f>SUM(C55:C63)</f>
        <v>15410</v>
      </c>
      <c r="D64" s="35">
        <f t="shared" ref="D64:Q64" si="32">SUM(D55:D63)</f>
        <v>1993</v>
      </c>
      <c r="E64" s="35">
        <f t="shared" si="32"/>
        <v>471</v>
      </c>
      <c r="F64" s="35">
        <f t="shared" si="32"/>
        <v>2464</v>
      </c>
      <c r="G64" s="36">
        <f>SUM(G55:G63)</f>
        <v>2464</v>
      </c>
      <c r="H64" s="37">
        <f t="shared" si="6"/>
        <v>0</v>
      </c>
      <c r="I64" s="35">
        <f t="shared" si="32"/>
        <v>8222</v>
      </c>
      <c r="J64" s="35">
        <f t="shared" si="32"/>
        <v>3119</v>
      </c>
      <c r="K64" s="35">
        <f t="shared" si="32"/>
        <v>11341</v>
      </c>
      <c r="L64" s="7">
        <f t="shared" si="28"/>
        <v>0.63449703479914965</v>
      </c>
      <c r="M64" s="7">
        <f t="shared" si="29"/>
        <v>0.27501983952032449</v>
      </c>
      <c r="N64" s="39">
        <f t="shared" si="30"/>
        <v>0.2423984432011676</v>
      </c>
      <c r="O64" s="35">
        <f t="shared" si="32"/>
        <v>544</v>
      </c>
      <c r="P64" s="35">
        <f t="shared" si="32"/>
        <v>0</v>
      </c>
      <c r="Q64" s="35">
        <f t="shared" si="32"/>
        <v>544</v>
      </c>
    </row>
    <row r="65" spans="1:17" s="31" customFormat="1" ht="13.8" x14ac:dyDescent="0.25">
      <c r="A65" s="24"/>
      <c r="B65" s="24"/>
      <c r="C65" s="42"/>
      <c r="D65" s="24"/>
      <c r="E65" s="24"/>
      <c r="F65" s="24"/>
      <c r="G65" s="43"/>
      <c r="H65" s="44"/>
      <c r="I65" s="24"/>
      <c r="J65" s="32"/>
      <c r="K65" s="42"/>
      <c r="L65" s="29"/>
      <c r="M65" s="29"/>
      <c r="N65" s="45"/>
      <c r="Q65" s="32"/>
    </row>
    <row r="66" spans="1:17" s="31" customFormat="1" x14ac:dyDescent="0.3">
      <c r="A66" s="24">
        <v>6</v>
      </c>
      <c r="B66" s="24">
        <v>1</v>
      </c>
      <c r="C66" s="25">
        <v>822</v>
      </c>
      <c r="D66" s="26">
        <v>93</v>
      </c>
      <c r="E66" s="26">
        <v>17</v>
      </c>
      <c r="F66" s="24">
        <f t="shared" si="15"/>
        <v>110</v>
      </c>
      <c r="G66" s="43">
        <v>110</v>
      </c>
      <c r="H66" s="44">
        <f t="shared" si="6"/>
        <v>0</v>
      </c>
      <c r="I66" s="26">
        <v>514</v>
      </c>
      <c r="J66" s="26">
        <v>238</v>
      </c>
      <c r="K66" s="26">
        <f t="shared" si="16"/>
        <v>752</v>
      </c>
      <c r="L66" s="29">
        <f t="shared" ref="L66:L75" si="33">K66/(C66+F66)</f>
        <v>0.80686695278969955</v>
      </c>
      <c r="M66" s="29">
        <f t="shared" ref="M66:M75" si="34">J66/K66</f>
        <v>0.31648936170212766</v>
      </c>
      <c r="N66" s="33">
        <f t="shared" ref="N66:N75" si="35">SUM(D66/I66)</f>
        <v>0.18093385214007782</v>
      </c>
      <c r="O66" s="31">
        <f>'[1]GEN 2016 - Warehouse'!M66+'[1]GEN 2016 - 5th Precinct'!M66</f>
        <v>13</v>
      </c>
      <c r="P66" s="31">
        <f>'[2]Grand Total'!$F$53</f>
        <v>0</v>
      </c>
      <c r="Q66" s="32">
        <f t="shared" ref="Q66:Q74" si="36">O66+P66</f>
        <v>13</v>
      </c>
    </row>
    <row r="67" spans="1:17" s="31" customFormat="1" x14ac:dyDescent="0.3">
      <c r="A67" s="24">
        <v>6</v>
      </c>
      <c r="B67" s="24">
        <v>2</v>
      </c>
      <c r="C67" s="25">
        <v>2337</v>
      </c>
      <c r="D67" s="26">
        <v>173</v>
      </c>
      <c r="E67" s="26">
        <v>68</v>
      </c>
      <c r="F67" s="24">
        <f t="shared" si="15"/>
        <v>241</v>
      </c>
      <c r="G67" s="43">
        <v>241</v>
      </c>
      <c r="H67" s="44">
        <f t="shared" si="6"/>
        <v>0</v>
      </c>
      <c r="I67" s="26">
        <v>1313</v>
      </c>
      <c r="J67" s="26">
        <v>588</v>
      </c>
      <c r="K67" s="26">
        <f t="shared" si="16"/>
        <v>1901</v>
      </c>
      <c r="L67" s="29">
        <f t="shared" si="33"/>
        <v>0.73739332816136538</v>
      </c>
      <c r="M67" s="29">
        <f t="shared" si="34"/>
        <v>0.3093108890057864</v>
      </c>
      <c r="N67" s="33">
        <f t="shared" si="35"/>
        <v>0.13175932977913177</v>
      </c>
      <c r="O67" s="31">
        <f>'[1]GEN 2016 - Warehouse'!M67+'[1]GEN 2016 - 5th Precinct'!M67</f>
        <v>69</v>
      </c>
      <c r="P67" s="31">
        <f>'[2]Grand Total'!$F$54</f>
        <v>0</v>
      </c>
      <c r="Q67" s="32">
        <f t="shared" si="36"/>
        <v>69</v>
      </c>
    </row>
    <row r="68" spans="1:17" s="31" customFormat="1" x14ac:dyDescent="0.3">
      <c r="A68" s="24">
        <v>6</v>
      </c>
      <c r="B68" s="24">
        <v>3</v>
      </c>
      <c r="C68" s="25">
        <v>2891</v>
      </c>
      <c r="D68" s="26">
        <v>311</v>
      </c>
      <c r="E68" s="26">
        <v>52</v>
      </c>
      <c r="F68" s="24">
        <f t="shared" si="15"/>
        <v>363</v>
      </c>
      <c r="G68" s="43">
        <v>363</v>
      </c>
      <c r="H68" s="44">
        <f t="shared" si="6"/>
        <v>0</v>
      </c>
      <c r="I68" s="26">
        <v>1742</v>
      </c>
      <c r="J68" s="26">
        <v>419</v>
      </c>
      <c r="K68" s="26">
        <f t="shared" si="16"/>
        <v>2161</v>
      </c>
      <c r="L68" s="29">
        <f t="shared" si="33"/>
        <v>0.66410571604179469</v>
      </c>
      <c r="M68" s="29">
        <f t="shared" si="34"/>
        <v>0.19389171679777881</v>
      </c>
      <c r="N68" s="33">
        <f t="shared" si="35"/>
        <v>0.17853042479908152</v>
      </c>
      <c r="O68" s="31">
        <f>'[1]GEN 2016 - Warehouse'!M68+'[1]GEN 2016 - 5th Precinct'!M68</f>
        <v>125</v>
      </c>
      <c r="P68" s="31">
        <f>'[2]Grand Total'!$F$55</f>
        <v>0</v>
      </c>
      <c r="Q68" s="32">
        <f t="shared" si="36"/>
        <v>125</v>
      </c>
    </row>
    <row r="69" spans="1:17" s="31" customFormat="1" x14ac:dyDescent="0.3">
      <c r="A69" s="24">
        <v>6</v>
      </c>
      <c r="B69" s="24">
        <v>4</v>
      </c>
      <c r="C69" s="25">
        <v>2245</v>
      </c>
      <c r="D69" s="26">
        <v>621</v>
      </c>
      <c r="E69" s="26">
        <v>113</v>
      </c>
      <c r="F69" s="24">
        <f t="shared" si="15"/>
        <v>734</v>
      </c>
      <c r="G69" s="43">
        <v>734</v>
      </c>
      <c r="H69" s="44">
        <f t="shared" si="6"/>
        <v>0</v>
      </c>
      <c r="I69" s="26">
        <v>1422</v>
      </c>
      <c r="J69" s="26">
        <v>537</v>
      </c>
      <c r="K69" s="26">
        <f t="shared" si="16"/>
        <v>1959</v>
      </c>
      <c r="L69" s="29">
        <f t="shared" si="33"/>
        <v>0.65760322255790538</v>
      </c>
      <c r="M69" s="29">
        <f t="shared" si="34"/>
        <v>0.27411944869831545</v>
      </c>
      <c r="N69" s="33">
        <f t="shared" si="35"/>
        <v>0.43670886075949367</v>
      </c>
      <c r="O69" s="31">
        <f>'[1]GEN 2016 - Warehouse'!M69+'[1]GEN 2016 - 5th Precinct'!M69</f>
        <v>70</v>
      </c>
      <c r="P69" s="31">
        <f>'[2]Grand Total'!$F$56</f>
        <v>0</v>
      </c>
      <c r="Q69" s="32">
        <f t="shared" si="36"/>
        <v>70</v>
      </c>
    </row>
    <row r="70" spans="1:17" s="31" customFormat="1" x14ac:dyDescent="0.3">
      <c r="A70" s="24">
        <v>6</v>
      </c>
      <c r="B70" s="24">
        <v>5</v>
      </c>
      <c r="C70" s="25">
        <v>1221</v>
      </c>
      <c r="D70" s="26">
        <v>233</v>
      </c>
      <c r="E70" s="26">
        <v>35</v>
      </c>
      <c r="F70" s="24">
        <f t="shared" si="15"/>
        <v>268</v>
      </c>
      <c r="G70" s="43">
        <v>268</v>
      </c>
      <c r="H70" s="44">
        <f t="shared" si="6"/>
        <v>0</v>
      </c>
      <c r="I70" s="26">
        <v>822</v>
      </c>
      <c r="J70" s="26">
        <v>202</v>
      </c>
      <c r="K70" s="26">
        <f t="shared" si="16"/>
        <v>1024</v>
      </c>
      <c r="L70" s="29">
        <f t="shared" si="33"/>
        <v>0.6877098723975823</v>
      </c>
      <c r="M70" s="29">
        <f t="shared" si="34"/>
        <v>0.197265625</v>
      </c>
      <c r="N70" s="33">
        <f t="shared" si="35"/>
        <v>0.28345498783454987</v>
      </c>
      <c r="O70" s="31">
        <f>'[1]GEN 2016 - Warehouse'!M70+'[1]GEN 2016 - 5th Precinct'!M70</f>
        <v>53</v>
      </c>
      <c r="P70" s="31">
        <f>'[2]Grand Total'!$F$57</f>
        <v>0</v>
      </c>
      <c r="Q70" s="32">
        <f t="shared" si="36"/>
        <v>53</v>
      </c>
    </row>
    <row r="71" spans="1:17" s="31" customFormat="1" x14ac:dyDescent="0.3">
      <c r="A71" s="24">
        <v>6</v>
      </c>
      <c r="B71" s="24">
        <v>6</v>
      </c>
      <c r="C71" s="25">
        <v>1370</v>
      </c>
      <c r="D71" s="26">
        <v>288</v>
      </c>
      <c r="E71" s="26">
        <v>29</v>
      </c>
      <c r="F71" s="24">
        <f t="shared" si="15"/>
        <v>317</v>
      </c>
      <c r="G71" s="43">
        <v>317</v>
      </c>
      <c r="H71" s="44">
        <f t="shared" ref="H71:H134" si="37">G71-F71</f>
        <v>0</v>
      </c>
      <c r="I71" s="26">
        <v>881</v>
      </c>
      <c r="J71" s="26">
        <v>176</v>
      </c>
      <c r="K71" s="26">
        <f t="shared" si="16"/>
        <v>1057</v>
      </c>
      <c r="L71" s="29">
        <f t="shared" si="33"/>
        <v>0.62655601659751037</v>
      </c>
      <c r="M71" s="29">
        <f t="shared" si="34"/>
        <v>0.16650898770104069</v>
      </c>
      <c r="N71" s="33">
        <f t="shared" si="35"/>
        <v>0.32690124858115777</v>
      </c>
      <c r="O71" s="31">
        <f>'[1]GEN 2016 - Warehouse'!M71+'[1]GEN 2016 - 5th Precinct'!M71</f>
        <v>43</v>
      </c>
      <c r="P71" s="31">
        <f>'[2]Grand Total'!$F$58</f>
        <v>0</v>
      </c>
      <c r="Q71" s="32">
        <f t="shared" si="36"/>
        <v>43</v>
      </c>
    </row>
    <row r="72" spans="1:17" s="31" customFormat="1" x14ac:dyDescent="0.3">
      <c r="A72" s="24">
        <v>6</v>
      </c>
      <c r="B72" s="24">
        <v>7</v>
      </c>
      <c r="C72" s="25">
        <v>800</v>
      </c>
      <c r="D72" s="26">
        <v>130</v>
      </c>
      <c r="E72" s="26">
        <v>73</v>
      </c>
      <c r="F72" s="24">
        <f t="shared" si="15"/>
        <v>203</v>
      </c>
      <c r="G72" s="43">
        <v>203</v>
      </c>
      <c r="H72" s="44">
        <f t="shared" si="37"/>
        <v>0</v>
      </c>
      <c r="I72" s="26">
        <v>487</v>
      </c>
      <c r="J72" s="26">
        <v>140</v>
      </c>
      <c r="K72" s="26">
        <f t="shared" si="16"/>
        <v>627</v>
      </c>
      <c r="L72" s="29">
        <f t="shared" si="33"/>
        <v>0.62512462612163511</v>
      </c>
      <c r="M72" s="29">
        <f t="shared" si="34"/>
        <v>0.22328548644338117</v>
      </c>
      <c r="N72" s="33">
        <f t="shared" si="35"/>
        <v>0.26694045174537989</v>
      </c>
      <c r="O72" s="31">
        <f>'[1]GEN 2016 - Warehouse'!M72+'[1]GEN 2016 - 5th Precinct'!M72</f>
        <v>40</v>
      </c>
      <c r="P72" s="31">
        <f>'[2]Grand Total'!$F$59</f>
        <v>0</v>
      </c>
      <c r="Q72" s="32">
        <f t="shared" si="36"/>
        <v>40</v>
      </c>
    </row>
    <row r="73" spans="1:17" s="31" customFormat="1" x14ac:dyDescent="0.3">
      <c r="A73" s="24">
        <v>6</v>
      </c>
      <c r="B73" s="24">
        <v>8</v>
      </c>
      <c r="C73" s="25">
        <v>1224</v>
      </c>
      <c r="D73" s="26">
        <v>133</v>
      </c>
      <c r="E73" s="26">
        <v>29</v>
      </c>
      <c r="F73" s="24">
        <f t="shared" si="15"/>
        <v>162</v>
      </c>
      <c r="G73" s="43">
        <v>162</v>
      </c>
      <c r="H73" s="44">
        <f t="shared" si="37"/>
        <v>0</v>
      </c>
      <c r="I73" s="26">
        <v>805</v>
      </c>
      <c r="J73" s="26">
        <v>191</v>
      </c>
      <c r="K73" s="26">
        <f t="shared" si="16"/>
        <v>996</v>
      </c>
      <c r="L73" s="29">
        <f t="shared" si="33"/>
        <v>0.7186147186147186</v>
      </c>
      <c r="M73" s="29">
        <f t="shared" si="34"/>
        <v>0.19176706827309237</v>
      </c>
      <c r="N73" s="33">
        <f t="shared" si="35"/>
        <v>0.16521739130434782</v>
      </c>
      <c r="O73" s="31">
        <f>'[1]GEN 2016 - Warehouse'!M73+'[1]GEN 2016 - 5th Precinct'!M73</f>
        <v>61</v>
      </c>
      <c r="P73" s="31">
        <f>'[2]Grand Total'!$F$60</f>
        <v>0</v>
      </c>
      <c r="Q73" s="32">
        <f t="shared" si="36"/>
        <v>61</v>
      </c>
    </row>
    <row r="74" spans="1:17" s="31" customFormat="1" x14ac:dyDescent="0.3">
      <c r="A74" s="24">
        <v>6</v>
      </c>
      <c r="B74" s="24">
        <v>9</v>
      </c>
      <c r="C74" s="25">
        <v>1928</v>
      </c>
      <c r="D74" s="26">
        <v>284</v>
      </c>
      <c r="E74" s="26">
        <v>68</v>
      </c>
      <c r="F74" s="24">
        <f t="shared" si="15"/>
        <v>352</v>
      </c>
      <c r="G74" s="43">
        <v>352</v>
      </c>
      <c r="H74" s="44">
        <f t="shared" si="37"/>
        <v>0</v>
      </c>
      <c r="I74" s="26">
        <v>1207</v>
      </c>
      <c r="J74" s="26">
        <v>441</v>
      </c>
      <c r="K74" s="26">
        <f t="shared" si="16"/>
        <v>1648</v>
      </c>
      <c r="L74" s="29">
        <f t="shared" si="33"/>
        <v>0.72280701754385968</v>
      </c>
      <c r="M74" s="29">
        <f t="shared" si="34"/>
        <v>0.2675970873786408</v>
      </c>
      <c r="N74" s="33">
        <f t="shared" si="35"/>
        <v>0.23529411764705882</v>
      </c>
      <c r="O74" s="31">
        <f>'[1]GEN 2016 - Warehouse'!M74+'[1]GEN 2016 - 5th Precinct'!M74</f>
        <v>69</v>
      </c>
      <c r="P74" s="31">
        <f>'[2]Grand Total'!$F$61</f>
        <v>0</v>
      </c>
      <c r="Q74" s="32">
        <f t="shared" si="36"/>
        <v>69</v>
      </c>
    </row>
    <row r="75" spans="1:17" s="41" customFormat="1" ht="13.8" x14ac:dyDescent="0.25">
      <c r="A75" s="34" t="s">
        <v>23</v>
      </c>
      <c r="B75" s="34"/>
      <c r="C75" s="35">
        <f t="shared" ref="C75:K75" si="38">SUM(C66:C74)</f>
        <v>14838</v>
      </c>
      <c r="D75" s="40">
        <f t="shared" si="38"/>
        <v>2266</v>
      </c>
      <c r="E75" s="35">
        <f>SUM(E66:E74)</f>
        <v>484</v>
      </c>
      <c r="F75" s="40">
        <f t="shared" si="38"/>
        <v>2750</v>
      </c>
      <c r="G75" s="46">
        <f>SUM(G66:G74)</f>
        <v>2750</v>
      </c>
      <c r="H75" s="47">
        <f t="shared" si="37"/>
        <v>0</v>
      </c>
      <c r="I75" s="50">
        <f t="shared" si="38"/>
        <v>9193</v>
      </c>
      <c r="J75" s="49">
        <f t="shared" si="38"/>
        <v>2932</v>
      </c>
      <c r="K75" s="35">
        <f t="shared" si="38"/>
        <v>12125</v>
      </c>
      <c r="L75" s="7">
        <f t="shared" si="33"/>
        <v>0.68939049351830795</v>
      </c>
      <c r="M75" s="7">
        <f t="shared" si="34"/>
        <v>0.24181443298969071</v>
      </c>
      <c r="N75" s="39">
        <f t="shared" si="35"/>
        <v>0.24649189600783206</v>
      </c>
      <c r="O75" s="40">
        <f t="shared" ref="O75:Q75" si="39">SUM(O66:O74)</f>
        <v>543</v>
      </c>
      <c r="P75" s="40">
        <f t="shared" si="39"/>
        <v>0</v>
      </c>
      <c r="Q75" s="40">
        <f t="shared" si="39"/>
        <v>543</v>
      </c>
    </row>
    <row r="76" spans="1:17" s="31" customFormat="1" ht="13.8" x14ac:dyDescent="0.25">
      <c r="A76" s="24"/>
      <c r="B76" s="24"/>
      <c r="C76" s="42"/>
      <c r="D76" s="24"/>
      <c r="E76" s="24"/>
      <c r="F76" s="24"/>
      <c r="G76" s="43"/>
      <c r="H76" s="44"/>
      <c r="I76" s="24"/>
      <c r="J76" s="32"/>
      <c r="K76" s="42"/>
      <c r="L76" s="29"/>
      <c r="M76" s="29"/>
      <c r="N76" s="45"/>
      <c r="Q76" s="32"/>
    </row>
    <row r="77" spans="1:17" s="31" customFormat="1" x14ac:dyDescent="0.3">
      <c r="A77" s="24">
        <v>7</v>
      </c>
      <c r="B77" s="24" t="s">
        <v>24</v>
      </c>
      <c r="C77" s="25">
        <v>1020</v>
      </c>
      <c r="D77" s="26">
        <v>53</v>
      </c>
      <c r="E77" s="26">
        <v>24</v>
      </c>
      <c r="F77" s="24">
        <f t="shared" si="15"/>
        <v>77</v>
      </c>
      <c r="G77" s="43">
        <v>77</v>
      </c>
      <c r="H77" s="44">
        <f t="shared" si="37"/>
        <v>0</v>
      </c>
      <c r="I77" s="26">
        <v>673</v>
      </c>
      <c r="J77" s="26">
        <v>298</v>
      </c>
      <c r="K77" s="26">
        <f t="shared" si="16"/>
        <v>971</v>
      </c>
      <c r="L77" s="29">
        <f t="shared" ref="L77:L87" si="40">K77/(C77+F77)</f>
        <v>0.88514129443938017</v>
      </c>
      <c r="M77" s="29">
        <f t="shared" ref="M77:M87" si="41">J77/K77</f>
        <v>0.30690010298661174</v>
      </c>
      <c r="N77" s="33">
        <f t="shared" ref="N77:N87" si="42">SUM(D77/I77)</f>
        <v>7.8751857355126298E-2</v>
      </c>
      <c r="O77" s="31">
        <f>'[1]GEN 2016 - Warehouse'!M77+'[1]GEN 2016 - 5th Precinct'!M77</f>
        <v>4</v>
      </c>
      <c r="P77" s="31">
        <f>'[2]Grand Total'!$F$62</f>
        <v>0</v>
      </c>
      <c r="Q77" s="32">
        <f t="shared" ref="Q77:Q86" si="43">O77+P77</f>
        <v>4</v>
      </c>
    </row>
    <row r="78" spans="1:17" s="31" customFormat="1" x14ac:dyDescent="0.3">
      <c r="A78" s="24">
        <v>7</v>
      </c>
      <c r="B78" s="24" t="s">
        <v>25</v>
      </c>
      <c r="C78" s="25">
        <v>1576</v>
      </c>
      <c r="D78" s="26">
        <v>59</v>
      </c>
      <c r="E78" s="26">
        <v>38</v>
      </c>
      <c r="F78" s="24">
        <f t="shared" si="15"/>
        <v>97</v>
      </c>
      <c r="G78" s="43">
        <v>97</v>
      </c>
      <c r="H78" s="44">
        <f t="shared" si="37"/>
        <v>0</v>
      </c>
      <c r="I78" s="26">
        <v>1004</v>
      </c>
      <c r="J78" s="26">
        <v>451</v>
      </c>
      <c r="K78" s="26">
        <f t="shared" si="16"/>
        <v>1455</v>
      </c>
      <c r="L78" s="29">
        <f t="shared" si="40"/>
        <v>0.86969515839808731</v>
      </c>
      <c r="M78" s="29">
        <f t="shared" si="41"/>
        <v>0.30996563573883162</v>
      </c>
      <c r="N78" s="33">
        <f t="shared" si="42"/>
        <v>5.8764940239043828E-2</v>
      </c>
      <c r="O78" s="31">
        <f>'[1]GEN 2016 - Warehouse'!M78+'[1]GEN 2016 - 5th Precinct'!M78</f>
        <v>15</v>
      </c>
      <c r="P78" s="31">
        <f>'[2]Grand Total'!$F$63</f>
        <v>0</v>
      </c>
      <c r="Q78" s="32">
        <f t="shared" si="43"/>
        <v>15</v>
      </c>
    </row>
    <row r="79" spans="1:17" s="31" customFormat="1" x14ac:dyDescent="0.3">
      <c r="A79" s="24">
        <v>7</v>
      </c>
      <c r="B79" s="24">
        <v>3</v>
      </c>
      <c r="C79" s="25">
        <v>2532</v>
      </c>
      <c r="D79" s="26">
        <v>168</v>
      </c>
      <c r="E79" s="26">
        <v>70</v>
      </c>
      <c r="F79" s="24">
        <f t="shared" si="15"/>
        <v>238</v>
      </c>
      <c r="G79" s="43">
        <v>238</v>
      </c>
      <c r="H79" s="44">
        <f t="shared" si="37"/>
        <v>0</v>
      </c>
      <c r="I79" s="26">
        <v>1550</v>
      </c>
      <c r="J79" s="26">
        <v>814</v>
      </c>
      <c r="K79" s="26">
        <f t="shared" si="16"/>
        <v>2364</v>
      </c>
      <c r="L79" s="29">
        <f t="shared" si="40"/>
        <v>0.85342960288808667</v>
      </c>
      <c r="M79" s="29">
        <f t="shared" si="41"/>
        <v>0.344331641285956</v>
      </c>
      <c r="N79" s="33">
        <f t="shared" si="42"/>
        <v>0.10838709677419354</v>
      </c>
      <c r="O79" s="31">
        <f>'[1]GEN 2016 - Warehouse'!M79+'[1]GEN 2016 - 5th Precinct'!M79</f>
        <v>12</v>
      </c>
      <c r="P79" s="31">
        <f>'[2]Grand Total'!$F$64</f>
        <v>0</v>
      </c>
      <c r="Q79" s="32">
        <f t="shared" si="43"/>
        <v>12</v>
      </c>
    </row>
    <row r="80" spans="1:17" s="31" customFormat="1" x14ac:dyDescent="0.3">
      <c r="A80" s="24">
        <v>7</v>
      </c>
      <c r="B80" s="24" t="s">
        <v>26</v>
      </c>
      <c r="C80" s="25">
        <v>2327</v>
      </c>
      <c r="D80" s="26">
        <v>159</v>
      </c>
      <c r="E80" s="26">
        <v>110</v>
      </c>
      <c r="F80" s="24">
        <f t="shared" si="15"/>
        <v>269</v>
      </c>
      <c r="G80" s="43">
        <v>269</v>
      </c>
      <c r="H80" s="44">
        <f t="shared" si="37"/>
        <v>0</v>
      </c>
      <c r="I80" s="26">
        <v>1344</v>
      </c>
      <c r="J80" s="26">
        <v>820</v>
      </c>
      <c r="K80" s="26">
        <f t="shared" si="16"/>
        <v>2164</v>
      </c>
      <c r="L80" s="29">
        <f t="shared" si="40"/>
        <v>0.83359013867488441</v>
      </c>
      <c r="M80" s="29">
        <f t="shared" si="41"/>
        <v>0.37892791127541592</v>
      </c>
      <c r="N80" s="33">
        <f t="shared" si="42"/>
        <v>0.11830357142857142</v>
      </c>
      <c r="O80" s="31">
        <f>'[1]GEN 2016 - Warehouse'!M80+'[1]GEN 2016 - 5th Precinct'!M80</f>
        <v>15</v>
      </c>
      <c r="P80" s="31">
        <f>'[2]Grand Total'!$F$65</f>
        <v>0</v>
      </c>
      <c r="Q80" s="32">
        <f t="shared" si="43"/>
        <v>15</v>
      </c>
    </row>
    <row r="81" spans="1:17" s="31" customFormat="1" x14ac:dyDescent="0.3">
      <c r="A81" s="24">
        <v>7</v>
      </c>
      <c r="B81" s="24">
        <v>5</v>
      </c>
      <c r="C81" s="25">
        <v>2249</v>
      </c>
      <c r="D81" s="26">
        <v>229</v>
      </c>
      <c r="E81" s="26">
        <v>80</v>
      </c>
      <c r="F81" s="24">
        <f t="shared" si="15"/>
        <v>309</v>
      </c>
      <c r="G81" s="43">
        <v>309</v>
      </c>
      <c r="H81" s="44">
        <f t="shared" si="37"/>
        <v>0</v>
      </c>
      <c r="I81" s="26">
        <v>1355</v>
      </c>
      <c r="J81" s="26">
        <v>718</v>
      </c>
      <c r="K81" s="26">
        <f t="shared" si="16"/>
        <v>2073</v>
      </c>
      <c r="L81" s="29">
        <f t="shared" si="40"/>
        <v>0.81039874902267395</v>
      </c>
      <c r="M81" s="29">
        <f t="shared" si="41"/>
        <v>0.34635793535938253</v>
      </c>
      <c r="N81" s="33">
        <f t="shared" si="42"/>
        <v>0.16900369003690036</v>
      </c>
      <c r="O81" s="31">
        <f>'[1]GEN 2016 - Warehouse'!M81+'[1]GEN 2016 - 5th Precinct'!M81</f>
        <v>21</v>
      </c>
      <c r="P81" s="31">
        <f>'[2]Grand Total'!$F$66</f>
        <v>0</v>
      </c>
      <c r="Q81" s="32">
        <f t="shared" si="43"/>
        <v>21</v>
      </c>
    </row>
    <row r="82" spans="1:17" s="31" customFormat="1" x14ac:dyDescent="0.3">
      <c r="A82" s="24">
        <v>7</v>
      </c>
      <c r="B82" s="24">
        <v>6</v>
      </c>
      <c r="C82" s="25">
        <v>3060</v>
      </c>
      <c r="D82" s="26">
        <v>366</v>
      </c>
      <c r="E82" s="26">
        <v>161</v>
      </c>
      <c r="F82" s="24">
        <f t="shared" si="15"/>
        <v>527</v>
      </c>
      <c r="G82" s="43">
        <v>527</v>
      </c>
      <c r="H82" s="44">
        <f t="shared" si="37"/>
        <v>0</v>
      </c>
      <c r="I82" s="26">
        <v>1501</v>
      </c>
      <c r="J82" s="26">
        <v>985</v>
      </c>
      <c r="K82" s="26">
        <f t="shared" si="16"/>
        <v>2486</v>
      </c>
      <c r="L82" s="29">
        <f t="shared" si="40"/>
        <v>0.69305826596041264</v>
      </c>
      <c r="M82" s="29">
        <f t="shared" si="41"/>
        <v>0.39621882542236525</v>
      </c>
      <c r="N82" s="33">
        <f t="shared" si="42"/>
        <v>0.24383744170552965</v>
      </c>
      <c r="O82" s="31">
        <f>'[1]GEN 2016 - Warehouse'!M82+'[1]GEN 2016 - 5th Precinct'!M82</f>
        <v>37</v>
      </c>
      <c r="P82" s="31">
        <f>'[2]Grand Total'!$F$67</f>
        <v>0</v>
      </c>
      <c r="Q82" s="32">
        <f t="shared" si="43"/>
        <v>37</v>
      </c>
    </row>
    <row r="83" spans="1:17" s="31" customFormat="1" x14ac:dyDescent="0.3">
      <c r="A83" s="24">
        <v>7</v>
      </c>
      <c r="B83" s="24">
        <v>7</v>
      </c>
      <c r="C83" s="25">
        <v>1131</v>
      </c>
      <c r="D83" s="26">
        <v>37</v>
      </c>
      <c r="E83" s="26">
        <v>24</v>
      </c>
      <c r="F83" s="24">
        <f>SUM(D83:E83)</f>
        <v>61</v>
      </c>
      <c r="G83" s="43">
        <v>61</v>
      </c>
      <c r="H83" s="44">
        <f t="shared" si="37"/>
        <v>0</v>
      </c>
      <c r="I83" s="26">
        <v>674</v>
      </c>
      <c r="J83" s="26">
        <v>376</v>
      </c>
      <c r="K83" s="26">
        <f t="shared" si="16"/>
        <v>1050</v>
      </c>
      <c r="L83" s="29">
        <f t="shared" si="40"/>
        <v>0.88087248322147649</v>
      </c>
      <c r="M83" s="29">
        <f t="shared" si="41"/>
        <v>0.35809523809523808</v>
      </c>
      <c r="N83" s="33">
        <f t="shared" si="42"/>
        <v>5.4896142433234422E-2</v>
      </c>
      <c r="O83" s="31">
        <f>'[1]GEN 2016 - Warehouse'!M83+'[1]GEN 2016 - 5th Precinct'!M83</f>
        <v>2</v>
      </c>
      <c r="P83" s="31">
        <f>'[2]Grand Total'!$F$68</f>
        <v>0</v>
      </c>
      <c r="Q83" s="32">
        <f t="shared" si="43"/>
        <v>2</v>
      </c>
    </row>
    <row r="84" spans="1:17" s="31" customFormat="1" x14ac:dyDescent="0.3">
      <c r="A84" s="24">
        <v>7</v>
      </c>
      <c r="B84" s="24">
        <v>8</v>
      </c>
      <c r="C84" s="25">
        <v>3694</v>
      </c>
      <c r="D84" s="26">
        <v>361</v>
      </c>
      <c r="E84" s="26">
        <v>129</v>
      </c>
      <c r="F84" s="24">
        <f t="shared" si="15"/>
        <v>490</v>
      </c>
      <c r="G84" s="43">
        <v>490</v>
      </c>
      <c r="H84" s="44">
        <f t="shared" si="37"/>
        <v>0</v>
      </c>
      <c r="I84" s="26">
        <v>1959</v>
      </c>
      <c r="J84" s="26">
        <v>1341</v>
      </c>
      <c r="K84" s="26">
        <f t="shared" si="16"/>
        <v>3300</v>
      </c>
      <c r="L84" s="29">
        <f t="shared" si="40"/>
        <v>0.78871892925430209</v>
      </c>
      <c r="M84" s="29">
        <f t="shared" si="41"/>
        <v>0.40636363636363637</v>
      </c>
      <c r="N84" s="33">
        <f t="shared" si="42"/>
        <v>0.18427769270035732</v>
      </c>
      <c r="O84" s="31">
        <f>'[1]GEN 2016 - Warehouse'!M84+'[1]GEN 2016 - 5th Precinct'!M84</f>
        <v>58</v>
      </c>
      <c r="P84" s="31">
        <f>'[2]Grand Total'!$F$69</f>
        <v>0</v>
      </c>
      <c r="Q84" s="32">
        <f t="shared" si="43"/>
        <v>58</v>
      </c>
    </row>
    <row r="85" spans="1:17" s="31" customFormat="1" x14ac:dyDescent="0.3">
      <c r="A85" s="24">
        <v>7</v>
      </c>
      <c r="B85" s="24">
        <v>9</v>
      </c>
      <c r="C85" s="25">
        <v>2355</v>
      </c>
      <c r="D85" s="26">
        <v>217</v>
      </c>
      <c r="E85" s="26">
        <v>85</v>
      </c>
      <c r="F85" s="24">
        <f t="shared" si="15"/>
        <v>302</v>
      </c>
      <c r="G85" s="43">
        <v>302</v>
      </c>
      <c r="H85" s="44">
        <f t="shared" si="37"/>
        <v>0</v>
      </c>
      <c r="I85" s="26">
        <v>1484</v>
      </c>
      <c r="J85" s="26">
        <v>802</v>
      </c>
      <c r="K85" s="26">
        <f t="shared" si="16"/>
        <v>2286</v>
      </c>
      <c r="L85" s="29">
        <f t="shared" si="40"/>
        <v>0.86036883703424916</v>
      </c>
      <c r="M85" s="29">
        <f t="shared" si="41"/>
        <v>0.35083114610673666</v>
      </c>
      <c r="N85" s="33">
        <f t="shared" si="42"/>
        <v>0.14622641509433962</v>
      </c>
      <c r="O85" s="31">
        <f>'[1]GEN 2016 - Warehouse'!M85+'[1]GEN 2016 - 5th Precinct'!M85</f>
        <v>11</v>
      </c>
      <c r="P85" s="31">
        <f>'[2]Grand Total'!$F$70</f>
        <v>0</v>
      </c>
      <c r="Q85" s="32">
        <f t="shared" si="43"/>
        <v>11</v>
      </c>
    </row>
    <row r="86" spans="1:17" s="31" customFormat="1" x14ac:dyDescent="0.3">
      <c r="A86" s="24">
        <v>7</v>
      </c>
      <c r="B86" s="24">
        <v>10</v>
      </c>
      <c r="C86" s="25">
        <v>762</v>
      </c>
      <c r="D86" s="26">
        <v>100</v>
      </c>
      <c r="E86" s="26">
        <v>16</v>
      </c>
      <c r="F86" s="24">
        <f t="shared" si="15"/>
        <v>116</v>
      </c>
      <c r="G86" s="43">
        <v>116</v>
      </c>
      <c r="H86" s="44">
        <f t="shared" si="37"/>
        <v>0</v>
      </c>
      <c r="I86" s="26">
        <v>499</v>
      </c>
      <c r="J86" s="26">
        <v>157</v>
      </c>
      <c r="K86" s="26">
        <f t="shared" si="16"/>
        <v>656</v>
      </c>
      <c r="L86" s="29">
        <f t="shared" si="40"/>
        <v>0.74715261958997725</v>
      </c>
      <c r="M86" s="29">
        <f t="shared" si="41"/>
        <v>0.23932926829268292</v>
      </c>
      <c r="N86" s="33">
        <f t="shared" si="42"/>
        <v>0.20040080160320642</v>
      </c>
      <c r="O86" s="31">
        <f>'[1]GEN 2016 - Warehouse'!M86+'[1]GEN 2016 - 5th Precinct'!M86</f>
        <v>6</v>
      </c>
      <c r="P86" s="31">
        <f>'[2]Grand Total'!$F$71</f>
        <v>0</v>
      </c>
      <c r="Q86" s="32">
        <f t="shared" si="43"/>
        <v>6</v>
      </c>
    </row>
    <row r="87" spans="1:17" s="41" customFormat="1" ht="13.8" x14ac:dyDescent="0.25">
      <c r="A87" s="34" t="s">
        <v>27</v>
      </c>
      <c r="B87" s="34"/>
      <c r="C87" s="35">
        <f t="shared" ref="C87:K87" si="44">SUM(C77:C86)</f>
        <v>20706</v>
      </c>
      <c r="D87" s="40">
        <f t="shared" si="44"/>
        <v>1749</v>
      </c>
      <c r="E87" s="35">
        <f>SUM(E77:E86)</f>
        <v>737</v>
      </c>
      <c r="F87" s="40">
        <f t="shared" si="44"/>
        <v>2486</v>
      </c>
      <c r="G87" s="46">
        <f>SUM(G77:G86)</f>
        <v>2486</v>
      </c>
      <c r="H87" s="47">
        <f t="shared" si="37"/>
        <v>0</v>
      </c>
      <c r="I87" s="35">
        <f t="shared" si="44"/>
        <v>12043</v>
      </c>
      <c r="J87" s="40">
        <f t="shared" si="44"/>
        <v>6762</v>
      </c>
      <c r="K87" s="35">
        <f t="shared" si="44"/>
        <v>18805</v>
      </c>
      <c r="L87" s="7">
        <f t="shared" si="40"/>
        <v>0.8108399448085547</v>
      </c>
      <c r="M87" s="7">
        <f t="shared" si="41"/>
        <v>0.35958521669768678</v>
      </c>
      <c r="N87" s="39">
        <f t="shared" si="42"/>
        <v>0.1452295939549946</v>
      </c>
      <c r="O87" s="40">
        <f t="shared" ref="O87:Q87" si="45">SUM(O77:O86)</f>
        <v>181</v>
      </c>
      <c r="P87" s="40">
        <f t="shared" si="45"/>
        <v>0</v>
      </c>
      <c r="Q87" s="40">
        <f t="shared" si="45"/>
        <v>181</v>
      </c>
    </row>
    <row r="88" spans="1:17" s="31" customFormat="1" ht="13.8" x14ac:dyDescent="0.25">
      <c r="A88" s="24"/>
      <c r="B88" s="24"/>
      <c r="C88" s="42"/>
      <c r="D88" s="24"/>
      <c r="E88" s="24"/>
      <c r="F88" s="24"/>
      <c r="G88" s="43"/>
      <c r="H88" s="44"/>
      <c r="I88" s="24"/>
      <c r="J88" s="32"/>
      <c r="K88" s="42"/>
      <c r="L88" s="29"/>
      <c r="M88" s="29"/>
      <c r="N88" s="45"/>
      <c r="Q88" s="32"/>
    </row>
    <row r="89" spans="1:17" s="31" customFormat="1" x14ac:dyDescent="0.3">
      <c r="A89" s="24">
        <v>8</v>
      </c>
      <c r="B89" s="24">
        <v>1</v>
      </c>
      <c r="C89" s="25">
        <v>1360</v>
      </c>
      <c r="D89" s="26">
        <v>192</v>
      </c>
      <c r="E89" s="26">
        <v>35</v>
      </c>
      <c r="F89" s="24">
        <f t="shared" si="15"/>
        <v>227</v>
      </c>
      <c r="G89" s="43">
        <v>227</v>
      </c>
      <c r="H89" s="44">
        <f t="shared" si="37"/>
        <v>0</v>
      </c>
      <c r="I89" s="26">
        <v>951</v>
      </c>
      <c r="J89" s="42">
        <v>195</v>
      </c>
      <c r="K89" s="42">
        <f t="shared" si="16"/>
        <v>1146</v>
      </c>
      <c r="L89" s="29">
        <f t="shared" ref="L89:L97" si="46">K89/(C89+F89)</f>
        <v>0.72211720226843101</v>
      </c>
      <c r="M89" s="29">
        <f t="shared" ref="M89:M97" si="47">J89/K89</f>
        <v>0.17015706806282724</v>
      </c>
      <c r="N89" s="33">
        <f t="shared" ref="N89:N97" si="48">SUM(D89/I89)</f>
        <v>0.20189274447949526</v>
      </c>
      <c r="O89" s="31">
        <f>'[1]GEN 2016 - Warehouse'!M89+'[1]GEN 2016 - 5th Precinct'!M89</f>
        <v>66</v>
      </c>
      <c r="P89" s="31">
        <f>'[2]Grand Total'!$F$72</f>
        <v>0</v>
      </c>
      <c r="Q89" s="32">
        <f t="shared" ref="Q89:Q96" si="49">O89+P89</f>
        <v>66</v>
      </c>
    </row>
    <row r="90" spans="1:17" s="31" customFormat="1" x14ac:dyDescent="0.3">
      <c r="A90" s="24">
        <v>8</v>
      </c>
      <c r="B90" s="24">
        <v>2</v>
      </c>
      <c r="C90" s="25">
        <v>2668</v>
      </c>
      <c r="D90" s="26">
        <v>293</v>
      </c>
      <c r="E90" s="26">
        <v>97</v>
      </c>
      <c r="F90" s="24">
        <f t="shared" si="15"/>
        <v>390</v>
      </c>
      <c r="G90" s="43">
        <v>390</v>
      </c>
      <c r="H90" s="44">
        <f t="shared" si="37"/>
        <v>0</v>
      </c>
      <c r="I90" s="26">
        <v>1710</v>
      </c>
      <c r="J90" s="26">
        <v>746</v>
      </c>
      <c r="K90" s="26">
        <f t="shared" si="16"/>
        <v>2456</v>
      </c>
      <c r="L90" s="29">
        <f t="shared" si="46"/>
        <v>0.80313930673642908</v>
      </c>
      <c r="M90" s="29">
        <f t="shared" si="47"/>
        <v>0.30374592833876224</v>
      </c>
      <c r="N90" s="33">
        <f t="shared" si="48"/>
        <v>0.17134502923976608</v>
      </c>
      <c r="O90" s="31">
        <f>'[1]GEN 2016 - Warehouse'!M90+'[1]GEN 2016 - 5th Precinct'!M90</f>
        <v>31</v>
      </c>
      <c r="P90" s="31">
        <f>'[2]Grand Total'!$F$73</f>
        <v>0</v>
      </c>
      <c r="Q90" s="32">
        <f t="shared" si="49"/>
        <v>31</v>
      </c>
    </row>
    <row r="91" spans="1:17" s="31" customFormat="1" x14ac:dyDescent="0.3">
      <c r="A91" s="24">
        <v>8</v>
      </c>
      <c r="B91" s="24">
        <v>3</v>
      </c>
      <c r="C91" s="25">
        <v>1508</v>
      </c>
      <c r="D91" s="26">
        <v>225</v>
      </c>
      <c r="E91" s="26">
        <v>27</v>
      </c>
      <c r="F91" s="24">
        <f t="shared" si="15"/>
        <v>252</v>
      </c>
      <c r="G91" s="43">
        <v>252</v>
      </c>
      <c r="H91" s="44">
        <f t="shared" si="37"/>
        <v>0</v>
      </c>
      <c r="I91" s="26">
        <v>1047</v>
      </c>
      <c r="J91" s="26">
        <v>280</v>
      </c>
      <c r="K91" s="26">
        <f t="shared" si="16"/>
        <v>1327</v>
      </c>
      <c r="L91" s="29">
        <f t="shared" si="46"/>
        <v>0.75397727272727277</v>
      </c>
      <c r="M91" s="29">
        <f t="shared" si="47"/>
        <v>0.21100226073850792</v>
      </c>
      <c r="N91" s="33">
        <f t="shared" si="48"/>
        <v>0.2148997134670487</v>
      </c>
      <c r="O91" s="31">
        <f>'[1]GEN 2016 - Warehouse'!M91+'[1]GEN 2016 - 5th Precinct'!M91</f>
        <v>63</v>
      </c>
      <c r="P91" s="31">
        <f>'[2]Grand Total'!$F$74</f>
        <v>0</v>
      </c>
      <c r="Q91" s="32">
        <f t="shared" si="49"/>
        <v>63</v>
      </c>
    </row>
    <row r="92" spans="1:17" s="31" customFormat="1" x14ac:dyDescent="0.3">
      <c r="A92" s="24">
        <v>8</v>
      </c>
      <c r="B92" s="24">
        <v>4</v>
      </c>
      <c r="C92" s="25">
        <v>1615</v>
      </c>
      <c r="D92" s="26">
        <v>142</v>
      </c>
      <c r="E92" s="26">
        <v>27</v>
      </c>
      <c r="F92" s="24">
        <f t="shared" si="15"/>
        <v>169</v>
      </c>
      <c r="G92" s="43">
        <v>169</v>
      </c>
      <c r="H92" s="44">
        <f t="shared" si="37"/>
        <v>0</v>
      </c>
      <c r="I92" s="26">
        <v>1012</v>
      </c>
      <c r="J92" s="26">
        <v>395</v>
      </c>
      <c r="K92" s="26">
        <f t="shared" si="16"/>
        <v>1407</v>
      </c>
      <c r="L92" s="29">
        <f t="shared" si="46"/>
        <v>0.78867713004484308</v>
      </c>
      <c r="M92" s="29">
        <f t="shared" si="47"/>
        <v>0.28073916133617627</v>
      </c>
      <c r="N92" s="33">
        <f t="shared" si="48"/>
        <v>0.14031620553359683</v>
      </c>
      <c r="O92" s="31">
        <f>'[1]GEN 2016 - Warehouse'!M92+'[1]GEN 2016 - 5th Precinct'!M92</f>
        <v>19</v>
      </c>
      <c r="P92" s="31">
        <f>'[2]Grand Total'!$F$75</f>
        <v>0</v>
      </c>
      <c r="Q92" s="32">
        <f t="shared" si="49"/>
        <v>19</v>
      </c>
    </row>
    <row r="93" spans="1:17" s="31" customFormat="1" x14ac:dyDescent="0.3">
      <c r="A93" s="24">
        <v>8</v>
      </c>
      <c r="B93" s="24">
        <v>5</v>
      </c>
      <c r="C93" s="25">
        <v>2459</v>
      </c>
      <c r="D93" s="26">
        <v>183</v>
      </c>
      <c r="E93" s="26">
        <v>39</v>
      </c>
      <c r="F93" s="24">
        <f t="shared" si="15"/>
        <v>222</v>
      </c>
      <c r="G93" s="43">
        <v>222</v>
      </c>
      <c r="H93" s="44">
        <f t="shared" si="37"/>
        <v>0</v>
      </c>
      <c r="I93" s="26">
        <v>1657</v>
      </c>
      <c r="J93" s="26">
        <v>637</v>
      </c>
      <c r="K93" s="26">
        <f t="shared" si="16"/>
        <v>2294</v>
      </c>
      <c r="L93" s="29">
        <f t="shared" si="46"/>
        <v>0.85565087653860494</v>
      </c>
      <c r="M93" s="29">
        <f t="shared" si="47"/>
        <v>0.27768090671316475</v>
      </c>
      <c r="N93" s="33">
        <f t="shared" si="48"/>
        <v>0.11044055522027761</v>
      </c>
      <c r="O93" s="31">
        <f>'[1]GEN 2016 - Warehouse'!M93+'[1]GEN 2016 - 5th Precinct'!M93</f>
        <v>55</v>
      </c>
      <c r="P93" s="31">
        <f>'[2]Grand Total'!$F$76</f>
        <v>0</v>
      </c>
      <c r="Q93" s="32">
        <f t="shared" si="49"/>
        <v>55</v>
      </c>
    </row>
    <row r="94" spans="1:17" s="31" customFormat="1" x14ac:dyDescent="0.3">
      <c r="A94" s="24">
        <v>8</v>
      </c>
      <c r="B94" s="24">
        <v>6</v>
      </c>
      <c r="C94" s="25">
        <v>2453</v>
      </c>
      <c r="D94" s="26">
        <v>199</v>
      </c>
      <c r="E94" s="26">
        <v>59</v>
      </c>
      <c r="F94" s="24">
        <f t="shared" si="15"/>
        <v>258</v>
      </c>
      <c r="G94" s="43">
        <v>258</v>
      </c>
      <c r="H94" s="44">
        <f t="shared" si="37"/>
        <v>0</v>
      </c>
      <c r="I94" s="26">
        <v>1626</v>
      </c>
      <c r="J94" s="26">
        <v>625</v>
      </c>
      <c r="K94" s="26">
        <f t="shared" si="16"/>
        <v>2251</v>
      </c>
      <c r="L94" s="29">
        <f t="shared" si="46"/>
        <v>0.83032091479158987</v>
      </c>
      <c r="M94" s="29">
        <f t="shared" si="47"/>
        <v>0.27765437583296315</v>
      </c>
      <c r="N94" s="33">
        <f t="shared" si="48"/>
        <v>0.12238622386223862</v>
      </c>
      <c r="O94" s="31">
        <f>'[1]GEN 2016 - Warehouse'!M94+'[1]GEN 2016 - 5th Precinct'!M94</f>
        <v>18</v>
      </c>
      <c r="P94" s="31">
        <f>'[2]Grand Total'!$F$77</f>
        <v>1</v>
      </c>
      <c r="Q94" s="32">
        <f t="shared" si="49"/>
        <v>19</v>
      </c>
    </row>
    <row r="95" spans="1:17" s="31" customFormat="1" x14ac:dyDescent="0.3">
      <c r="A95" s="24">
        <v>8</v>
      </c>
      <c r="B95" s="24">
        <v>7</v>
      </c>
      <c r="C95" s="25">
        <v>2967</v>
      </c>
      <c r="D95" s="26">
        <v>156</v>
      </c>
      <c r="E95" s="26">
        <v>40</v>
      </c>
      <c r="F95" s="24">
        <f t="shared" si="15"/>
        <v>196</v>
      </c>
      <c r="G95" s="43">
        <v>196</v>
      </c>
      <c r="H95" s="44">
        <f t="shared" si="37"/>
        <v>0</v>
      </c>
      <c r="I95" s="26">
        <v>1799</v>
      </c>
      <c r="J95" s="26">
        <v>945</v>
      </c>
      <c r="K95" s="26">
        <f t="shared" si="16"/>
        <v>2744</v>
      </c>
      <c r="L95" s="29">
        <f t="shared" si="46"/>
        <v>0.86753082516598168</v>
      </c>
      <c r="M95" s="29">
        <f t="shared" si="47"/>
        <v>0.34438775510204084</v>
      </c>
      <c r="N95" s="33">
        <f t="shared" si="48"/>
        <v>8.6714841578654805E-2</v>
      </c>
      <c r="O95" s="31">
        <f>'[1]GEN 2016 - Warehouse'!M95+'[1]GEN 2016 - 5th Precinct'!M95</f>
        <v>23</v>
      </c>
      <c r="P95" s="31">
        <f>'[2]Grand Total'!$F$78</f>
        <v>0</v>
      </c>
      <c r="Q95" s="32">
        <f t="shared" si="49"/>
        <v>23</v>
      </c>
    </row>
    <row r="96" spans="1:17" s="31" customFormat="1" x14ac:dyDescent="0.3">
      <c r="A96" s="24">
        <v>8</v>
      </c>
      <c r="B96" s="24">
        <v>8</v>
      </c>
      <c r="C96" s="25">
        <v>2812</v>
      </c>
      <c r="D96" s="26">
        <v>187</v>
      </c>
      <c r="E96" s="26">
        <v>52</v>
      </c>
      <c r="F96" s="24">
        <f t="shared" si="15"/>
        <v>239</v>
      </c>
      <c r="G96" s="43">
        <v>239</v>
      </c>
      <c r="H96" s="44">
        <f t="shared" si="37"/>
        <v>0</v>
      </c>
      <c r="I96" s="26">
        <v>1923</v>
      </c>
      <c r="J96" s="26">
        <v>634</v>
      </c>
      <c r="K96" s="26">
        <f t="shared" si="16"/>
        <v>2557</v>
      </c>
      <c r="L96" s="29">
        <f t="shared" si="46"/>
        <v>0.83808587348410357</v>
      </c>
      <c r="M96" s="29">
        <f t="shared" si="47"/>
        <v>0.24794681267109894</v>
      </c>
      <c r="N96" s="33">
        <f t="shared" si="48"/>
        <v>9.7243889755590229E-2</v>
      </c>
      <c r="O96" s="31">
        <f>'[1]GEN 2016 - Warehouse'!M96+'[1]GEN 2016 - 5th Precinct'!M96</f>
        <v>41</v>
      </c>
      <c r="P96" s="31">
        <f>'[2]Grand Total'!$F$79</f>
        <v>0</v>
      </c>
      <c r="Q96" s="32">
        <f t="shared" si="49"/>
        <v>41</v>
      </c>
    </row>
    <row r="97" spans="1:17" s="41" customFormat="1" ht="13.8" x14ac:dyDescent="0.25">
      <c r="A97" s="34" t="s">
        <v>28</v>
      </c>
      <c r="B97" s="34"/>
      <c r="C97" s="35">
        <f t="shared" ref="C97:K97" si="50">SUM(C89:C96)</f>
        <v>17842</v>
      </c>
      <c r="D97" s="40">
        <f t="shared" si="50"/>
        <v>1577</v>
      </c>
      <c r="E97" s="40">
        <f t="shared" si="50"/>
        <v>376</v>
      </c>
      <c r="F97" s="40">
        <f t="shared" si="50"/>
        <v>1953</v>
      </c>
      <c r="G97" s="46">
        <f>SUM(G89:G96)</f>
        <v>1953</v>
      </c>
      <c r="H97" s="47">
        <f t="shared" si="37"/>
        <v>0</v>
      </c>
      <c r="I97" s="35">
        <f t="shared" si="50"/>
        <v>11725</v>
      </c>
      <c r="J97" s="40">
        <f t="shared" si="50"/>
        <v>4457</v>
      </c>
      <c r="K97" s="35">
        <f t="shared" si="50"/>
        <v>16182</v>
      </c>
      <c r="L97" s="7">
        <f t="shared" si="46"/>
        <v>0.81747916140439503</v>
      </c>
      <c r="M97" s="7">
        <f t="shared" si="47"/>
        <v>0.27542948955629715</v>
      </c>
      <c r="N97" s="39">
        <f t="shared" si="48"/>
        <v>0.13449893390191897</v>
      </c>
      <c r="O97" s="40">
        <f t="shared" ref="O97:Q97" si="51">SUM(O89:O96)</f>
        <v>316</v>
      </c>
      <c r="P97" s="40">
        <f t="shared" si="51"/>
        <v>1</v>
      </c>
      <c r="Q97" s="40">
        <f t="shared" si="51"/>
        <v>317</v>
      </c>
    </row>
    <row r="98" spans="1:17" s="31" customFormat="1" ht="13.8" x14ac:dyDescent="0.25">
      <c r="A98" s="24"/>
      <c r="B98" s="24"/>
      <c r="C98" s="42"/>
      <c r="D98" s="24"/>
      <c r="E98" s="24"/>
      <c r="F98" s="24"/>
      <c r="G98" s="43"/>
      <c r="H98" s="44"/>
      <c r="I98" s="24"/>
      <c r="J98" s="32"/>
      <c r="K98" s="42"/>
      <c r="L98" s="29"/>
      <c r="M98" s="29"/>
      <c r="N98" s="45"/>
      <c r="Q98" s="32"/>
    </row>
    <row r="99" spans="1:17" s="31" customFormat="1" x14ac:dyDescent="0.3">
      <c r="A99" s="24">
        <v>9</v>
      </c>
      <c r="B99" s="24">
        <v>1</v>
      </c>
      <c r="C99" s="25">
        <v>1254</v>
      </c>
      <c r="D99" s="26">
        <v>198</v>
      </c>
      <c r="E99" s="26">
        <v>35</v>
      </c>
      <c r="F99" s="24">
        <f t="shared" si="15"/>
        <v>233</v>
      </c>
      <c r="G99" s="43">
        <v>233</v>
      </c>
      <c r="H99" s="44">
        <f t="shared" si="37"/>
        <v>0</v>
      </c>
      <c r="I99" s="26">
        <v>811</v>
      </c>
      <c r="J99" s="26">
        <v>280</v>
      </c>
      <c r="K99" s="26">
        <f t="shared" si="16"/>
        <v>1091</v>
      </c>
      <c r="L99" s="29">
        <f t="shared" ref="L99:L108" si="52">K99/(C99+F99)</f>
        <v>0.73369199731002022</v>
      </c>
      <c r="M99" s="29">
        <f t="shared" ref="M99:M108" si="53">J99/K99</f>
        <v>0.25664527956003669</v>
      </c>
      <c r="N99" s="33">
        <f t="shared" ref="N99:N108" si="54">SUM(D99/I99)</f>
        <v>0.2441430332922318</v>
      </c>
      <c r="O99" s="31">
        <f>'[1]GEN 2016 - Warehouse'!M99+'[1]GEN 2016 - 5th Precinct'!M99</f>
        <v>55</v>
      </c>
      <c r="P99" s="31">
        <f>'[2]Grand Total'!$F$80</f>
        <v>0</v>
      </c>
      <c r="Q99" s="32">
        <f t="shared" ref="Q99:Q107" si="55">O99+P99</f>
        <v>55</v>
      </c>
    </row>
    <row r="100" spans="1:17" s="31" customFormat="1" x14ac:dyDescent="0.3">
      <c r="A100" s="24">
        <v>9</v>
      </c>
      <c r="B100" s="24">
        <v>2</v>
      </c>
      <c r="C100" s="25">
        <v>2510</v>
      </c>
      <c r="D100" s="26">
        <v>235</v>
      </c>
      <c r="E100" s="26">
        <v>51</v>
      </c>
      <c r="F100" s="24">
        <f t="shared" si="15"/>
        <v>286</v>
      </c>
      <c r="G100" s="43">
        <v>286</v>
      </c>
      <c r="H100" s="44">
        <f t="shared" si="37"/>
        <v>0</v>
      </c>
      <c r="I100" s="26">
        <v>1630</v>
      </c>
      <c r="J100" s="26">
        <v>644</v>
      </c>
      <c r="K100" s="26">
        <f t="shared" si="16"/>
        <v>2274</v>
      </c>
      <c r="L100" s="29">
        <f t="shared" si="52"/>
        <v>0.81330472103004292</v>
      </c>
      <c r="M100" s="29">
        <f t="shared" si="53"/>
        <v>0.2832014072119613</v>
      </c>
      <c r="N100" s="33">
        <f t="shared" si="54"/>
        <v>0.14417177914110429</v>
      </c>
      <c r="O100" s="31">
        <f>'[1]GEN 2016 - Warehouse'!M100+'[1]GEN 2016 - 5th Precinct'!M100</f>
        <v>38</v>
      </c>
      <c r="P100" s="31">
        <f>'[2]Grand Total'!$F$81</f>
        <v>0</v>
      </c>
      <c r="Q100" s="32">
        <f t="shared" si="55"/>
        <v>38</v>
      </c>
    </row>
    <row r="101" spans="1:17" s="31" customFormat="1" x14ac:dyDescent="0.3">
      <c r="A101" s="24">
        <v>9</v>
      </c>
      <c r="B101" s="24">
        <v>3</v>
      </c>
      <c r="C101" s="25">
        <v>1873</v>
      </c>
      <c r="D101" s="26">
        <v>319</v>
      </c>
      <c r="E101" s="26">
        <v>51</v>
      </c>
      <c r="F101" s="24">
        <f t="shared" si="15"/>
        <v>370</v>
      </c>
      <c r="G101" s="43">
        <v>370</v>
      </c>
      <c r="H101" s="44">
        <f t="shared" si="37"/>
        <v>0</v>
      </c>
      <c r="I101" s="26">
        <v>1222</v>
      </c>
      <c r="J101" s="26">
        <v>340</v>
      </c>
      <c r="K101" s="26">
        <f t="shared" si="16"/>
        <v>1562</v>
      </c>
      <c r="L101" s="29">
        <f t="shared" si="52"/>
        <v>0.69638876504681235</v>
      </c>
      <c r="M101" s="29">
        <f t="shared" si="53"/>
        <v>0.2176696542893726</v>
      </c>
      <c r="N101" s="33">
        <f t="shared" si="54"/>
        <v>0.26104746317512273</v>
      </c>
      <c r="O101" s="31">
        <f>'[1]GEN 2016 - Warehouse'!M101+'[1]GEN 2016 - 5th Precinct'!M101</f>
        <v>69</v>
      </c>
      <c r="P101" s="31">
        <f>'[2]Grand Total'!$F$82</f>
        <v>0</v>
      </c>
      <c r="Q101" s="32">
        <f t="shared" si="55"/>
        <v>69</v>
      </c>
    </row>
    <row r="102" spans="1:17" s="31" customFormat="1" x14ac:dyDescent="0.3">
      <c r="A102" s="24">
        <v>9</v>
      </c>
      <c r="B102" s="24">
        <v>4</v>
      </c>
      <c r="C102" s="25">
        <v>1444</v>
      </c>
      <c r="D102" s="26">
        <v>221</v>
      </c>
      <c r="E102" s="26">
        <v>35</v>
      </c>
      <c r="F102" s="24">
        <f t="shared" si="15"/>
        <v>256</v>
      </c>
      <c r="G102" s="43">
        <v>256</v>
      </c>
      <c r="H102" s="44">
        <f t="shared" si="37"/>
        <v>0</v>
      </c>
      <c r="I102" s="26">
        <v>805</v>
      </c>
      <c r="J102" s="26">
        <v>231</v>
      </c>
      <c r="K102" s="26">
        <f t="shared" si="16"/>
        <v>1036</v>
      </c>
      <c r="L102" s="29">
        <f t="shared" si="52"/>
        <v>0.60941176470588232</v>
      </c>
      <c r="M102" s="29">
        <f t="shared" si="53"/>
        <v>0.22297297297297297</v>
      </c>
      <c r="N102" s="33">
        <f t="shared" si="54"/>
        <v>0.27453416149068322</v>
      </c>
      <c r="O102" s="31">
        <f>'[1]GEN 2016 - Warehouse'!M102+'[1]GEN 2016 - 5th Precinct'!M102</f>
        <v>35</v>
      </c>
      <c r="P102" s="31">
        <f>'[2]Grand Total'!$F$83</f>
        <v>0</v>
      </c>
      <c r="Q102" s="32">
        <f t="shared" si="55"/>
        <v>35</v>
      </c>
    </row>
    <row r="103" spans="1:17" s="31" customFormat="1" x14ac:dyDescent="0.3">
      <c r="A103" s="24">
        <v>9</v>
      </c>
      <c r="B103" s="24">
        <v>5</v>
      </c>
      <c r="C103" s="25">
        <v>611</v>
      </c>
      <c r="D103" s="26">
        <v>63</v>
      </c>
      <c r="E103" s="26">
        <v>18</v>
      </c>
      <c r="F103" s="24">
        <f t="shared" si="15"/>
        <v>81</v>
      </c>
      <c r="G103" s="43">
        <v>81</v>
      </c>
      <c r="H103" s="44">
        <f t="shared" si="37"/>
        <v>0</v>
      </c>
      <c r="I103" s="26">
        <v>415</v>
      </c>
      <c r="J103" s="26">
        <v>104</v>
      </c>
      <c r="K103" s="26">
        <f t="shared" si="16"/>
        <v>519</v>
      </c>
      <c r="L103" s="29">
        <f t="shared" si="52"/>
        <v>0.75</v>
      </c>
      <c r="M103" s="29">
        <f t="shared" si="53"/>
        <v>0.20038535645472061</v>
      </c>
      <c r="N103" s="33">
        <f t="shared" si="54"/>
        <v>0.15180722891566265</v>
      </c>
      <c r="O103" s="31">
        <f>'[1]GEN 2016 - Warehouse'!M103+'[1]GEN 2016 - 5th Precinct'!M103</f>
        <v>10</v>
      </c>
      <c r="P103" s="31">
        <f>'[2]Grand Total'!$F$84</f>
        <v>0</v>
      </c>
      <c r="Q103" s="32">
        <f t="shared" si="55"/>
        <v>10</v>
      </c>
    </row>
    <row r="104" spans="1:17" s="31" customFormat="1" x14ac:dyDescent="0.3">
      <c r="A104" s="24">
        <v>9</v>
      </c>
      <c r="B104" s="24">
        <v>6</v>
      </c>
      <c r="C104" s="25">
        <v>2234</v>
      </c>
      <c r="D104" s="26">
        <v>193</v>
      </c>
      <c r="E104" s="26">
        <v>56</v>
      </c>
      <c r="F104" s="24">
        <f t="shared" ref="F104:F161" si="56">SUM(D104:E104)</f>
        <v>249</v>
      </c>
      <c r="G104" s="43">
        <v>249</v>
      </c>
      <c r="H104" s="44">
        <f t="shared" si="37"/>
        <v>0</v>
      </c>
      <c r="I104" s="26">
        <v>1431</v>
      </c>
      <c r="J104" s="26">
        <v>599</v>
      </c>
      <c r="K104" s="26">
        <f t="shared" ref="K104:K157" si="57">SUM(I104:J104)</f>
        <v>2030</v>
      </c>
      <c r="L104" s="29">
        <f t="shared" si="52"/>
        <v>0.81755940394683846</v>
      </c>
      <c r="M104" s="29">
        <f t="shared" si="53"/>
        <v>0.29507389162561576</v>
      </c>
      <c r="N104" s="33">
        <f t="shared" si="54"/>
        <v>0.13487071977638015</v>
      </c>
      <c r="O104" s="31">
        <f>'[1]GEN 2016 - Warehouse'!M104+'[1]GEN 2016 - 5th Precinct'!M104</f>
        <v>36</v>
      </c>
      <c r="P104" s="31">
        <f>'[2]Grand Total'!$F$85</f>
        <v>0</v>
      </c>
      <c r="Q104" s="32">
        <f t="shared" si="55"/>
        <v>36</v>
      </c>
    </row>
    <row r="105" spans="1:17" s="31" customFormat="1" x14ac:dyDescent="0.3">
      <c r="A105" s="24">
        <v>9</v>
      </c>
      <c r="B105" s="24">
        <v>7</v>
      </c>
      <c r="C105" s="25">
        <v>1250</v>
      </c>
      <c r="D105" s="26">
        <v>76</v>
      </c>
      <c r="E105" s="26">
        <v>33</v>
      </c>
      <c r="F105" s="24">
        <f t="shared" si="56"/>
        <v>109</v>
      </c>
      <c r="G105" s="43">
        <v>109</v>
      </c>
      <c r="H105" s="44">
        <f t="shared" si="37"/>
        <v>0</v>
      </c>
      <c r="I105" s="26">
        <v>780</v>
      </c>
      <c r="J105" s="26">
        <v>328</v>
      </c>
      <c r="K105" s="26">
        <f t="shared" si="57"/>
        <v>1108</v>
      </c>
      <c r="L105" s="29">
        <f t="shared" si="52"/>
        <v>0.81530537159676231</v>
      </c>
      <c r="M105" s="29">
        <f t="shared" si="53"/>
        <v>0.29602888086642598</v>
      </c>
      <c r="N105" s="33">
        <f t="shared" si="54"/>
        <v>9.7435897435897437E-2</v>
      </c>
      <c r="O105" s="31">
        <f>'[1]GEN 2016 - Warehouse'!M105+'[1]GEN 2016 - 5th Precinct'!M105</f>
        <v>18</v>
      </c>
      <c r="P105" s="31">
        <f>'[2]Grand Total'!$F$86</f>
        <v>0</v>
      </c>
      <c r="Q105" s="32">
        <f t="shared" si="55"/>
        <v>18</v>
      </c>
    </row>
    <row r="106" spans="1:17" s="31" customFormat="1" x14ac:dyDescent="0.3">
      <c r="A106" s="24">
        <v>9</v>
      </c>
      <c r="B106" s="24">
        <v>8</v>
      </c>
      <c r="C106" s="25">
        <v>244</v>
      </c>
      <c r="D106" s="26">
        <v>26</v>
      </c>
      <c r="E106" s="26">
        <v>7</v>
      </c>
      <c r="F106" s="24">
        <f t="shared" si="56"/>
        <v>33</v>
      </c>
      <c r="G106" s="43">
        <v>33</v>
      </c>
      <c r="H106" s="44">
        <f t="shared" si="37"/>
        <v>0</v>
      </c>
      <c r="I106" s="26">
        <v>156</v>
      </c>
      <c r="J106" s="26">
        <v>28</v>
      </c>
      <c r="K106" s="26">
        <f t="shared" si="57"/>
        <v>184</v>
      </c>
      <c r="L106" s="29">
        <f t="shared" si="52"/>
        <v>0.66425992779783394</v>
      </c>
      <c r="M106" s="29">
        <f t="shared" si="53"/>
        <v>0.15217391304347827</v>
      </c>
      <c r="N106" s="33">
        <f t="shared" si="54"/>
        <v>0.16666666666666666</v>
      </c>
      <c r="O106" s="31">
        <f>'[1]GEN 2016 - Warehouse'!M106+'[1]GEN 2016 - 5th Precinct'!M106</f>
        <v>16</v>
      </c>
      <c r="P106" s="31">
        <f>'[2]Grand Total'!$F$87</f>
        <v>0</v>
      </c>
      <c r="Q106" s="32">
        <f t="shared" si="55"/>
        <v>16</v>
      </c>
    </row>
    <row r="107" spans="1:17" s="31" customFormat="1" x14ac:dyDescent="0.3">
      <c r="A107" s="24">
        <v>9</v>
      </c>
      <c r="B107" s="24">
        <v>9</v>
      </c>
      <c r="C107" s="25">
        <v>1125</v>
      </c>
      <c r="D107" s="26">
        <v>176</v>
      </c>
      <c r="E107" s="26">
        <v>28</v>
      </c>
      <c r="F107" s="24">
        <f t="shared" si="56"/>
        <v>204</v>
      </c>
      <c r="G107" s="43">
        <v>204</v>
      </c>
      <c r="H107" s="44">
        <f t="shared" si="37"/>
        <v>0</v>
      </c>
      <c r="I107" s="26">
        <v>745</v>
      </c>
      <c r="J107" s="26">
        <v>208</v>
      </c>
      <c r="K107" s="26">
        <f t="shared" si="57"/>
        <v>953</v>
      </c>
      <c r="L107" s="29">
        <f t="shared" si="52"/>
        <v>0.71708051166290443</v>
      </c>
      <c r="M107" s="29">
        <f t="shared" si="53"/>
        <v>0.21825813221406087</v>
      </c>
      <c r="N107" s="33">
        <f t="shared" si="54"/>
        <v>0.23624161073825503</v>
      </c>
      <c r="O107" s="31">
        <f>'[1]GEN 2016 - Warehouse'!M107+'[1]GEN 2016 - 5th Precinct'!M107</f>
        <v>23</v>
      </c>
      <c r="P107" s="31">
        <f>'[2]Grand Total'!$F$88</f>
        <v>0</v>
      </c>
      <c r="Q107" s="32">
        <f t="shared" si="55"/>
        <v>23</v>
      </c>
    </row>
    <row r="108" spans="1:17" s="41" customFormat="1" ht="13.8" x14ac:dyDescent="0.25">
      <c r="A108" s="34" t="s">
        <v>29</v>
      </c>
      <c r="B108" s="34"/>
      <c r="C108" s="35">
        <f t="shared" ref="C108:G108" si="58">SUM(C99:C107)</f>
        <v>12545</v>
      </c>
      <c r="D108" s="40">
        <f t="shared" si="58"/>
        <v>1507</v>
      </c>
      <c r="E108" s="40">
        <f t="shared" si="58"/>
        <v>314</v>
      </c>
      <c r="F108" s="40">
        <f t="shared" si="58"/>
        <v>1821</v>
      </c>
      <c r="G108" s="46">
        <f t="shared" si="58"/>
        <v>1821</v>
      </c>
      <c r="H108" s="47">
        <f t="shared" si="37"/>
        <v>0</v>
      </c>
      <c r="I108" s="35">
        <f>SUM(I99:I107)</f>
        <v>7995</v>
      </c>
      <c r="J108" s="40">
        <f>SUM(J99:J107)</f>
        <v>2762</v>
      </c>
      <c r="K108" s="35">
        <f>SUM(K99:K107)</f>
        <v>10757</v>
      </c>
      <c r="L108" s="7">
        <f t="shared" si="52"/>
        <v>0.74878184602533759</v>
      </c>
      <c r="M108" s="7">
        <f t="shared" si="53"/>
        <v>0.25676303802175326</v>
      </c>
      <c r="N108" s="39">
        <f t="shared" si="54"/>
        <v>0.18849280800500312</v>
      </c>
      <c r="O108" s="40">
        <f>SUM(O99:O107)</f>
        <v>300</v>
      </c>
      <c r="P108" s="40">
        <f>SUM(P99:P107)</f>
        <v>0</v>
      </c>
      <c r="Q108" s="40">
        <f>SUM(Q99:Q107)</f>
        <v>300</v>
      </c>
    </row>
    <row r="109" spans="1:17" s="31" customFormat="1" ht="13.8" x14ac:dyDescent="0.25">
      <c r="A109" s="24"/>
      <c r="B109" s="24"/>
      <c r="C109" s="42"/>
      <c r="D109" s="24"/>
      <c r="E109" s="24"/>
      <c r="F109" s="24"/>
      <c r="G109" s="43"/>
      <c r="H109" s="44"/>
      <c r="I109" s="24"/>
      <c r="J109" s="32"/>
      <c r="K109" s="42"/>
      <c r="L109" s="29"/>
      <c r="M109" s="29"/>
      <c r="N109" s="45"/>
      <c r="Q109" s="32"/>
    </row>
    <row r="110" spans="1:17" s="31" customFormat="1" ht="13.2" x14ac:dyDescent="0.25">
      <c r="A110" s="24">
        <v>10</v>
      </c>
      <c r="B110" s="24">
        <v>1</v>
      </c>
      <c r="C110" s="42">
        <v>2142</v>
      </c>
      <c r="D110" s="26">
        <v>269</v>
      </c>
      <c r="E110" s="26">
        <v>66</v>
      </c>
      <c r="F110" s="24">
        <f t="shared" si="56"/>
        <v>335</v>
      </c>
      <c r="G110" s="43">
        <v>335</v>
      </c>
      <c r="H110" s="44">
        <f t="shared" si="37"/>
        <v>0</v>
      </c>
      <c r="I110" s="26">
        <v>1452</v>
      </c>
      <c r="J110" s="26">
        <v>553</v>
      </c>
      <c r="K110" s="26">
        <f t="shared" si="57"/>
        <v>2005</v>
      </c>
      <c r="L110" s="29">
        <f t="shared" ref="L110:L120" si="59">K110/(C110+F110)</f>
        <v>0.80944691158659665</v>
      </c>
      <c r="M110" s="29">
        <f t="shared" ref="M110:M120" si="60">J110/K110</f>
        <v>0.27581047381546137</v>
      </c>
      <c r="N110" s="33">
        <f t="shared" ref="N110:N120" si="61">SUM(D110/I110)</f>
        <v>0.18526170798898073</v>
      </c>
      <c r="O110" s="31">
        <f>'[1]GEN 2016 - Warehouse'!M110+'[1]GEN 2016 - 5th Precinct'!M110</f>
        <v>20</v>
      </c>
      <c r="P110" s="31">
        <f>'[2]Grand Total'!$F$89</f>
        <v>0</v>
      </c>
      <c r="Q110" s="32">
        <f t="shared" ref="Q110:Q119" si="62">O110+P110</f>
        <v>20</v>
      </c>
    </row>
    <row r="111" spans="1:17" s="31" customFormat="1" ht="13.2" x14ac:dyDescent="0.25">
      <c r="A111" s="24">
        <v>10</v>
      </c>
      <c r="B111" s="24">
        <v>2</v>
      </c>
      <c r="C111" s="42">
        <v>3375</v>
      </c>
      <c r="D111" s="26">
        <v>479</v>
      </c>
      <c r="E111" s="26">
        <v>109</v>
      </c>
      <c r="F111" s="24">
        <f t="shared" si="56"/>
        <v>588</v>
      </c>
      <c r="G111" s="43">
        <v>588</v>
      </c>
      <c r="H111" s="44">
        <f t="shared" si="37"/>
        <v>0</v>
      </c>
      <c r="I111" s="26">
        <v>2267</v>
      </c>
      <c r="J111" s="26">
        <v>950</v>
      </c>
      <c r="K111" s="26">
        <f t="shared" si="57"/>
        <v>3217</v>
      </c>
      <c r="L111" s="29">
        <f t="shared" si="59"/>
        <v>0.81175876860963914</v>
      </c>
      <c r="M111" s="29">
        <f t="shared" si="60"/>
        <v>0.29530618588747282</v>
      </c>
      <c r="N111" s="33">
        <f t="shared" si="61"/>
        <v>0.21129245699161889</v>
      </c>
      <c r="O111" s="31">
        <f>'[1]GEN 2016 - Warehouse'!M111+'[1]GEN 2016 - 5th Precinct'!M111</f>
        <v>22</v>
      </c>
      <c r="P111" s="31">
        <f>'[2]Grand Total'!$F$90</f>
        <v>0</v>
      </c>
      <c r="Q111" s="32">
        <f t="shared" si="62"/>
        <v>22</v>
      </c>
    </row>
    <row r="112" spans="1:17" s="31" customFormat="1" ht="13.2" x14ac:dyDescent="0.25">
      <c r="A112" s="24">
        <v>10</v>
      </c>
      <c r="B112" s="24" t="s">
        <v>30</v>
      </c>
      <c r="C112" s="26">
        <v>1860</v>
      </c>
      <c r="D112" s="26">
        <v>184</v>
      </c>
      <c r="E112" s="26">
        <v>40</v>
      </c>
      <c r="F112" s="24">
        <f t="shared" si="56"/>
        <v>224</v>
      </c>
      <c r="G112" s="43">
        <v>224</v>
      </c>
      <c r="H112" s="44">
        <f t="shared" si="37"/>
        <v>0</v>
      </c>
      <c r="I112" s="26">
        <v>1369</v>
      </c>
      <c r="J112" s="26">
        <v>403</v>
      </c>
      <c r="K112" s="26">
        <f t="shared" si="57"/>
        <v>1772</v>
      </c>
      <c r="L112" s="29">
        <f t="shared" si="59"/>
        <v>0.85028790786948172</v>
      </c>
      <c r="M112" s="29">
        <f t="shared" si="60"/>
        <v>0.22742663656884876</v>
      </c>
      <c r="N112" s="33">
        <f t="shared" si="61"/>
        <v>0.13440467494521549</v>
      </c>
      <c r="O112" s="31">
        <f>'[1]GEN 2016 - Warehouse'!M112+'[1]GEN 2016 - 5th Precinct'!M112</f>
        <v>7</v>
      </c>
      <c r="P112" s="31">
        <f>'[2]Grand Total'!$F$91</f>
        <v>0</v>
      </c>
      <c r="Q112" s="32">
        <f t="shared" si="62"/>
        <v>7</v>
      </c>
    </row>
    <row r="113" spans="1:17" s="31" customFormat="1" ht="13.2" x14ac:dyDescent="0.25">
      <c r="A113" s="24">
        <v>10</v>
      </c>
      <c r="B113" s="24">
        <v>4</v>
      </c>
      <c r="C113" s="26">
        <v>1825</v>
      </c>
      <c r="D113" s="26">
        <v>267</v>
      </c>
      <c r="E113" s="26">
        <v>54</v>
      </c>
      <c r="F113" s="24">
        <f t="shared" si="56"/>
        <v>321</v>
      </c>
      <c r="G113" s="43">
        <v>321</v>
      </c>
      <c r="H113" s="44">
        <f t="shared" si="37"/>
        <v>0</v>
      </c>
      <c r="I113" s="26">
        <v>1363</v>
      </c>
      <c r="J113" s="26">
        <v>415</v>
      </c>
      <c r="K113" s="26">
        <f t="shared" si="57"/>
        <v>1778</v>
      </c>
      <c r="L113" s="29">
        <f t="shared" si="59"/>
        <v>0.8285181733457595</v>
      </c>
      <c r="M113" s="29">
        <f t="shared" si="60"/>
        <v>0.23340832395950506</v>
      </c>
      <c r="N113" s="33">
        <f t="shared" si="61"/>
        <v>0.1958914159941306</v>
      </c>
      <c r="O113" s="31">
        <f>'[1]GEN 2016 - Warehouse'!M113+'[1]GEN 2016 - 5th Precinct'!M113</f>
        <v>26</v>
      </c>
      <c r="P113" s="31">
        <f>'[2]Grand Total'!$F$92</f>
        <v>0</v>
      </c>
      <c r="Q113" s="32">
        <f t="shared" si="62"/>
        <v>26</v>
      </c>
    </row>
    <row r="114" spans="1:17" s="31" customFormat="1" ht="13.2" x14ac:dyDescent="0.25">
      <c r="A114" s="24">
        <v>10</v>
      </c>
      <c r="B114" s="24" t="s">
        <v>31</v>
      </c>
      <c r="C114" s="26">
        <v>1560</v>
      </c>
      <c r="D114" s="26">
        <v>123</v>
      </c>
      <c r="E114" s="26">
        <v>84</v>
      </c>
      <c r="F114" s="24">
        <f t="shared" si="56"/>
        <v>207</v>
      </c>
      <c r="G114" s="43">
        <v>207</v>
      </c>
      <c r="H114" s="44">
        <f t="shared" si="37"/>
        <v>0</v>
      </c>
      <c r="I114" s="26">
        <v>1083</v>
      </c>
      <c r="J114" s="26">
        <v>408</v>
      </c>
      <c r="K114" s="26">
        <f t="shared" si="57"/>
        <v>1491</v>
      </c>
      <c r="L114" s="29">
        <f t="shared" si="59"/>
        <v>0.84380305602716466</v>
      </c>
      <c r="M114" s="29">
        <f t="shared" si="60"/>
        <v>0.27364185110663986</v>
      </c>
      <c r="N114" s="33">
        <f t="shared" si="61"/>
        <v>0.11357340720221606</v>
      </c>
      <c r="O114" s="31">
        <f>'[1]GEN 2016 - Warehouse'!M114+'[1]GEN 2016 - 5th Precinct'!M114</f>
        <v>14</v>
      </c>
      <c r="P114" s="31">
        <f>'[2]Grand Total'!$F$93</f>
        <v>0</v>
      </c>
      <c r="Q114" s="32">
        <f t="shared" si="62"/>
        <v>14</v>
      </c>
    </row>
    <row r="115" spans="1:17" s="31" customFormat="1" ht="13.2" x14ac:dyDescent="0.25">
      <c r="A115" s="24">
        <v>10</v>
      </c>
      <c r="B115" s="24">
        <v>6</v>
      </c>
      <c r="C115" s="26">
        <v>2300</v>
      </c>
      <c r="D115" s="26">
        <v>299</v>
      </c>
      <c r="E115" s="26">
        <v>52</v>
      </c>
      <c r="F115" s="24">
        <f t="shared" si="56"/>
        <v>351</v>
      </c>
      <c r="G115" s="43">
        <v>351</v>
      </c>
      <c r="H115" s="44">
        <f t="shared" si="37"/>
        <v>0</v>
      </c>
      <c r="I115" s="26">
        <v>1758</v>
      </c>
      <c r="J115" s="26">
        <v>471</v>
      </c>
      <c r="K115" s="26">
        <f t="shared" si="57"/>
        <v>2229</v>
      </c>
      <c r="L115" s="29">
        <f t="shared" si="59"/>
        <v>0.84081478687287814</v>
      </c>
      <c r="M115" s="29">
        <f t="shared" si="60"/>
        <v>0.21130551816958276</v>
      </c>
      <c r="N115" s="33">
        <f t="shared" si="61"/>
        <v>0.17007963594994313</v>
      </c>
      <c r="O115" s="31">
        <f>'[1]GEN 2016 - Warehouse'!M115+'[1]GEN 2016 - 5th Precinct'!M115</f>
        <v>16</v>
      </c>
      <c r="P115" s="31">
        <f>'[2]Grand Total'!$F$94</f>
        <v>0</v>
      </c>
      <c r="Q115" s="32">
        <f t="shared" si="62"/>
        <v>16</v>
      </c>
    </row>
    <row r="116" spans="1:17" s="31" customFormat="1" ht="13.2" x14ac:dyDescent="0.25">
      <c r="A116" s="24">
        <v>10</v>
      </c>
      <c r="B116" s="24">
        <v>7</v>
      </c>
      <c r="C116" s="26">
        <v>1766</v>
      </c>
      <c r="D116" s="26">
        <v>258</v>
      </c>
      <c r="E116" s="26">
        <v>66</v>
      </c>
      <c r="F116" s="24">
        <f t="shared" si="56"/>
        <v>324</v>
      </c>
      <c r="G116" s="43">
        <v>324</v>
      </c>
      <c r="H116" s="44">
        <f t="shared" si="37"/>
        <v>0</v>
      </c>
      <c r="I116" s="26">
        <v>1101</v>
      </c>
      <c r="J116" s="26">
        <v>465</v>
      </c>
      <c r="K116" s="26">
        <f t="shared" si="57"/>
        <v>1566</v>
      </c>
      <c r="L116" s="29">
        <f t="shared" si="59"/>
        <v>0.74928229665071766</v>
      </c>
      <c r="M116" s="29">
        <f t="shared" si="60"/>
        <v>0.29693486590038315</v>
      </c>
      <c r="N116" s="33">
        <f t="shared" si="61"/>
        <v>0.23433242506811988</v>
      </c>
      <c r="O116" s="31">
        <f>'[1]GEN 2016 - Warehouse'!M116+'[1]GEN 2016 - 5th Precinct'!M116</f>
        <v>28</v>
      </c>
      <c r="P116" s="31">
        <f>'[2]Grand Total'!$F$95</f>
        <v>1</v>
      </c>
      <c r="Q116" s="32">
        <f t="shared" si="62"/>
        <v>29</v>
      </c>
    </row>
    <row r="117" spans="1:17" s="31" customFormat="1" ht="13.2" x14ac:dyDescent="0.25">
      <c r="A117" s="24">
        <v>10</v>
      </c>
      <c r="B117" s="24">
        <v>8</v>
      </c>
      <c r="C117" s="42">
        <v>1447</v>
      </c>
      <c r="D117" s="26">
        <v>197</v>
      </c>
      <c r="E117" s="26">
        <v>61</v>
      </c>
      <c r="F117" s="24">
        <f t="shared" si="56"/>
        <v>258</v>
      </c>
      <c r="G117" s="43">
        <v>258</v>
      </c>
      <c r="H117" s="44">
        <f t="shared" si="37"/>
        <v>0</v>
      </c>
      <c r="I117" s="26">
        <v>946</v>
      </c>
      <c r="J117" s="26">
        <v>389</v>
      </c>
      <c r="K117" s="26">
        <f t="shared" si="57"/>
        <v>1335</v>
      </c>
      <c r="L117" s="29">
        <f t="shared" si="59"/>
        <v>0.78299120234604103</v>
      </c>
      <c r="M117" s="29">
        <f t="shared" si="60"/>
        <v>0.29138576779026215</v>
      </c>
      <c r="N117" s="33">
        <f t="shared" si="61"/>
        <v>0.20824524312896406</v>
      </c>
      <c r="O117" s="31">
        <f>'[1]GEN 2016 - Warehouse'!M117+'[1]GEN 2016 - 5th Precinct'!M117</f>
        <v>10</v>
      </c>
      <c r="P117" s="31">
        <f>'[2]Grand Total'!$F$96</f>
        <v>0</v>
      </c>
      <c r="Q117" s="32">
        <f t="shared" si="62"/>
        <v>10</v>
      </c>
    </row>
    <row r="118" spans="1:17" s="31" customFormat="1" ht="13.2" x14ac:dyDescent="0.25">
      <c r="A118" s="24">
        <v>10</v>
      </c>
      <c r="B118" s="24">
        <v>9</v>
      </c>
      <c r="C118" s="42">
        <v>2398</v>
      </c>
      <c r="D118" s="26">
        <v>444</v>
      </c>
      <c r="E118" s="26">
        <v>94</v>
      </c>
      <c r="F118" s="24">
        <f t="shared" si="56"/>
        <v>538</v>
      </c>
      <c r="G118" s="43">
        <v>538</v>
      </c>
      <c r="H118" s="44">
        <f t="shared" si="37"/>
        <v>0</v>
      </c>
      <c r="I118" s="26">
        <v>1518</v>
      </c>
      <c r="J118" s="26">
        <v>537</v>
      </c>
      <c r="K118" s="26">
        <f t="shared" si="57"/>
        <v>2055</v>
      </c>
      <c r="L118" s="29">
        <f t="shared" si="59"/>
        <v>0.69993188010899188</v>
      </c>
      <c r="M118" s="29">
        <f t="shared" si="60"/>
        <v>0.26131386861313871</v>
      </c>
      <c r="N118" s="33">
        <f t="shared" si="61"/>
        <v>0.29249011857707508</v>
      </c>
      <c r="O118" s="31">
        <f>'[1]GEN 2016 - Warehouse'!M118+'[1]GEN 2016 - 5th Precinct'!M118</f>
        <v>43</v>
      </c>
      <c r="P118" s="31">
        <f>'[2]Grand Total'!$F$97</f>
        <v>0</v>
      </c>
      <c r="Q118" s="32">
        <f t="shared" si="62"/>
        <v>43</v>
      </c>
    </row>
    <row r="119" spans="1:17" s="31" customFormat="1" ht="13.2" x14ac:dyDescent="0.25">
      <c r="A119" s="24">
        <v>10</v>
      </c>
      <c r="B119" s="24">
        <v>10</v>
      </c>
      <c r="C119" s="42">
        <v>1955</v>
      </c>
      <c r="D119" s="26">
        <v>325</v>
      </c>
      <c r="E119" s="26">
        <v>55</v>
      </c>
      <c r="F119" s="24">
        <f t="shared" si="56"/>
        <v>380</v>
      </c>
      <c r="G119" s="43">
        <v>380</v>
      </c>
      <c r="H119" s="44">
        <f t="shared" si="37"/>
        <v>0</v>
      </c>
      <c r="I119" s="26">
        <v>1324</v>
      </c>
      <c r="J119" s="26">
        <v>407</v>
      </c>
      <c r="K119" s="26">
        <f t="shared" si="57"/>
        <v>1731</v>
      </c>
      <c r="L119" s="29">
        <f t="shared" si="59"/>
        <v>0.74132762312633838</v>
      </c>
      <c r="M119" s="29">
        <f t="shared" si="60"/>
        <v>0.23512420566146736</v>
      </c>
      <c r="N119" s="33">
        <f t="shared" si="61"/>
        <v>0.24546827794561935</v>
      </c>
      <c r="O119" s="31">
        <f>'[1]GEN 2016 - Warehouse'!M119+'[1]GEN 2016 - 5th Precinct'!M119</f>
        <v>63</v>
      </c>
      <c r="P119" s="31">
        <f>'[2]Grand Total'!$F$98</f>
        <v>0</v>
      </c>
      <c r="Q119" s="32">
        <f t="shared" si="62"/>
        <v>63</v>
      </c>
    </row>
    <row r="120" spans="1:17" s="41" customFormat="1" ht="13.8" x14ac:dyDescent="0.25">
      <c r="A120" s="34" t="s">
        <v>32</v>
      </c>
      <c r="B120" s="34"/>
      <c r="C120" s="35">
        <f t="shared" ref="C120:K120" si="63">SUM(C110:C119)</f>
        <v>20628</v>
      </c>
      <c r="D120" s="40">
        <f t="shared" si="63"/>
        <v>2845</v>
      </c>
      <c r="E120" s="40">
        <f t="shared" si="63"/>
        <v>681</v>
      </c>
      <c r="F120" s="40">
        <f t="shared" si="63"/>
        <v>3526</v>
      </c>
      <c r="G120" s="46">
        <f>SUM(G110:G119)</f>
        <v>3526</v>
      </c>
      <c r="H120" s="47">
        <f t="shared" si="37"/>
        <v>0</v>
      </c>
      <c r="I120" s="35">
        <f t="shared" si="63"/>
        <v>14181</v>
      </c>
      <c r="J120" s="40">
        <f t="shared" si="63"/>
        <v>4998</v>
      </c>
      <c r="K120" s="35">
        <f t="shared" si="63"/>
        <v>19179</v>
      </c>
      <c r="L120" s="7">
        <f t="shared" si="59"/>
        <v>0.79402997433137368</v>
      </c>
      <c r="M120" s="7">
        <f t="shared" si="60"/>
        <v>0.26059752854684809</v>
      </c>
      <c r="N120" s="39">
        <f t="shared" si="61"/>
        <v>0.20062054862139483</v>
      </c>
      <c r="O120" s="40">
        <f>SUM(O110:O119)</f>
        <v>249</v>
      </c>
      <c r="P120" s="40">
        <f>SUM(P110:P119)</f>
        <v>1</v>
      </c>
      <c r="Q120" s="40">
        <f>SUM(Q110:Q119)</f>
        <v>250</v>
      </c>
    </row>
    <row r="121" spans="1:17" s="31" customFormat="1" ht="13.8" x14ac:dyDescent="0.25">
      <c r="A121" s="24"/>
      <c r="B121" s="24"/>
      <c r="C121" s="42"/>
      <c r="D121" s="24"/>
      <c r="E121" s="24"/>
      <c r="F121" s="24"/>
      <c r="G121" s="43"/>
      <c r="H121" s="44"/>
      <c r="I121" s="24"/>
      <c r="J121" s="32"/>
      <c r="K121" s="42"/>
      <c r="L121" s="29"/>
      <c r="M121" s="29"/>
      <c r="N121" s="45"/>
      <c r="Q121" s="32"/>
    </row>
    <row r="122" spans="1:17" s="31" customFormat="1" ht="13.2" x14ac:dyDescent="0.25">
      <c r="A122" s="24">
        <v>11</v>
      </c>
      <c r="B122" s="24">
        <v>1</v>
      </c>
      <c r="C122" s="26">
        <v>1666</v>
      </c>
      <c r="D122" s="26">
        <v>88</v>
      </c>
      <c r="E122" s="26">
        <v>24</v>
      </c>
      <c r="F122" s="24">
        <f t="shared" si="56"/>
        <v>112</v>
      </c>
      <c r="G122" s="43">
        <v>112</v>
      </c>
      <c r="H122" s="44">
        <f t="shared" si="37"/>
        <v>0</v>
      </c>
      <c r="I122" s="26">
        <v>1184</v>
      </c>
      <c r="J122" s="26">
        <v>407</v>
      </c>
      <c r="K122" s="26">
        <f t="shared" si="57"/>
        <v>1591</v>
      </c>
      <c r="L122" s="29">
        <f t="shared" ref="L122:L132" si="64">K122/(C122+F122)</f>
        <v>0.89482564679415078</v>
      </c>
      <c r="M122" s="29">
        <f t="shared" ref="M122:M132" si="65">J122/K122</f>
        <v>0.2558139534883721</v>
      </c>
      <c r="N122" s="33">
        <f>SUM(D122/I122)</f>
        <v>7.4324324324324328E-2</v>
      </c>
      <c r="O122" s="31">
        <f>'[1]GEN 2016 - Warehouse'!M122+'[1]GEN 2016 - 5th Precinct'!M122</f>
        <v>5</v>
      </c>
      <c r="P122" s="31">
        <f>'[2]Grand Total'!$F$99</f>
        <v>0</v>
      </c>
      <c r="Q122" s="32">
        <f t="shared" ref="Q122:Q131" si="66">O122+P122</f>
        <v>5</v>
      </c>
    </row>
    <row r="123" spans="1:17" s="31" customFormat="1" ht="13.2" x14ac:dyDescent="0.25">
      <c r="A123" s="24">
        <v>11</v>
      </c>
      <c r="B123" s="24">
        <v>2</v>
      </c>
      <c r="C123" s="26">
        <v>2368</v>
      </c>
      <c r="D123" s="26">
        <v>131</v>
      </c>
      <c r="E123" s="26">
        <v>99</v>
      </c>
      <c r="F123" s="24">
        <f t="shared" si="56"/>
        <v>230</v>
      </c>
      <c r="G123" s="43">
        <v>230</v>
      </c>
      <c r="H123" s="44">
        <f t="shared" si="37"/>
        <v>0</v>
      </c>
      <c r="I123" s="26">
        <v>1493</v>
      </c>
      <c r="J123" s="26">
        <v>694</v>
      </c>
      <c r="K123" s="26">
        <f t="shared" si="57"/>
        <v>2187</v>
      </c>
      <c r="L123" s="29">
        <f t="shared" si="64"/>
        <v>0.84180138568129326</v>
      </c>
      <c r="M123" s="29">
        <f t="shared" si="65"/>
        <v>0.31732967535436674</v>
      </c>
      <c r="N123" s="51">
        <f>SUM(D123/I123)</f>
        <v>8.7742799732083057E-2</v>
      </c>
      <c r="O123" s="31">
        <f>'[1]GEN 2016 - Warehouse'!M123+'[1]GEN 2016 - 5th Precinct'!M123</f>
        <v>30</v>
      </c>
      <c r="P123" s="31">
        <f>'[2]Grand Total'!$F$100</f>
        <v>0</v>
      </c>
      <c r="Q123" s="32">
        <f t="shared" si="66"/>
        <v>30</v>
      </c>
    </row>
    <row r="124" spans="1:17" s="31" customFormat="1" ht="13.2" x14ac:dyDescent="0.25">
      <c r="A124" s="24">
        <v>11</v>
      </c>
      <c r="B124" s="24">
        <v>3</v>
      </c>
      <c r="C124" s="26">
        <v>2227</v>
      </c>
      <c r="D124" s="26">
        <v>212</v>
      </c>
      <c r="E124" s="26">
        <v>34</v>
      </c>
      <c r="F124" s="24">
        <f t="shared" si="56"/>
        <v>246</v>
      </c>
      <c r="G124" s="43">
        <v>246</v>
      </c>
      <c r="H124" s="44">
        <f t="shared" si="37"/>
        <v>0</v>
      </c>
      <c r="I124" s="26">
        <v>1503</v>
      </c>
      <c r="J124" s="26">
        <v>383</v>
      </c>
      <c r="K124" s="26">
        <f t="shared" si="57"/>
        <v>1886</v>
      </c>
      <c r="L124" s="29">
        <f t="shared" si="64"/>
        <v>0.76263647391831779</v>
      </c>
      <c r="M124" s="29">
        <f t="shared" si="65"/>
        <v>0.20307529162248145</v>
      </c>
      <c r="N124" s="51">
        <f>SUM(D124/I124)</f>
        <v>0.14105123087159016</v>
      </c>
      <c r="O124" s="31">
        <f>'[1]GEN 2016 - Warehouse'!M124+'[1]GEN 2016 - 5th Precinct'!M124</f>
        <v>33</v>
      </c>
      <c r="P124" s="31">
        <f>'[2]Grand Total'!$F$101</f>
        <v>0</v>
      </c>
      <c r="Q124" s="32">
        <f t="shared" si="66"/>
        <v>33</v>
      </c>
    </row>
    <row r="125" spans="1:17" s="31" customFormat="1" ht="13.2" x14ac:dyDescent="0.25">
      <c r="A125" s="24">
        <v>11</v>
      </c>
      <c r="B125" s="24">
        <v>4</v>
      </c>
      <c r="C125" s="26">
        <v>2707</v>
      </c>
      <c r="D125" s="26">
        <v>127</v>
      </c>
      <c r="E125" s="26">
        <v>33</v>
      </c>
      <c r="F125" s="24">
        <f t="shared" si="56"/>
        <v>160</v>
      </c>
      <c r="G125" s="43">
        <v>160</v>
      </c>
      <c r="H125" s="44">
        <f t="shared" si="37"/>
        <v>0</v>
      </c>
      <c r="I125" s="26">
        <v>1846</v>
      </c>
      <c r="J125" s="26">
        <v>643</v>
      </c>
      <c r="K125" s="26">
        <f t="shared" si="57"/>
        <v>2489</v>
      </c>
      <c r="L125" s="29">
        <f t="shared" si="64"/>
        <v>0.86815486571328915</v>
      </c>
      <c r="M125" s="29">
        <f t="shared" si="65"/>
        <v>0.25833668139815186</v>
      </c>
      <c r="N125" s="51">
        <f t="shared" ref="N125:N132" si="67">SUM(D125/I125)</f>
        <v>6.8797399783315283E-2</v>
      </c>
      <c r="O125" s="31">
        <f>'[1]GEN 2016 - Warehouse'!M125+'[1]GEN 2016 - 5th Precinct'!M125</f>
        <v>17</v>
      </c>
      <c r="P125" s="31">
        <f>'[2]Grand Total'!$F$102</f>
        <v>0</v>
      </c>
      <c r="Q125" s="32">
        <f t="shared" si="66"/>
        <v>17</v>
      </c>
    </row>
    <row r="126" spans="1:17" s="31" customFormat="1" ht="13.2" x14ac:dyDescent="0.25">
      <c r="A126" s="24">
        <v>11</v>
      </c>
      <c r="B126" s="24">
        <v>5</v>
      </c>
      <c r="C126" s="26">
        <v>1480</v>
      </c>
      <c r="D126" s="26">
        <v>43</v>
      </c>
      <c r="E126" s="26">
        <v>37</v>
      </c>
      <c r="F126" s="24">
        <f t="shared" si="56"/>
        <v>80</v>
      </c>
      <c r="G126" s="43">
        <v>80</v>
      </c>
      <c r="H126" s="44">
        <f t="shared" si="37"/>
        <v>0</v>
      </c>
      <c r="I126" s="26">
        <v>1014</v>
      </c>
      <c r="J126" s="26">
        <v>361</v>
      </c>
      <c r="K126" s="26">
        <f t="shared" si="57"/>
        <v>1375</v>
      </c>
      <c r="L126" s="29">
        <f t="shared" si="64"/>
        <v>0.88141025641025639</v>
      </c>
      <c r="M126" s="29">
        <f t="shared" si="65"/>
        <v>0.26254545454545453</v>
      </c>
      <c r="N126" s="51">
        <f t="shared" si="67"/>
        <v>4.2406311637080869E-2</v>
      </c>
      <c r="O126" s="31">
        <f>'[1]GEN 2016 - Warehouse'!M126+'[1]GEN 2016 - 5th Precinct'!M126</f>
        <v>8</v>
      </c>
      <c r="P126" s="31">
        <f>'[2]Grand Total'!$F$103</f>
        <v>0</v>
      </c>
      <c r="Q126" s="32">
        <f t="shared" si="66"/>
        <v>8</v>
      </c>
    </row>
    <row r="127" spans="1:17" s="31" customFormat="1" ht="13.2" x14ac:dyDescent="0.25">
      <c r="A127" s="24">
        <v>11</v>
      </c>
      <c r="B127" s="24">
        <v>6</v>
      </c>
      <c r="C127" s="26">
        <v>2431</v>
      </c>
      <c r="D127" s="26">
        <v>134</v>
      </c>
      <c r="E127" s="26">
        <v>37</v>
      </c>
      <c r="F127" s="24">
        <f t="shared" si="56"/>
        <v>171</v>
      </c>
      <c r="G127" s="43">
        <v>171</v>
      </c>
      <c r="H127" s="44">
        <f t="shared" si="37"/>
        <v>0</v>
      </c>
      <c r="I127" s="26">
        <v>1716</v>
      </c>
      <c r="J127" s="26">
        <v>582</v>
      </c>
      <c r="K127" s="26">
        <f t="shared" si="57"/>
        <v>2298</v>
      </c>
      <c r="L127" s="29">
        <f t="shared" si="64"/>
        <v>0.88316679477325133</v>
      </c>
      <c r="M127" s="29">
        <f t="shared" si="65"/>
        <v>0.25326370757180156</v>
      </c>
      <c r="N127" s="51">
        <f t="shared" si="67"/>
        <v>7.8088578088578095E-2</v>
      </c>
      <c r="O127" s="31">
        <f>'[1]GEN 2016 - Warehouse'!M127+'[1]GEN 2016 - 5th Precinct'!M127</f>
        <v>19</v>
      </c>
      <c r="P127" s="31">
        <f>'[2]Grand Total'!$F$104</f>
        <v>0</v>
      </c>
      <c r="Q127" s="32">
        <f t="shared" si="66"/>
        <v>19</v>
      </c>
    </row>
    <row r="128" spans="1:17" s="31" customFormat="1" ht="13.2" x14ac:dyDescent="0.25">
      <c r="A128" s="24">
        <v>11</v>
      </c>
      <c r="B128" s="24">
        <v>7</v>
      </c>
      <c r="C128" s="26">
        <v>2276</v>
      </c>
      <c r="D128" s="26">
        <v>121</v>
      </c>
      <c r="E128" s="26">
        <v>29</v>
      </c>
      <c r="F128" s="24">
        <f t="shared" si="56"/>
        <v>150</v>
      </c>
      <c r="G128" s="43">
        <v>150</v>
      </c>
      <c r="H128" s="44">
        <f t="shared" si="37"/>
        <v>0</v>
      </c>
      <c r="I128" s="26">
        <v>1653</v>
      </c>
      <c r="J128" s="26">
        <v>481</v>
      </c>
      <c r="K128" s="26">
        <f t="shared" si="57"/>
        <v>2134</v>
      </c>
      <c r="L128" s="29">
        <f t="shared" si="64"/>
        <v>0.87963726298433631</v>
      </c>
      <c r="M128" s="29">
        <f t="shared" si="65"/>
        <v>0.225398313027179</v>
      </c>
      <c r="N128" s="33">
        <f t="shared" si="67"/>
        <v>7.3200241984271025E-2</v>
      </c>
      <c r="O128" s="31">
        <f>'[1]GEN 2016 - Warehouse'!M128+'[1]GEN 2016 - 5th Precinct'!M128</f>
        <v>15</v>
      </c>
      <c r="P128" s="31">
        <f>'[2]Grand Total'!$F$105</f>
        <v>0</v>
      </c>
      <c r="Q128" s="32">
        <f t="shared" si="66"/>
        <v>15</v>
      </c>
    </row>
    <row r="129" spans="1:17" s="31" customFormat="1" ht="13.2" x14ac:dyDescent="0.25">
      <c r="A129" s="24">
        <v>11</v>
      </c>
      <c r="B129" s="24">
        <v>8</v>
      </c>
      <c r="C129" s="26">
        <v>2146</v>
      </c>
      <c r="D129" s="26">
        <v>145</v>
      </c>
      <c r="E129" s="26">
        <v>29</v>
      </c>
      <c r="F129" s="24">
        <f t="shared" si="56"/>
        <v>174</v>
      </c>
      <c r="G129" s="43">
        <v>174</v>
      </c>
      <c r="H129" s="44">
        <f t="shared" si="37"/>
        <v>0</v>
      </c>
      <c r="I129" s="26">
        <v>1540</v>
      </c>
      <c r="J129" s="26">
        <v>433</v>
      </c>
      <c r="K129" s="26">
        <f t="shared" si="57"/>
        <v>1973</v>
      </c>
      <c r="L129" s="29">
        <f t="shared" si="64"/>
        <v>0.85043103448275859</v>
      </c>
      <c r="M129" s="29">
        <f t="shared" si="65"/>
        <v>0.21946274708565636</v>
      </c>
      <c r="N129" s="33">
        <f t="shared" si="67"/>
        <v>9.4155844155844159E-2</v>
      </c>
      <c r="O129" s="31">
        <f>'[1]GEN 2016 - Warehouse'!M129+'[1]GEN 2016 - 5th Precinct'!M129</f>
        <v>17</v>
      </c>
      <c r="P129" s="31">
        <f>'[2]Grand Total'!$F$106</f>
        <v>0</v>
      </c>
      <c r="Q129" s="32">
        <f t="shared" si="66"/>
        <v>17</v>
      </c>
    </row>
    <row r="130" spans="1:17" s="31" customFormat="1" ht="13.2" x14ac:dyDescent="0.25">
      <c r="A130" s="24">
        <v>11</v>
      </c>
      <c r="B130" s="24">
        <v>9</v>
      </c>
      <c r="C130" s="26">
        <v>1320</v>
      </c>
      <c r="D130" s="26">
        <v>147</v>
      </c>
      <c r="E130" s="26">
        <v>23</v>
      </c>
      <c r="F130" s="24">
        <f t="shared" si="56"/>
        <v>170</v>
      </c>
      <c r="G130" s="43">
        <v>170</v>
      </c>
      <c r="H130" s="44">
        <f t="shared" si="37"/>
        <v>0</v>
      </c>
      <c r="I130" s="26">
        <v>945</v>
      </c>
      <c r="J130" s="26">
        <v>211</v>
      </c>
      <c r="K130" s="26">
        <f t="shared" si="57"/>
        <v>1156</v>
      </c>
      <c r="L130" s="29">
        <f t="shared" si="64"/>
        <v>0.77583892617449668</v>
      </c>
      <c r="M130" s="29">
        <f t="shared" si="65"/>
        <v>0.18252595155709342</v>
      </c>
      <c r="N130" s="33">
        <f t="shared" si="67"/>
        <v>0.15555555555555556</v>
      </c>
      <c r="O130" s="31">
        <f>'[1]GEN 2016 - Warehouse'!M130+'[1]GEN 2016 - 5th Precinct'!M130</f>
        <v>16</v>
      </c>
      <c r="P130" s="31">
        <f>'[2]Grand Total'!$F$107</f>
        <v>0</v>
      </c>
      <c r="Q130" s="32">
        <f t="shared" si="66"/>
        <v>16</v>
      </c>
    </row>
    <row r="131" spans="1:17" s="31" customFormat="1" ht="13.2" x14ac:dyDescent="0.25">
      <c r="A131" s="24">
        <v>11</v>
      </c>
      <c r="B131" s="24">
        <v>10</v>
      </c>
      <c r="C131" s="26">
        <v>1669</v>
      </c>
      <c r="D131" s="26">
        <v>95</v>
      </c>
      <c r="E131" s="26">
        <v>24</v>
      </c>
      <c r="F131" s="24">
        <f t="shared" si="56"/>
        <v>119</v>
      </c>
      <c r="G131" s="43">
        <v>119</v>
      </c>
      <c r="H131" s="44">
        <f t="shared" si="37"/>
        <v>0</v>
      </c>
      <c r="I131" s="26">
        <v>1214</v>
      </c>
      <c r="J131" s="26">
        <v>316</v>
      </c>
      <c r="K131" s="26">
        <f t="shared" si="57"/>
        <v>1530</v>
      </c>
      <c r="L131" s="29">
        <f t="shared" si="64"/>
        <v>0.85570469798657722</v>
      </c>
      <c r="M131" s="29">
        <f t="shared" si="65"/>
        <v>0.20653594771241829</v>
      </c>
      <c r="N131" s="33">
        <f t="shared" si="67"/>
        <v>7.8253706754530472E-2</v>
      </c>
      <c r="O131" s="31">
        <f>'[1]GEN 2016 - Warehouse'!M131+'[1]GEN 2016 - 5th Precinct'!M131</f>
        <v>22</v>
      </c>
      <c r="P131" s="31">
        <f>'[2]Grand Total'!$F$108</f>
        <v>0</v>
      </c>
      <c r="Q131" s="32">
        <f t="shared" si="66"/>
        <v>22</v>
      </c>
    </row>
    <row r="132" spans="1:17" s="41" customFormat="1" ht="13.8" x14ac:dyDescent="0.25">
      <c r="A132" s="34" t="s">
        <v>33</v>
      </c>
      <c r="B132" s="34"/>
      <c r="C132" s="35">
        <f t="shared" ref="C132:K132" si="68">SUM(C122:C131)</f>
        <v>20290</v>
      </c>
      <c r="D132" s="40">
        <f t="shared" si="68"/>
        <v>1243</v>
      </c>
      <c r="E132" s="40">
        <f t="shared" si="68"/>
        <v>369</v>
      </c>
      <c r="F132" s="40">
        <f t="shared" si="68"/>
        <v>1612</v>
      </c>
      <c r="G132" s="46">
        <f>SUM(G122:G131)</f>
        <v>1612</v>
      </c>
      <c r="H132" s="47">
        <f t="shared" si="37"/>
        <v>0</v>
      </c>
      <c r="I132" s="35">
        <f t="shared" si="68"/>
        <v>14108</v>
      </c>
      <c r="J132" s="40">
        <f t="shared" si="68"/>
        <v>4511</v>
      </c>
      <c r="K132" s="35">
        <f t="shared" si="68"/>
        <v>18619</v>
      </c>
      <c r="L132" s="7">
        <f t="shared" si="64"/>
        <v>0.8501050132407999</v>
      </c>
      <c r="M132" s="7">
        <f t="shared" si="65"/>
        <v>0.24227939201890542</v>
      </c>
      <c r="N132" s="39">
        <f t="shared" si="67"/>
        <v>8.8106039126736604E-2</v>
      </c>
      <c r="O132" s="40">
        <f t="shared" ref="O132:Q132" si="69">SUM(O122:O131)</f>
        <v>182</v>
      </c>
      <c r="P132" s="40">
        <f t="shared" si="69"/>
        <v>0</v>
      </c>
      <c r="Q132" s="40">
        <f t="shared" si="69"/>
        <v>182</v>
      </c>
    </row>
    <row r="133" spans="1:17" s="31" customFormat="1" ht="13.8" x14ac:dyDescent="0.25">
      <c r="A133" s="24"/>
      <c r="B133" s="24"/>
      <c r="C133" s="42"/>
      <c r="D133" s="24"/>
      <c r="E133" s="24"/>
      <c r="F133" s="24"/>
      <c r="G133" s="43"/>
      <c r="H133" s="44"/>
      <c r="I133" s="24"/>
      <c r="J133" s="32"/>
      <c r="K133" s="42"/>
      <c r="L133" s="29"/>
      <c r="M133" s="29"/>
      <c r="N133" s="45"/>
      <c r="Q133" s="32"/>
    </row>
    <row r="134" spans="1:17" s="31" customFormat="1" ht="13.2" x14ac:dyDescent="0.25">
      <c r="A134" s="24">
        <v>12</v>
      </c>
      <c r="B134" s="24">
        <v>1</v>
      </c>
      <c r="C134" s="26">
        <v>2543</v>
      </c>
      <c r="D134" s="26">
        <v>149</v>
      </c>
      <c r="E134" s="26">
        <v>36</v>
      </c>
      <c r="F134" s="24">
        <f t="shared" si="56"/>
        <v>185</v>
      </c>
      <c r="G134" s="43">
        <v>185</v>
      </c>
      <c r="H134" s="44">
        <f t="shared" si="37"/>
        <v>0</v>
      </c>
      <c r="I134" s="26">
        <v>1711</v>
      </c>
      <c r="J134" s="26">
        <v>583</v>
      </c>
      <c r="K134" s="26">
        <f t="shared" si="57"/>
        <v>2294</v>
      </c>
      <c r="L134" s="29">
        <f t="shared" ref="L134:L147" si="70">K134/(C134+F134)</f>
        <v>0.84090909090909094</v>
      </c>
      <c r="M134" s="29">
        <f t="shared" ref="M134:M147" si="71">J134/K134</f>
        <v>0.25414123801220573</v>
      </c>
      <c r="N134" s="33">
        <f t="shared" ref="N134:N147" si="72">SUM(D134/I134)</f>
        <v>8.7083576855639971E-2</v>
      </c>
      <c r="O134" s="31">
        <f>'[1]GEN 2016 - Warehouse'!M134+'[1]GEN 2016 - 5th Precinct'!M134</f>
        <v>29</v>
      </c>
      <c r="P134" s="31">
        <f>'[2]Grand Total'!$F$109</f>
        <v>0</v>
      </c>
      <c r="Q134" s="32">
        <f t="shared" ref="Q134:Q146" si="73">O134+P134</f>
        <v>29</v>
      </c>
    </row>
    <row r="135" spans="1:17" s="31" customFormat="1" ht="13.2" x14ac:dyDescent="0.25">
      <c r="A135" s="24">
        <v>12</v>
      </c>
      <c r="B135" s="24">
        <v>2</v>
      </c>
      <c r="C135" s="26">
        <v>2360</v>
      </c>
      <c r="D135" s="26">
        <v>126</v>
      </c>
      <c r="E135" s="26">
        <v>49</v>
      </c>
      <c r="F135" s="24">
        <f t="shared" si="56"/>
        <v>175</v>
      </c>
      <c r="G135" s="43">
        <v>175</v>
      </c>
      <c r="H135" s="44">
        <f t="shared" ref="H135:H162" si="74">G135-F135</f>
        <v>0</v>
      </c>
      <c r="I135" s="26">
        <v>1525</v>
      </c>
      <c r="J135" s="26">
        <v>610</v>
      </c>
      <c r="K135" s="26">
        <f t="shared" si="57"/>
        <v>2135</v>
      </c>
      <c r="L135" s="29">
        <f t="shared" si="70"/>
        <v>0.84220907297830372</v>
      </c>
      <c r="M135" s="29">
        <f t="shared" si="71"/>
        <v>0.2857142857142857</v>
      </c>
      <c r="N135" s="33">
        <f t="shared" si="72"/>
        <v>8.2622950819672136E-2</v>
      </c>
      <c r="O135" s="31">
        <f>'[1]GEN 2016 - Warehouse'!M135+'[1]GEN 2016 - 5th Precinct'!M135</f>
        <v>23</v>
      </c>
      <c r="P135" s="31">
        <f>'[2]Grand Total'!$F$110</f>
        <v>0</v>
      </c>
      <c r="Q135" s="32">
        <f t="shared" si="73"/>
        <v>23</v>
      </c>
    </row>
    <row r="136" spans="1:17" s="31" customFormat="1" ht="13.2" x14ac:dyDescent="0.25">
      <c r="A136" s="24">
        <v>12</v>
      </c>
      <c r="B136" s="24">
        <v>3</v>
      </c>
      <c r="C136" s="26">
        <v>2738</v>
      </c>
      <c r="D136" s="26">
        <v>136</v>
      </c>
      <c r="E136" s="26">
        <v>50</v>
      </c>
      <c r="F136" s="24">
        <f t="shared" si="56"/>
        <v>186</v>
      </c>
      <c r="G136" s="43">
        <v>186</v>
      </c>
      <c r="H136" s="44">
        <f t="shared" si="74"/>
        <v>0</v>
      </c>
      <c r="I136" s="26">
        <v>1835</v>
      </c>
      <c r="J136" s="26">
        <v>656</v>
      </c>
      <c r="K136" s="26">
        <f t="shared" si="57"/>
        <v>2491</v>
      </c>
      <c r="L136" s="29">
        <f t="shared" si="70"/>
        <v>0.85191518467852256</v>
      </c>
      <c r="M136" s="29">
        <f t="shared" si="71"/>
        <v>0.26334805299076675</v>
      </c>
      <c r="N136" s="33">
        <f t="shared" si="72"/>
        <v>7.4114441416893731E-2</v>
      </c>
      <c r="O136" s="31">
        <f>'[1]GEN 2016 - Warehouse'!M136+'[1]GEN 2016 - 5th Precinct'!M136</f>
        <v>24</v>
      </c>
      <c r="P136" s="31">
        <f>'[2]Grand Total'!$F$111</f>
        <v>0</v>
      </c>
      <c r="Q136" s="32">
        <f t="shared" si="73"/>
        <v>24</v>
      </c>
    </row>
    <row r="137" spans="1:17" s="31" customFormat="1" ht="13.2" x14ac:dyDescent="0.25">
      <c r="A137" s="24">
        <v>12</v>
      </c>
      <c r="B137" s="24">
        <v>4</v>
      </c>
      <c r="C137" s="26">
        <v>1294</v>
      </c>
      <c r="D137" s="26">
        <v>78</v>
      </c>
      <c r="E137" s="26">
        <v>24</v>
      </c>
      <c r="F137" s="24">
        <f t="shared" si="56"/>
        <v>102</v>
      </c>
      <c r="G137" s="43">
        <v>102</v>
      </c>
      <c r="H137" s="44">
        <f t="shared" si="74"/>
        <v>0</v>
      </c>
      <c r="I137" s="26">
        <v>884</v>
      </c>
      <c r="J137" s="26">
        <v>323</v>
      </c>
      <c r="K137" s="26">
        <f t="shared" si="57"/>
        <v>1207</v>
      </c>
      <c r="L137" s="29">
        <f t="shared" si="70"/>
        <v>0.86461318051575931</v>
      </c>
      <c r="M137" s="29">
        <f t="shared" si="71"/>
        <v>0.26760563380281688</v>
      </c>
      <c r="N137" s="33">
        <f t="shared" si="72"/>
        <v>8.8235294117647065E-2</v>
      </c>
      <c r="O137" s="31">
        <f>'[1]GEN 2016 - Warehouse'!M137+'[1]GEN 2016 - 5th Precinct'!M137</f>
        <v>15</v>
      </c>
      <c r="P137" s="31">
        <f>'[2]Grand Total'!$F$112</f>
        <v>0</v>
      </c>
      <c r="Q137" s="32">
        <f t="shared" si="73"/>
        <v>15</v>
      </c>
    </row>
    <row r="138" spans="1:17" s="31" customFormat="1" ht="13.2" x14ac:dyDescent="0.25">
      <c r="A138" s="24">
        <v>12</v>
      </c>
      <c r="B138" s="24">
        <v>5</v>
      </c>
      <c r="C138" s="26">
        <v>1723</v>
      </c>
      <c r="D138" s="26">
        <v>91</v>
      </c>
      <c r="E138" s="26">
        <v>49</v>
      </c>
      <c r="F138" s="24">
        <f t="shared" si="56"/>
        <v>140</v>
      </c>
      <c r="G138" s="43">
        <v>140</v>
      </c>
      <c r="H138" s="44">
        <f t="shared" si="74"/>
        <v>0</v>
      </c>
      <c r="I138" s="26">
        <v>1119</v>
      </c>
      <c r="J138" s="26">
        <v>506</v>
      </c>
      <c r="K138" s="26">
        <f t="shared" si="57"/>
        <v>1625</v>
      </c>
      <c r="L138" s="29">
        <f t="shared" si="70"/>
        <v>0.87224906065485774</v>
      </c>
      <c r="M138" s="29">
        <f t="shared" si="71"/>
        <v>0.31138461538461537</v>
      </c>
      <c r="N138" s="33">
        <f t="shared" si="72"/>
        <v>8.1322609472743515E-2</v>
      </c>
      <c r="O138" s="31">
        <f>'[1]GEN 2016 - Warehouse'!M138+'[1]GEN 2016 - 5th Precinct'!M138</f>
        <v>8</v>
      </c>
      <c r="P138" s="31">
        <f>'[2]Grand Total'!$F$113</f>
        <v>0</v>
      </c>
      <c r="Q138" s="32">
        <f t="shared" si="73"/>
        <v>8</v>
      </c>
    </row>
    <row r="139" spans="1:17" s="31" customFormat="1" ht="13.2" x14ac:dyDescent="0.25">
      <c r="A139" s="24">
        <v>12</v>
      </c>
      <c r="B139" s="24">
        <v>6</v>
      </c>
      <c r="C139" s="26">
        <v>1533</v>
      </c>
      <c r="D139" s="26">
        <v>94</v>
      </c>
      <c r="E139" s="26">
        <v>21</v>
      </c>
      <c r="F139" s="24">
        <f t="shared" si="56"/>
        <v>115</v>
      </c>
      <c r="G139" s="43">
        <v>115</v>
      </c>
      <c r="H139" s="44">
        <f t="shared" si="74"/>
        <v>0</v>
      </c>
      <c r="I139" s="26">
        <v>1096</v>
      </c>
      <c r="J139" s="26">
        <v>331</v>
      </c>
      <c r="K139" s="26">
        <f t="shared" si="57"/>
        <v>1427</v>
      </c>
      <c r="L139" s="29">
        <f t="shared" si="70"/>
        <v>0.86589805825242716</v>
      </c>
      <c r="M139" s="29">
        <f t="shared" si="71"/>
        <v>0.2319551506657323</v>
      </c>
      <c r="N139" s="33">
        <f t="shared" si="72"/>
        <v>8.576642335766424E-2</v>
      </c>
      <c r="O139" s="31">
        <f>'[1]GEN 2016 - Warehouse'!M139+'[1]GEN 2016 - 5th Precinct'!M139</f>
        <v>12</v>
      </c>
      <c r="P139" s="31">
        <f>'[2]Grand Total'!$F$114</f>
        <v>0</v>
      </c>
      <c r="Q139" s="32">
        <f t="shared" si="73"/>
        <v>12</v>
      </c>
    </row>
    <row r="140" spans="1:17" s="31" customFormat="1" ht="13.2" x14ac:dyDescent="0.25">
      <c r="A140" s="24">
        <v>12</v>
      </c>
      <c r="B140" s="24">
        <v>7</v>
      </c>
      <c r="C140" s="26">
        <v>145</v>
      </c>
      <c r="D140" s="26">
        <v>24</v>
      </c>
      <c r="E140" s="26">
        <v>36</v>
      </c>
      <c r="F140" s="24">
        <f t="shared" si="56"/>
        <v>60</v>
      </c>
      <c r="G140" s="43">
        <v>60</v>
      </c>
      <c r="H140" s="44">
        <f t="shared" si="74"/>
        <v>0</v>
      </c>
      <c r="I140" s="26">
        <v>71</v>
      </c>
      <c r="J140" s="26">
        <v>76</v>
      </c>
      <c r="K140" s="26">
        <f t="shared" si="57"/>
        <v>147</v>
      </c>
      <c r="L140" s="29">
        <f t="shared" si="70"/>
        <v>0.71707317073170729</v>
      </c>
      <c r="M140" s="29">
        <f t="shared" si="71"/>
        <v>0.51700680272108845</v>
      </c>
      <c r="N140" s="33">
        <f t="shared" si="72"/>
        <v>0.3380281690140845</v>
      </c>
      <c r="O140" s="31">
        <f>'[1]GEN 2016 - Warehouse'!M140+'[1]GEN 2016 - 5th Precinct'!M140</f>
        <v>4</v>
      </c>
      <c r="P140" s="31">
        <f>'[2]Grand Total'!$F$115</f>
        <v>0</v>
      </c>
      <c r="Q140" s="32">
        <f t="shared" si="73"/>
        <v>4</v>
      </c>
    </row>
    <row r="141" spans="1:17" s="31" customFormat="1" ht="13.2" x14ac:dyDescent="0.25">
      <c r="A141" s="24">
        <v>12</v>
      </c>
      <c r="B141" s="24">
        <v>8</v>
      </c>
      <c r="C141" s="26">
        <v>1139</v>
      </c>
      <c r="D141" s="26">
        <v>76</v>
      </c>
      <c r="E141" s="26">
        <v>18</v>
      </c>
      <c r="F141" s="24">
        <f t="shared" si="56"/>
        <v>94</v>
      </c>
      <c r="G141" s="43">
        <v>94</v>
      </c>
      <c r="H141" s="44">
        <f t="shared" si="74"/>
        <v>0</v>
      </c>
      <c r="I141" s="26">
        <v>726</v>
      </c>
      <c r="J141" s="26">
        <v>344</v>
      </c>
      <c r="K141" s="26">
        <f t="shared" si="57"/>
        <v>1070</v>
      </c>
      <c r="L141" s="29">
        <f t="shared" si="70"/>
        <v>0.8678021086780211</v>
      </c>
      <c r="M141" s="29">
        <f t="shared" si="71"/>
        <v>0.32149532710280376</v>
      </c>
      <c r="N141" s="33">
        <f t="shared" si="72"/>
        <v>0.1046831955922865</v>
      </c>
      <c r="O141" s="31">
        <f>'[1]GEN 2016 - Warehouse'!M141+'[1]GEN 2016 - 5th Precinct'!M141</f>
        <v>9</v>
      </c>
      <c r="P141" s="31">
        <f>'[2]Grand Total'!$F$116</f>
        <v>0</v>
      </c>
      <c r="Q141" s="32">
        <f t="shared" si="73"/>
        <v>9</v>
      </c>
    </row>
    <row r="142" spans="1:17" s="31" customFormat="1" ht="13.2" x14ac:dyDescent="0.25">
      <c r="A142" s="24">
        <v>12</v>
      </c>
      <c r="B142" s="24">
        <v>9</v>
      </c>
      <c r="C142" s="26">
        <v>1766</v>
      </c>
      <c r="D142" s="26">
        <v>104</v>
      </c>
      <c r="E142" s="26">
        <v>29</v>
      </c>
      <c r="F142" s="24">
        <f t="shared" si="56"/>
        <v>133</v>
      </c>
      <c r="G142" s="43">
        <v>133</v>
      </c>
      <c r="H142" s="44">
        <f t="shared" si="74"/>
        <v>0</v>
      </c>
      <c r="I142" s="26">
        <v>1175</v>
      </c>
      <c r="J142" s="26">
        <v>449</v>
      </c>
      <c r="K142" s="26">
        <f t="shared" si="57"/>
        <v>1624</v>
      </c>
      <c r="L142" s="29">
        <f t="shared" si="70"/>
        <v>0.85518694049499733</v>
      </c>
      <c r="M142" s="29">
        <f t="shared" si="71"/>
        <v>0.27647783251231528</v>
      </c>
      <c r="N142" s="33">
        <f t="shared" si="72"/>
        <v>8.851063829787234E-2</v>
      </c>
      <c r="O142" s="31">
        <f>'[1]GEN 2016 - Warehouse'!M142+'[1]GEN 2016 - 5th Precinct'!M142</f>
        <v>20</v>
      </c>
      <c r="P142" s="31">
        <f>'[2]Grand Total'!$F$117</f>
        <v>0</v>
      </c>
      <c r="Q142" s="32">
        <f t="shared" si="73"/>
        <v>20</v>
      </c>
    </row>
    <row r="143" spans="1:17" s="31" customFormat="1" ht="13.2" x14ac:dyDescent="0.25">
      <c r="A143" s="24">
        <v>12</v>
      </c>
      <c r="B143" s="24">
        <v>10</v>
      </c>
      <c r="C143" s="26">
        <v>1956</v>
      </c>
      <c r="D143" s="26">
        <v>157</v>
      </c>
      <c r="E143" s="26">
        <v>29</v>
      </c>
      <c r="F143" s="24">
        <f t="shared" si="56"/>
        <v>186</v>
      </c>
      <c r="G143" s="43">
        <v>186</v>
      </c>
      <c r="H143" s="44">
        <f t="shared" si="74"/>
        <v>0</v>
      </c>
      <c r="I143" s="26">
        <v>1450</v>
      </c>
      <c r="J143" s="26">
        <v>349</v>
      </c>
      <c r="K143" s="26">
        <f t="shared" si="57"/>
        <v>1799</v>
      </c>
      <c r="L143" s="29">
        <f t="shared" si="70"/>
        <v>0.83986928104575165</v>
      </c>
      <c r="M143" s="29">
        <f t="shared" si="71"/>
        <v>0.19399666481378544</v>
      </c>
      <c r="N143" s="33">
        <f t="shared" si="72"/>
        <v>0.10827586206896551</v>
      </c>
      <c r="O143" s="31">
        <f>'[1]GEN 2016 - Warehouse'!M143+'[1]GEN 2016 - 5th Precinct'!M143</f>
        <v>16</v>
      </c>
      <c r="P143" s="31">
        <f>'[2]Grand Total'!$F$118</f>
        <v>0</v>
      </c>
      <c r="Q143" s="32">
        <f t="shared" si="73"/>
        <v>16</v>
      </c>
    </row>
    <row r="144" spans="1:17" s="31" customFormat="1" ht="13.2" x14ac:dyDescent="0.25">
      <c r="A144" s="24">
        <v>12</v>
      </c>
      <c r="B144" s="24">
        <v>11</v>
      </c>
      <c r="C144" s="26">
        <v>1545</v>
      </c>
      <c r="D144" s="26">
        <v>146</v>
      </c>
      <c r="E144" s="26">
        <v>18</v>
      </c>
      <c r="F144" s="24">
        <f t="shared" si="56"/>
        <v>164</v>
      </c>
      <c r="G144" s="43">
        <v>164</v>
      </c>
      <c r="H144" s="44">
        <f t="shared" si="74"/>
        <v>0</v>
      </c>
      <c r="I144" s="26">
        <v>1109</v>
      </c>
      <c r="J144" s="26">
        <v>322</v>
      </c>
      <c r="K144" s="26">
        <f t="shared" ref="K144:K146" si="75">SUM(I144:J144)</f>
        <v>1431</v>
      </c>
      <c r="L144" s="29">
        <f t="shared" si="70"/>
        <v>0.83733177296664718</v>
      </c>
      <c r="M144" s="29">
        <f t="shared" si="71"/>
        <v>0.22501747030048916</v>
      </c>
      <c r="N144" s="33">
        <f t="shared" si="72"/>
        <v>0.13165013525698827</v>
      </c>
      <c r="O144" s="31">
        <f>'[1]GEN 2016 - Warehouse'!M144+'[1]GEN 2016 - 5th Precinct'!M144</f>
        <v>21</v>
      </c>
      <c r="P144" s="31">
        <f>'[2]Grand Total'!$F$119</f>
        <v>0</v>
      </c>
      <c r="Q144" s="32">
        <f t="shared" si="73"/>
        <v>21</v>
      </c>
    </row>
    <row r="145" spans="1:17" s="31" customFormat="1" ht="13.2" x14ac:dyDescent="0.25">
      <c r="A145" s="24">
        <v>12</v>
      </c>
      <c r="B145" s="24">
        <v>12</v>
      </c>
      <c r="C145" s="26">
        <v>2584</v>
      </c>
      <c r="D145" s="26">
        <v>127</v>
      </c>
      <c r="E145" s="26">
        <v>99</v>
      </c>
      <c r="F145" s="24">
        <f t="shared" si="56"/>
        <v>226</v>
      </c>
      <c r="G145" s="43">
        <v>226</v>
      </c>
      <c r="H145" s="44">
        <f t="shared" si="74"/>
        <v>0</v>
      </c>
      <c r="I145" s="26">
        <v>1391</v>
      </c>
      <c r="J145" s="42">
        <v>1020</v>
      </c>
      <c r="K145" s="42">
        <f t="shared" si="75"/>
        <v>2411</v>
      </c>
      <c r="L145" s="29">
        <f t="shared" si="70"/>
        <v>0.8580071174377224</v>
      </c>
      <c r="M145" s="29">
        <f t="shared" si="71"/>
        <v>0.42306097055163833</v>
      </c>
      <c r="N145" s="33">
        <f t="shared" si="72"/>
        <v>9.1301222142343638E-2</v>
      </c>
      <c r="O145" s="31">
        <f>'[1]GEN 2016 - Warehouse'!M145+'[1]GEN 2016 - 5th Precinct'!M145</f>
        <v>26</v>
      </c>
      <c r="P145" s="31">
        <f>'[2]Grand Total'!$F$120</f>
        <v>0</v>
      </c>
      <c r="Q145" s="32">
        <f t="shared" si="73"/>
        <v>26</v>
      </c>
    </row>
    <row r="146" spans="1:17" s="31" customFormat="1" ht="13.2" x14ac:dyDescent="0.25">
      <c r="A146" s="24">
        <v>12</v>
      </c>
      <c r="B146" s="24">
        <v>13</v>
      </c>
      <c r="C146" s="26">
        <v>1158</v>
      </c>
      <c r="D146" s="26">
        <v>67</v>
      </c>
      <c r="E146" s="26">
        <v>10</v>
      </c>
      <c r="F146" s="24">
        <f>SUM(D146:E146)</f>
        <v>77</v>
      </c>
      <c r="G146" s="43">
        <v>77</v>
      </c>
      <c r="H146" s="44">
        <f t="shared" si="74"/>
        <v>0</v>
      </c>
      <c r="I146" s="26">
        <v>819</v>
      </c>
      <c r="J146" s="42">
        <v>268</v>
      </c>
      <c r="K146" s="42">
        <f t="shared" si="75"/>
        <v>1087</v>
      </c>
      <c r="L146" s="29">
        <f t="shared" si="70"/>
        <v>0.8801619433198381</v>
      </c>
      <c r="M146" s="29">
        <f t="shared" si="71"/>
        <v>0.24655013799448022</v>
      </c>
      <c r="N146" s="33">
        <f t="shared" si="72"/>
        <v>8.1807081807081808E-2</v>
      </c>
      <c r="O146" s="31">
        <f>'[1]GEN 2016 - Warehouse'!M146+'[1]GEN 2016 - 5th Precinct'!M146</f>
        <v>9</v>
      </c>
      <c r="P146" s="31">
        <f>'[2]Grand Total'!$F$121</f>
        <v>0</v>
      </c>
      <c r="Q146" s="32">
        <f t="shared" si="73"/>
        <v>9</v>
      </c>
    </row>
    <row r="147" spans="1:17" s="41" customFormat="1" ht="13.8" x14ac:dyDescent="0.25">
      <c r="A147" s="34" t="s">
        <v>34</v>
      </c>
      <c r="B147" s="34"/>
      <c r="C147" s="35">
        <f t="shared" ref="C147:G147" si="76">SUM(C134:C146)</f>
        <v>22484</v>
      </c>
      <c r="D147" s="35">
        <f t="shared" si="76"/>
        <v>1375</v>
      </c>
      <c r="E147" s="35">
        <f t="shared" si="76"/>
        <v>468</v>
      </c>
      <c r="F147" s="35">
        <f t="shared" si="76"/>
        <v>1843</v>
      </c>
      <c r="G147" s="36">
        <f t="shared" si="76"/>
        <v>1843</v>
      </c>
      <c r="H147" s="37">
        <f t="shared" si="74"/>
        <v>0</v>
      </c>
      <c r="I147" s="35">
        <f>SUM(I134:I146)</f>
        <v>14911</v>
      </c>
      <c r="J147" s="35">
        <f>SUM(J134:J146)</f>
        <v>5837</v>
      </c>
      <c r="K147" s="35">
        <f>SUM(K134:K146)</f>
        <v>20748</v>
      </c>
      <c r="L147" s="7">
        <f t="shared" si="70"/>
        <v>0.85287951658650885</v>
      </c>
      <c r="M147" s="7">
        <f t="shared" si="71"/>
        <v>0.28132832080200504</v>
      </c>
      <c r="N147" s="39">
        <f t="shared" si="72"/>
        <v>9.2213801891221248E-2</v>
      </c>
      <c r="O147" s="35">
        <f>SUM(O134:O146)</f>
        <v>216</v>
      </c>
      <c r="P147" s="35">
        <f>SUM(P134:P146)</f>
        <v>0</v>
      </c>
      <c r="Q147" s="35">
        <f>SUM(Q134:Q146)</f>
        <v>216</v>
      </c>
    </row>
    <row r="148" spans="1:17" s="31" customFormat="1" ht="13.8" x14ac:dyDescent="0.25">
      <c r="A148" s="24"/>
      <c r="B148" s="24"/>
      <c r="C148" s="42"/>
      <c r="D148" s="24"/>
      <c r="E148" s="24"/>
      <c r="F148" s="24"/>
      <c r="G148" s="43"/>
      <c r="H148" s="44"/>
      <c r="I148" s="24"/>
      <c r="J148" s="32"/>
      <c r="K148" s="42"/>
      <c r="L148" s="29"/>
      <c r="M148" s="29"/>
      <c r="N148" s="52"/>
      <c r="Q148" s="32"/>
    </row>
    <row r="149" spans="1:17" s="31" customFormat="1" ht="13.2" x14ac:dyDescent="0.25">
      <c r="A149" s="24">
        <v>13</v>
      </c>
      <c r="B149" s="24">
        <v>1</v>
      </c>
      <c r="C149" s="26">
        <v>2197</v>
      </c>
      <c r="D149" s="26">
        <v>241</v>
      </c>
      <c r="E149" s="26">
        <v>67</v>
      </c>
      <c r="F149" s="24">
        <f t="shared" si="56"/>
        <v>308</v>
      </c>
      <c r="G149" s="43">
        <v>308</v>
      </c>
      <c r="H149" s="44">
        <f t="shared" si="74"/>
        <v>0</v>
      </c>
      <c r="I149" s="26">
        <v>1548</v>
      </c>
      <c r="J149" s="26">
        <v>563</v>
      </c>
      <c r="K149" s="26">
        <f t="shared" si="57"/>
        <v>2111</v>
      </c>
      <c r="L149" s="29">
        <f t="shared" ref="L149:L162" si="77">K149/(C149+F149)</f>
        <v>0.84271457085828338</v>
      </c>
      <c r="M149" s="29">
        <f t="shared" ref="M149:M161" si="78">J149/K149</f>
        <v>0.26669824727617242</v>
      </c>
      <c r="N149" s="51">
        <f>SUM(D149/I149)</f>
        <v>0.15568475452196381</v>
      </c>
      <c r="O149" s="31">
        <f>'[1]GEN 2016 - Warehouse'!M149+'[1]GEN 2016 - 5th Precinct'!M149</f>
        <v>10</v>
      </c>
      <c r="P149" s="31">
        <f>'[2]Grand Total'!$F$122</f>
        <v>0</v>
      </c>
      <c r="Q149" s="32">
        <f t="shared" ref="Q149:Q161" si="79">O149+P149</f>
        <v>10</v>
      </c>
    </row>
    <row r="150" spans="1:17" s="31" customFormat="1" ht="13.2" x14ac:dyDescent="0.25">
      <c r="A150" s="24">
        <v>13</v>
      </c>
      <c r="B150" s="24">
        <v>2</v>
      </c>
      <c r="C150" s="26">
        <v>1229</v>
      </c>
      <c r="D150" s="26">
        <v>64</v>
      </c>
      <c r="E150" s="26">
        <v>23</v>
      </c>
      <c r="F150" s="24">
        <f t="shared" si="56"/>
        <v>87</v>
      </c>
      <c r="G150" s="43">
        <v>87</v>
      </c>
      <c r="H150" s="44">
        <f t="shared" si="74"/>
        <v>0</v>
      </c>
      <c r="I150" s="26">
        <v>833</v>
      </c>
      <c r="J150" s="26">
        <v>317</v>
      </c>
      <c r="K150" s="26">
        <f t="shared" si="57"/>
        <v>1150</v>
      </c>
      <c r="L150" s="29">
        <f t="shared" si="77"/>
        <v>0.87386018237082064</v>
      </c>
      <c r="M150" s="29">
        <f t="shared" si="78"/>
        <v>0.27565217391304347</v>
      </c>
      <c r="N150" s="51">
        <f>SUM(D150/I150)</f>
        <v>7.6830732292917162E-2</v>
      </c>
      <c r="O150" s="31">
        <f>'[1]GEN 2016 - Warehouse'!M150+'[1]GEN 2016 - 5th Precinct'!M150</f>
        <v>10</v>
      </c>
      <c r="P150" s="31">
        <f>'[2]Grand Total'!$F$123</f>
        <v>0</v>
      </c>
      <c r="Q150" s="32">
        <f t="shared" si="79"/>
        <v>10</v>
      </c>
    </row>
    <row r="151" spans="1:17" s="31" customFormat="1" ht="13.2" x14ac:dyDescent="0.25">
      <c r="A151" s="24">
        <v>13</v>
      </c>
      <c r="B151" s="24">
        <v>3</v>
      </c>
      <c r="C151" s="26">
        <v>1644</v>
      </c>
      <c r="D151" s="26">
        <v>79</v>
      </c>
      <c r="E151" s="26">
        <v>26</v>
      </c>
      <c r="F151" s="24">
        <f t="shared" si="56"/>
        <v>105</v>
      </c>
      <c r="G151" s="43">
        <v>105</v>
      </c>
      <c r="H151" s="44">
        <f t="shared" si="74"/>
        <v>0</v>
      </c>
      <c r="I151" s="26">
        <v>1169</v>
      </c>
      <c r="J151" s="26">
        <v>405</v>
      </c>
      <c r="K151" s="26">
        <f t="shared" si="57"/>
        <v>1574</v>
      </c>
      <c r="L151" s="29">
        <f t="shared" si="77"/>
        <v>0.89994282447112639</v>
      </c>
      <c r="M151" s="29">
        <f t="shared" si="78"/>
        <v>0.25730622617534943</v>
      </c>
      <c r="N151" s="51">
        <f>SUM(D151/I151)</f>
        <v>6.7579127459366978E-2</v>
      </c>
      <c r="O151" s="31">
        <f>'[1]GEN 2016 - Warehouse'!M151+'[1]GEN 2016 - 5th Precinct'!M151</f>
        <v>0</v>
      </c>
      <c r="P151" s="31">
        <f>'[2]Grand Total'!$F$124</f>
        <v>0</v>
      </c>
      <c r="Q151" s="32">
        <f t="shared" si="79"/>
        <v>0</v>
      </c>
    </row>
    <row r="152" spans="1:17" s="31" customFormat="1" ht="13.2" x14ac:dyDescent="0.25">
      <c r="A152" s="24">
        <v>13</v>
      </c>
      <c r="B152" s="24">
        <v>4</v>
      </c>
      <c r="C152" s="26">
        <v>1744</v>
      </c>
      <c r="D152" s="26">
        <v>135</v>
      </c>
      <c r="E152" s="26">
        <v>34</v>
      </c>
      <c r="F152" s="24">
        <f t="shared" si="56"/>
        <v>169</v>
      </c>
      <c r="G152" s="43">
        <v>169</v>
      </c>
      <c r="H152" s="44">
        <f t="shared" si="74"/>
        <v>0</v>
      </c>
      <c r="I152" s="26">
        <v>1284</v>
      </c>
      <c r="J152" s="26">
        <v>381</v>
      </c>
      <c r="K152" s="26">
        <f t="shared" si="57"/>
        <v>1665</v>
      </c>
      <c r="L152" s="29">
        <f t="shared" si="77"/>
        <v>0.87036069001568217</v>
      </c>
      <c r="M152" s="29">
        <f t="shared" si="78"/>
        <v>0.22882882882882882</v>
      </c>
      <c r="N152" s="51">
        <f t="shared" ref="N152:N162" si="80">SUM(D152/I152)</f>
        <v>0.10514018691588785</v>
      </c>
      <c r="O152" s="31">
        <f>'[1]GEN 2016 - Warehouse'!M152+'[1]GEN 2016 - 5th Precinct'!M152</f>
        <v>15</v>
      </c>
      <c r="P152" s="31">
        <f>'[2]Grand Total'!$F$125</f>
        <v>0</v>
      </c>
      <c r="Q152" s="32">
        <f t="shared" si="79"/>
        <v>15</v>
      </c>
    </row>
    <row r="153" spans="1:17" s="31" customFormat="1" ht="13.2" x14ac:dyDescent="0.25">
      <c r="A153" s="24">
        <v>13</v>
      </c>
      <c r="B153" s="24">
        <v>5</v>
      </c>
      <c r="C153" s="26">
        <v>1587</v>
      </c>
      <c r="D153" s="26">
        <v>55</v>
      </c>
      <c r="E153" s="26">
        <v>31</v>
      </c>
      <c r="F153" s="24">
        <f t="shared" si="56"/>
        <v>86</v>
      </c>
      <c r="G153" s="43">
        <v>86</v>
      </c>
      <c r="H153" s="44">
        <f t="shared" si="74"/>
        <v>0</v>
      </c>
      <c r="I153" s="26">
        <v>1004</v>
      </c>
      <c r="J153" s="26">
        <v>505</v>
      </c>
      <c r="K153" s="26">
        <f t="shared" si="57"/>
        <v>1509</v>
      </c>
      <c r="L153" s="29">
        <f t="shared" si="77"/>
        <v>0.90197250448296473</v>
      </c>
      <c r="M153" s="29">
        <f t="shared" si="78"/>
        <v>0.33465871438038436</v>
      </c>
      <c r="N153" s="33">
        <f t="shared" si="80"/>
        <v>5.4780876494023904E-2</v>
      </c>
      <c r="O153" s="31">
        <f>'[1]GEN 2016 - Warehouse'!M153+'[1]GEN 2016 - 5th Precinct'!M153</f>
        <v>3</v>
      </c>
      <c r="P153" s="31">
        <f>'[2]Grand Total'!$F$126</f>
        <v>0</v>
      </c>
      <c r="Q153" s="32">
        <f t="shared" si="79"/>
        <v>3</v>
      </c>
    </row>
    <row r="154" spans="1:17" s="31" customFormat="1" ht="13.2" x14ac:dyDescent="0.25">
      <c r="A154" s="24">
        <v>13</v>
      </c>
      <c r="B154" s="24">
        <v>6</v>
      </c>
      <c r="C154" s="26">
        <v>2039</v>
      </c>
      <c r="D154" s="26">
        <v>56</v>
      </c>
      <c r="E154" s="26">
        <v>38</v>
      </c>
      <c r="F154" s="24">
        <f t="shared" si="56"/>
        <v>94</v>
      </c>
      <c r="G154" s="43">
        <v>94</v>
      </c>
      <c r="H154" s="44">
        <f t="shared" si="74"/>
        <v>0</v>
      </c>
      <c r="I154" s="26">
        <v>1291</v>
      </c>
      <c r="J154" s="26">
        <v>572</v>
      </c>
      <c r="K154" s="26">
        <f t="shared" si="57"/>
        <v>1863</v>
      </c>
      <c r="L154" s="29">
        <f t="shared" si="77"/>
        <v>0.87341772151898733</v>
      </c>
      <c r="M154" s="29">
        <f t="shared" si="78"/>
        <v>0.30703166935050991</v>
      </c>
      <c r="N154" s="33">
        <f t="shared" si="80"/>
        <v>4.3377226955848176E-2</v>
      </c>
      <c r="O154" s="31">
        <f>'[1]GEN 2016 - Warehouse'!M154+'[1]GEN 2016 - 5th Precinct'!M154</f>
        <v>11</v>
      </c>
      <c r="P154" s="31">
        <f>'[2]Grand Total'!$F$127</f>
        <v>0</v>
      </c>
      <c r="Q154" s="32">
        <f t="shared" si="79"/>
        <v>11</v>
      </c>
    </row>
    <row r="155" spans="1:17" s="31" customFormat="1" ht="13.2" x14ac:dyDescent="0.25">
      <c r="A155" s="24">
        <v>13</v>
      </c>
      <c r="B155" s="24">
        <v>7</v>
      </c>
      <c r="C155" s="26">
        <v>2770</v>
      </c>
      <c r="D155" s="26">
        <v>98</v>
      </c>
      <c r="E155" s="26">
        <v>50</v>
      </c>
      <c r="F155" s="24">
        <f t="shared" si="56"/>
        <v>148</v>
      </c>
      <c r="G155" s="43">
        <v>148</v>
      </c>
      <c r="H155" s="44">
        <f t="shared" si="74"/>
        <v>0</v>
      </c>
      <c r="I155" s="26">
        <v>1975</v>
      </c>
      <c r="J155" s="26">
        <v>637</v>
      </c>
      <c r="K155" s="26">
        <f t="shared" si="57"/>
        <v>2612</v>
      </c>
      <c r="L155" s="29">
        <f t="shared" si="77"/>
        <v>0.89513365318711446</v>
      </c>
      <c r="M155" s="29">
        <f t="shared" si="78"/>
        <v>0.24387442572741194</v>
      </c>
      <c r="N155" s="33">
        <f t="shared" si="80"/>
        <v>4.9620253164556961E-2</v>
      </c>
      <c r="O155" s="31">
        <f>'[1]GEN 2016 - Warehouse'!M155+'[1]GEN 2016 - 5th Precinct'!M155</f>
        <v>19</v>
      </c>
      <c r="P155" s="31">
        <f>'[2]Grand Total'!$F$128</f>
        <v>0</v>
      </c>
      <c r="Q155" s="32">
        <f t="shared" si="79"/>
        <v>19</v>
      </c>
    </row>
    <row r="156" spans="1:17" s="31" customFormat="1" ht="13.2" x14ac:dyDescent="0.25">
      <c r="A156" s="24">
        <v>13</v>
      </c>
      <c r="B156" s="24">
        <v>8</v>
      </c>
      <c r="C156" s="26">
        <v>2026</v>
      </c>
      <c r="D156" s="26">
        <v>137</v>
      </c>
      <c r="E156" s="26">
        <v>30</v>
      </c>
      <c r="F156" s="24">
        <f t="shared" si="56"/>
        <v>167</v>
      </c>
      <c r="G156" s="43">
        <v>167</v>
      </c>
      <c r="H156" s="44">
        <f t="shared" si="74"/>
        <v>0</v>
      </c>
      <c r="I156" s="26">
        <v>1430</v>
      </c>
      <c r="J156" s="26">
        <v>485</v>
      </c>
      <c r="K156" s="26">
        <f t="shared" si="57"/>
        <v>1915</v>
      </c>
      <c r="L156" s="29">
        <f t="shared" si="77"/>
        <v>0.87323301413588694</v>
      </c>
      <c r="M156" s="29">
        <f t="shared" si="78"/>
        <v>0.25326370757180156</v>
      </c>
      <c r="N156" s="33">
        <f t="shared" si="80"/>
        <v>9.5804195804195802E-2</v>
      </c>
      <c r="O156" s="31">
        <f>'[1]GEN 2016 - Warehouse'!M156+'[1]GEN 2016 - 5th Precinct'!M156</f>
        <v>15</v>
      </c>
      <c r="P156" s="31">
        <f>'[2]Grand Total'!$F$129</f>
        <v>0</v>
      </c>
      <c r="Q156" s="32">
        <f t="shared" si="79"/>
        <v>15</v>
      </c>
    </row>
    <row r="157" spans="1:17" s="31" customFormat="1" ht="13.2" x14ac:dyDescent="0.25">
      <c r="A157" s="24">
        <v>13</v>
      </c>
      <c r="B157" s="24">
        <v>9</v>
      </c>
      <c r="C157" s="26">
        <v>2724</v>
      </c>
      <c r="D157" s="26">
        <v>154</v>
      </c>
      <c r="E157" s="26">
        <v>52</v>
      </c>
      <c r="F157" s="24">
        <f t="shared" si="56"/>
        <v>206</v>
      </c>
      <c r="G157" s="43">
        <v>206</v>
      </c>
      <c r="H157" s="44">
        <f t="shared" si="74"/>
        <v>0</v>
      </c>
      <c r="I157" s="26">
        <v>1872</v>
      </c>
      <c r="J157" s="26">
        <v>655</v>
      </c>
      <c r="K157" s="26">
        <f t="shared" si="57"/>
        <v>2527</v>
      </c>
      <c r="L157" s="29">
        <f t="shared" si="77"/>
        <v>0.86245733788395906</v>
      </c>
      <c r="M157" s="29">
        <f t="shared" si="78"/>
        <v>0.25920063316185199</v>
      </c>
      <c r="N157" s="33">
        <f t="shared" si="80"/>
        <v>8.2264957264957264E-2</v>
      </c>
      <c r="O157" s="31">
        <f>'[1]GEN 2016 - Warehouse'!M157+'[1]GEN 2016 - 5th Precinct'!M157</f>
        <v>25</v>
      </c>
      <c r="P157" s="31">
        <f>'[2]Grand Total'!$F$130</f>
        <v>0</v>
      </c>
      <c r="Q157" s="32">
        <f t="shared" si="79"/>
        <v>25</v>
      </c>
    </row>
    <row r="158" spans="1:17" s="31" customFormat="1" ht="13.2" x14ac:dyDescent="0.25">
      <c r="A158" s="24">
        <v>13</v>
      </c>
      <c r="B158" s="24">
        <v>10</v>
      </c>
      <c r="C158" s="26">
        <v>1091</v>
      </c>
      <c r="D158" s="26">
        <v>57</v>
      </c>
      <c r="E158" s="26">
        <v>33</v>
      </c>
      <c r="F158" s="24">
        <f t="shared" si="56"/>
        <v>90</v>
      </c>
      <c r="G158" s="43">
        <v>90</v>
      </c>
      <c r="H158" s="44">
        <f t="shared" si="74"/>
        <v>0</v>
      </c>
      <c r="I158" s="26">
        <v>727</v>
      </c>
      <c r="J158" s="26">
        <v>307</v>
      </c>
      <c r="K158" s="26">
        <f t="shared" ref="K158:K161" si="81">SUM(I158:J158)</f>
        <v>1034</v>
      </c>
      <c r="L158" s="29">
        <f t="shared" si="77"/>
        <v>0.87552921253175275</v>
      </c>
      <c r="M158" s="29">
        <f t="shared" si="78"/>
        <v>0.29690522243713735</v>
      </c>
      <c r="N158" s="33">
        <f t="shared" si="80"/>
        <v>7.8404401650618988E-2</v>
      </c>
      <c r="O158" s="31">
        <f>'[1]GEN 2016 - Warehouse'!M158+'[1]GEN 2016 - 5th Precinct'!M158</f>
        <v>7</v>
      </c>
      <c r="P158" s="31">
        <f>'[2]Grand Total'!$F$131</f>
        <v>0</v>
      </c>
      <c r="Q158" s="32">
        <f t="shared" si="79"/>
        <v>7</v>
      </c>
    </row>
    <row r="159" spans="1:17" s="31" customFormat="1" ht="13.2" x14ac:dyDescent="0.25">
      <c r="A159" s="24">
        <v>13</v>
      </c>
      <c r="B159" s="24">
        <v>11</v>
      </c>
      <c r="C159" s="26">
        <v>1730</v>
      </c>
      <c r="D159" s="26">
        <v>68</v>
      </c>
      <c r="E159" s="26">
        <v>38</v>
      </c>
      <c r="F159" s="24">
        <f t="shared" si="56"/>
        <v>106</v>
      </c>
      <c r="G159" s="43">
        <v>106</v>
      </c>
      <c r="H159" s="44">
        <f t="shared" si="74"/>
        <v>0</v>
      </c>
      <c r="I159" s="26">
        <v>1110</v>
      </c>
      <c r="J159" s="26">
        <v>523</v>
      </c>
      <c r="K159" s="26">
        <f t="shared" si="81"/>
        <v>1633</v>
      </c>
      <c r="L159" s="29">
        <f t="shared" si="77"/>
        <v>0.88943355119825707</v>
      </c>
      <c r="M159" s="29">
        <f t="shared" si="78"/>
        <v>0.32026944274341701</v>
      </c>
      <c r="N159" s="33">
        <f t="shared" si="80"/>
        <v>6.126126126126126E-2</v>
      </c>
      <c r="O159" s="31">
        <f>'[1]GEN 2016 - Warehouse'!M159+'[1]GEN 2016 - 5th Precinct'!M159</f>
        <v>9</v>
      </c>
      <c r="P159" s="31">
        <f>'[2]Grand Total'!$F$132</f>
        <v>1</v>
      </c>
      <c r="Q159" s="32">
        <f t="shared" si="79"/>
        <v>10</v>
      </c>
    </row>
    <row r="160" spans="1:17" s="31" customFormat="1" ht="13.2" x14ac:dyDescent="0.25">
      <c r="A160" s="24">
        <v>13</v>
      </c>
      <c r="B160" s="24">
        <v>12</v>
      </c>
      <c r="C160" s="26">
        <v>1090</v>
      </c>
      <c r="D160" s="26">
        <v>33</v>
      </c>
      <c r="E160" s="26">
        <v>19</v>
      </c>
      <c r="F160" s="24">
        <f t="shared" si="56"/>
        <v>52</v>
      </c>
      <c r="G160" s="43">
        <v>52</v>
      </c>
      <c r="H160" s="44">
        <f t="shared" si="74"/>
        <v>0</v>
      </c>
      <c r="I160" s="26">
        <v>735</v>
      </c>
      <c r="J160" s="26">
        <v>293</v>
      </c>
      <c r="K160" s="26">
        <f t="shared" si="81"/>
        <v>1028</v>
      </c>
      <c r="L160" s="29">
        <f t="shared" si="77"/>
        <v>0.90017513134851135</v>
      </c>
      <c r="M160" s="29">
        <f t="shared" si="78"/>
        <v>0.28501945525291827</v>
      </c>
      <c r="N160" s="33">
        <f t="shared" si="80"/>
        <v>4.4897959183673466E-2</v>
      </c>
      <c r="O160" s="31">
        <f>'[1]GEN 2016 - Warehouse'!M160+'[1]GEN 2016 - 5th Precinct'!M160</f>
        <v>7</v>
      </c>
      <c r="P160" s="31">
        <f>'[2]Grand Total'!$F$133</f>
        <v>2</v>
      </c>
      <c r="Q160" s="32">
        <f t="shared" si="79"/>
        <v>9</v>
      </c>
    </row>
    <row r="161" spans="1:17" s="31" customFormat="1" ht="13.2" x14ac:dyDescent="0.25">
      <c r="A161" s="24">
        <v>13</v>
      </c>
      <c r="B161" s="24">
        <v>13</v>
      </c>
      <c r="C161" s="26">
        <v>1657</v>
      </c>
      <c r="D161" s="26">
        <v>58</v>
      </c>
      <c r="E161" s="26">
        <v>33</v>
      </c>
      <c r="F161" s="24">
        <f t="shared" si="56"/>
        <v>91</v>
      </c>
      <c r="G161" s="43">
        <v>91</v>
      </c>
      <c r="H161" s="44">
        <f t="shared" si="74"/>
        <v>0</v>
      </c>
      <c r="I161" s="26">
        <v>1073</v>
      </c>
      <c r="J161" s="26">
        <v>470</v>
      </c>
      <c r="K161" s="26">
        <f t="shared" si="81"/>
        <v>1543</v>
      </c>
      <c r="L161" s="29">
        <f t="shared" si="77"/>
        <v>0.88272311212814647</v>
      </c>
      <c r="M161" s="29">
        <f t="shared" si="78"/>
        <v>0.30460142579390798</v>
      </c>
      <c r="N161" s="33">
        <f t="shared" si="80"/>
        <v>5.4054054054054057E-2</v>
      </c>
      <c r="O161" s="31">
        <f>'[1]GEN 2016 - Warehouse'!M161+'[1]GEN 2016 - 5th Precinct'!M161</f>
        <v>7</v>
      </c>
      <c r="P161" s="31">
        <f>'[2]Grand Total'!$F$134</f>
        <v>0</v>
      </c>
      <c r="Q161" s="32">
        <f t="shared" si="79"/>
        <v>7</v>
      </c>
    </row>
    <row r="162" spans="1:17" s="41" customFormat="1" ht="13.8" x14ac:dyDescent="0.25">
      <c r="A162" s="34" t="s">
        <v>35</v>
      </c>
      <c r="B162" s="34"/>
      <c r="C162" s="35">
        <f t="shared" ref="C162:K162" si="82">SUM(C149:C161)</f>
        <v>23528</v>
      </c>
      <c r="D162" s="35">
        <f t="shared" si="82"/>
        <v>1235</v>
      </c>
      <c r="E162" s="35">
        <f>SUM(E149:E161)</f>
        <v>474</v>
      </c>
      <c r="F162" s="35">
        <f t="shared" si="82"/>
        <v>1709</v>
      </c>
      <c r="G162" s="36">
        <f>SUM(G149:G161)</f>
        <v>1709</v>
      </c>
      <c r="H162" s="37">
        <f t="shared" si="74"/>
        <v>0</v>
      </c>
      <c r="I162" s="35">
        <f t="shared" si="82"/>
        <v>16051</v>
      </c>
      <c r="J162" s="35">
        <f t="shared" si="82"/>
        <v>6113</v>
      </c>
      <c r="K162" s="35">
        <f t="shared" si="82"/>
        <v>22164</v>
      </c>
      <c r="L162" s="7">
        <f t="shared" si="77"/>
        <v>0.87823433847129218</v>
      </c>
      <c r="M162" s="7">
        <f>J162/K162</f>
        <v>0.27580761595379893</v>
      </c>
      <c r="N162" s="39">
        <f t="shared" si="80"/>
        <v>7.6942246588997565E-2</v>
      </c>
      <c r="O162" s="35">
        <f>SUM(O149:O161)</f>
        <v>138</v>
      </c>
      <c r="P162" s="35">
        <f>SUM(P149:P161)</f>
        <v>3</v>
      </c>
      <c r="Q162" s="35">
        <f>SUM(Q149:Q161)</f>
        <v>141</v>
      </c>
    </row>
    <row r="163" spans="1:17" x14ac:dyDescent="0.3">
      <c r="C163" s="54"/>
      <c r="D163" s="55"/>
      <c r="E163" s="55"/>
      <c r="F163" s="55"/>
      <c r="G163" s="56"/>
      <c r="H163" s="57"/>
      <c r="I163" s="55"/>
      <c r="J163" s="55"/>
    </row>
    <row r="164" spans="1:17" x14ac:dyDescent="0.3">
      <c r="A164" s="60"/>
      <c r="B164" s="60"/>
      <c r="C164" s="26"/>
    </row>
    <row r="167" spans="1:17" x14ac:dyDescent="0.3">
      <c r="A167" s="53" t="s">
        <v>36</v>
      </c>
      <c r="B167" s="63" t="s">
        <v>37</v>
      </c>
      <c r="C167" s="59">
        <v>93</v>
      </c>
      <c r="D167" s="5">
        <v>120</v>
      </c>
      <c r="I167" s="5">
        <v>76</v>
      </c>
    </row>
    <row r="179" spans="3:8" s="5" customFormat="1" x14ac:dyDescent="0.3">
      <c r="C179" s="59"/>
      <c r="G179" s="61"/>
      <c r="H179" s="62"/>
    </row>
    <row r="180" spans="3:8" s="5" customFormat="1" x14ac:dyDescent="0.3">
      <c r="C180" s="59"/>
      <c r="G180" s="61"/>
      <c r="H180" s="62"/>
    </row>
    <row r="181" spans="3:8" s="5" customFormat="1" x14ac:dyDescent="0.3">
      <c r="C181" s="59"/>
      <c r="G181" s="61"/>
      <c r="H181" s="62"/>
    </row>
    <row r="182" spans="3:8" s="5" customFormat="1" x14ac:dyDescent="0.3">
      <c r="C182" s="59"/>
      <c r="G182" s="61"/>
      <c r="H182" s="62"/>
    </row>
    <row r="183" spans="3:8" s="5" customFormat="1" x14ac:dyDescent="0.3">
      <c r="C183" s="59"/>
      <c r="G183" s="61"/>
      <c r="H183" s="62"/>
    </row>
    <row r="184" spans="3:8" s="5" customFormat="1" x14ac:dyDescent="0.3">
      <c r="C184" s="59"/>
      <c r="G184" s="61"/>
      <c r="H184" s="62"/>
    </row>
    <row r="185" spans="3:8" s="5" customFormat="1" x14ac:dyDescent="0.3">
      <c r="C185" s="59"/>
      <c r="G185" s="61"/>
      <c r="H185" s="62"/>
    </row>
    <row r="186" spans="3:8" s="5" customFormat="1" x14ac:dyDescent="0.3">
      <c r="C186" s="59"/>
      <c r="G186" s="61"/>
      <c r="H186" s="62"/>
    </row>
    <row r="187" spans="3:8" s="5" customFormat="1" x14ac:dyDescent="0.3">
      <c r="C187" s="59"/>
      <c r="G187" s="61"/>
      <c r="H187" s="62"/>
    </row>
    <row r="188" spans="3:8" s="5" customFormat="1" x14ac:dyDescent="0.3">
      <c r="C188" s="59"/>
      <c r="G188" s="61"/>
      <c r="H188" s="62"/>
    </row>
    <row r="189" spans="3:8" s="5" customFormat="1" x14ac:dyDescent="0.3">
      <c r="C189" s="59"/>
      <c r="G189" s="61"/>
      <c r="H189" s="62"/>
    </row>
    <row r="190" spans="3:8" s="5" customFormat="1" x14ac:dyDescent="0.3">
      <c r="C190" s="59"/>
      <c r="G190" s="61"/>
      <c r="H190" s="62"/>
    </row>
    <row r="191" spans="3:8" s="5" customFormat="1" x14ac:dyDescent="0.3">
      <c r="C191" s="59"/>
      <c r="G191" s="61"/>
      <c r="H191" s="62"/>
    </row>
    <row r="192" spans="3:8" s="5" customFormat="1" x14ac:dyDescent="0.3">
      <c r="C192" s="59"/>
      <c r="G192" s="61"/>
      <c r="H192" s="62"/>
    </row>
    <row r="193" spans="3:8" s="5" customFormat="1" x14ac:dyDescent="0.3">
      <c r="C193" s="59"/>
      <c r="G193" s="61"/>
      <c r="H193" s="62"/>
    </row>
    <row r="194" spans="3:8" s="5" customFormat="1" x14ac:dyDescent="0.3">
      <c r="C194" s="59"/>
      <c r="G194" s="61"/>
      <c r="H194" s="62"/>
    </row>
    <row r="196" spans="3:8" s="5" customFormat="1" x14ac:dyDescent="0.3">
      <c r="C196" s="59"/>
      <c r="G196" s="61"/>
      <c r="H196" s="62"/>
    </row>
    <row r="197" spans="3:8" s="5" customFormat="1" x14ac:dyDescent="0.3">
      <c r="C197" s="59"/>
      <c r="G197" s="61"/>
      <c r="H197" s="62"/>
    </row>
    <row r="198" spans="3:8" s="5" customFormat="1" x14ac:dyDescent="0.3">
      <c r="C198" s="59"/>
      <c r="G198" s="61"/>
      <c r="H198" s="62"/>
    </row>
    <row r="199" spans="3:8" s="5" customFormat="1" x14ac:dyDescent="0.3">
      <c r="C199" s="59"/>
      <c r="G199" s="61"/>
      <c r="H199" s="62"/>
    </row>
    <row r="200" spans="3:8" s="5" customFormat="1" x14ac:dyDescent="0.3">
      <c r="C200" s="59"/>
      <c r="G200" s="61"/>
      <c r="H200" s="62"/>
    </row>
    <row r="201" spans="3:8" s="5" customFormat="1" x14ac:dyDescent="0.3">
      <c r="C201" s="59"/>
      <c r="G201" s="61"/>
      <c r="H201" s="62"/>
    </row>
  </sheetData>
  <mergeCells count="16">
    <mergeCell ref="A120:B120"/>
    <mergeCell ref="A132:B132"/>
    <mergeCell ref="A147:B147"/>
    <mergeCell ref="A162:B162"/>
    <mergeCell ref="A53:B53"/>
    <mergeCell ref="A64:B64"/>
    <mergeCell ref="A75:B75"/>
    <mergeCell ref="A87:B87"/>
    <mergeCell ref="A97:B97"/>
    <mergeCell ref="A108:B108"/>
    <mergeCell ref="A1:M1"/>
    <mergeCell ref="A2:M2"/>
    <mergeCell ref="F3:H3"/>
    <mergeCell ref="A16:B16"/>
    <mergeCell ref="A29:B29"/>
    <mergeCell ref="A43:B4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4"/>
  <sheetViews>
    <sheetView zoomScale="80" zoomScaleNormal="80" workbookViewId="0">
      <selection activeCell="L21" sqref="L21"/>
    </sheetView>
  </sheetViews>
  <sheetFormatPr defaultRowHeight="14.4" x14ac:dyDescent="0.3"/>
  <cols>
    <col min="2" max="2" width="10" bestFit="1" customWidth="1"/>
    <col min="3" max="3" width="13.88671875" customWidth="1"/>
    <col min="4" max="4" width="11.44140625" customWidth="1"/>
    <col min="5" max="6" width="13.44140625" customWidth="1"/>
    <col min="7" max="7" width="9.5546875" bestFit="1" customWidth="1"/>
    <col min="8" max="8" width="9.5546875" customWidth="1"/>
    <col min="9" max="9" width="9.5546875" bestFit="1" customWidth="1"/>
    <col min="10" max="10" width="9.77734375" customWidth="1"/>
    <col min="11" max="11" width="11.44140625" customWidth="1"/>
    <col min="12" max="12" width="8.6640625" customWidth="1"/>
  </cols>
  <sheetData>
    <row r="1" spans="1:12" ht="17.399999999999999" x14ac:dyDescent="0.3">
      <c r="A1" s="1" t="s">
        <v>38</v>
      </c>
      <c r="B1" s="1"/>
      <c r="C1" s="1"/>
      <c r="D1" s="1"/>
      <c r="E1" s="1"/>
      <c r="F1" s="1"/>
      <c r="G1" s="1"/>
      <c r="H1" s="1"/>
      <c r="I1" s="1"/>
      <c r="J1" s="1"/>
      <c r="K1" s="1"/>
      <c r="L1" s="64"/>
    </row>
    <row r="2" spans="1:12" ht="17.399999999999999" x14ac:dyDescent="0.3">
      <c r="A2" s="6" t="s">
        <v>39</v>
      </c>
      <c r="B2" s="6"/>
      <c r="C2" s="6"/>
      <c r="D2" s="6"/>
      <c r="E2" s="6"/>
      <c r="F2" s="6"/>
      <c r="G2" s="6"/>
      <c r="H2" s="6"/>
      <c r="I2" s="6"/>
      <c r="J2" s="6"/>
      <c r="K2" s="6"/>
      <c r="L2" s="64"/>
    </row>
    <row r="3" spans="1:12" ht="17.399999999999999" x14ac:dyDescent="0.3">
      <c r="A3" s="1" t="s">
        <v>40</v>
      </c>
      <c r="B3" s="1"/>
      <c r="C3" s="1"/>
      <c r="D3" s="1"/>
      <c r="E3" s="1"/>
      <c r="F3" s="1"/>
      <c r="G3" s="1"/>
      <c r="H3" s="1"/>
      <c r="I3" s="1"/>
      <c r="J3" s="1"/>
      <c r="K3" s="1"/>
      <c r="L3" s="64"/>
    </row>
    <row r="4" spans="1:12" ht="40.200000000000003" x14ac:dyDescent="0.3">
      <c r="A4" s="5"/>
      <c r="B4" s="5"/>
      <c r="C4" s="10" t="s">
        <v>4</v>
      </c>
      <c r="D4" s="10" t="s">
        <v>5</v>
      </c>
      <c r="E4" s="10" t="s">
        <v>6</v>
      </c>
      <c r="F4" s="10" t="s">
        <v>7</v>
      </c>
      <c r="G4" s="10" t="s">
        <v>8</v>
      </c>
      <c r="H4" s="10" t="s">
        <v>9</v>
      </c>
      <c r="I4" s="10" t="s">
        <v>10</v>
      </c>
      <c r="J4" s="10" t="s">
        <v>11</v>
      </c>
      <c r="K4" s="10" t="s">
        <v>12</v>
      </c>
      <c r="L4" s="9" t="s">
        <v>41</v>
      </c>
    </row>
    <row r="5" spans="1:12" ht="15.6" x14ac:dyDescent="0.3">
      <c r="A5" s="65" t="s">
        <v>42</v>
      </c>
      <c r="B5" s="65"/>
      <c r="C5" s="66">
        <f>SUM('[1]GEN 2016'!C16)</f>
        <v>19388</v>
      </c>
      <c r="D5" s="66">
        <f>SUM('[1]GEN 2016'!D16)</f>
        <v>1731</v>
      </c>
      <c r="E5" s="66">
        <f>SUM('[1]GEN 2016'!E16)</f>
        <v>572</v>
      </c>
      <c r="F5" s="66">
        <f>SUM('[1]GEN 2016'!F16)</f>
        <v>2303</v>
      </c>
      <c r="G5" s="66">
        <f>SUM('[1]GEN 2016'!I16)</f>
        <v>12063</v>
      </c>
      <c r="H5" s="66">
        <f>SUM('[1]GEN 2016'!J16)</f>
        <v>5568</v>
      </c>
      <c r="I5" s="66">
        <f>SUM('[1]GEN 2016'!K16)</f>
        <v>17631</v>
      </c>
      <c r="J5" s="67">
        <f t="shared" ref="J5:J17" si="0">I5/(C5+F5)</f>
        <v>0.81282559586925451</v>
      </c>
      <c r="K5" s="67">
        <f t="shared" ref="K5:K17" si="1">H5/I5</f>
        <v>0.31580738472009529</v>
      </c>
      <c r="L5" s="66">
        <f>SUM('[1]GEN 2016'!Q16)</f>
        <v>231</v>
      </c>
    </row>
    <row r="6" spans="1:12" ht="15.6" x14ac:dyDescent="0.3">
      <c r="A6" s="65" t="s">
        <v>43</v>
      </c>
      <c r="B6" s="65"/>
      <c r="C6" s="66">
        <f>SUM('[1]GEN 2016'!C29)</f>
        <v>17621</v>
      </c>
      <c r="D6" s="66">
        <f>SUM('[1]GEN 2016'!D29)</f>
        <v>2935</v>
      </c>
      <c r="E6" s="66">
        <f>SUM('[1]GEN 2016'!E29)</f>
        <v>413</v>
      </c>
      <c r="F6" s="66">
        <f>SUM('[1]GEN 2016'!F29)</f>
        <v>3348</v>
      </c>
      <c r="G6" s="66">
        <f>SUM('[1]GEN 2016'!I29)</f>
        <v>12397</v>
      </c>
      <c r="H6" s="66">
        <f>SUM('[1]GEN 2016'!J29)</f>
        <v>3730</v>
      </c>
      <c r="I6" s="66">
        <f>SUM('[1]GEN 2016'!K29)</f>
        <v>16127</v>
      </c>
      <c r="J6" s="67">
        <f t="shared" si="0"/>
        <v>0.76908770089179268</v>
      </c>
      <c r="K6" s="67">
        <f t="shared" si="1"/>
        <v>0.23128914243194643</v>
      </c>
      <c r="L6">
        <f>SUM('[1]GEN 2016'!Q29)</f>
        <v>188</v>
      </c>
    </row>
    <row r="7" spans="1:12" ht="15.6" x14ac:dyDescent="0.3">
      <c r="A7" s="65" t="s">
        <v>44</v>
      </c>
      <c r="B7" s="65"/>
      <c r="C7" s="66">
        <f>SUM('[1]GEN 2016'!C43)</f>
        <v>23659</v>
      </c>
      <c r="D7" s="66">
        <f>SUM('[1]GEN 2016'!D43)</f>
        <v>3525</v>
      </c>
      <c r="E7" s="66">
        <f>SUM('[1]GEN 2016'!E43)</f>
        <v>836</v>
      </c>
      <c r="F7" s="66">
        <f>SUM('[1]GEN 2016'!F43)</f>
        <v>4361</v>
      </c>
      <c r="G7" s="66">
        <f>SUM('[1]GEN 2016'!I43)</f>
        <v>15482</v>
      </c>
      <c r="H7" s="66">
        <f>SUM('[1]GEN 2016'!J43)</f>
        <v>7014</v>
      </c>
      <c r="I7" s="66">
        <f>SUM('[1]GEN 2016'!K43)</f>
        <v>22496</v>
      </c>
      <c r="J7" s="67">
        <f t="shared" si="0"/>
        <v>0.80285510349750178</v>
      </c>
      <c r="K7" s="67">
        <f t="shared" si="1"/>
        <v>0.31178876244665721</v>
      </c>
      <c r="L7" s="68">
        <f>SUM('[1]GEN 2016'!Q43)</f>
        <v>272</v>
      </c>
    </row>
    <row r="8" spans="1:12" ht="15.6" x14ac:dyDescent="0.3">
      <c r="A8" s="65" t="s">
        <v>45</v>
      </c>
      <c r="B8" s="65"/>
      <c r="C8" s="66">
        <f>SUM('[1]GEN 2016'!C53)</f>
        <v>17246</v>
      </c>
      <c r="D8" s="66">
        <f>SUM('[1]GEN 2016'!D53)</f>
        <v>1935</v>
      </c>
      <c r="E8" s="66">
        <f>SUM('[1]GEN 2016'!E53)</f>
        <v>295</v>
      </c>
      <c r="F8" s="66">
        <f>SUM('[1]GEN 2016'!F53)</f>
        <v>2230</v>
      </c>
      <c r="G8" s="66">
        <f>SUM('[1]GEN 2016'!I53)</f>
        <v>10923</v>
      </c>
      <c r="H8" s="66">
        <f>SUM('[1]GEN 2016'!J53)</f>
        <v>2735</v>
      </c>
      <c r="I8" s="66">
        <f>SUM('[1]GEN 2016'!K53)</f>
        <v>13658</v>
      </c>
      <c r="J8" s="67">
        <f t="shared" si="0"/>
        <v>0.70127336208667079</v>
      </c>
      <c r="K8" s="67">
        <f t="shared" si="1"/>
        <v>0.20024893835114951</v>
      </c>
      <c r="L8">
        <f>SUM('[1]GEN 2016'!Q53)</f>
        <v>478</v>
      </c>
    </row>
    <row r="9" spans="1:12" ht="15.6" x14ac:dyDescent="0.3">
      <c r="A9" s="65" t="s">
        <v>46</v>
      </c>
      <c r="B9" s="65"/>
      <c r="C9" s="66">
        <f>SUM('[1]GEN 2016'!C64)</f>
        <v>15410</v>
      </c>
      <c r="D9" s="66">
        <f>SUM('[1]GEN 2016'!D64)</f>
        <v>1993</v>
      </c>
      <c r="E9" s="66">
        <f>SUM('[1]GEN 2016'!E64)</f>
        <v>471</v>
      </c>
      <c r="F9" s="66">
        <f>SUM('[1]GEN 2016'!F64)</f>
        <v>2464</v>
      </c>
      <c r="G9" s="66">
        <f>SUM('[1]GEN 2016'!I64)</f>
        <v>8222</v>
      </c>
      <c r="H9" s="66">
        <f>SUM('[1]GEN 2016'!J64)</f>
        <v>3119</v>
      </c>
      <c r="I9" s="66">
        <f>SUM('[1]GEN 2016'!K64)</f>
        <v>11341</v>
      </c>
      <c r="J9" s="67">
        <f t="shared" si="0"/>
        <v>0.63449703479914965</v>
      </c>
      <c r="K9" s="67">
        <f t="shared" si="1"/>
        <v>0.27501983952032449</v>
      </c>
      <c r="L9" s="68">
        <f>SUM('[1]GEN 2016'!Q64)</f>
        <v>544</v>
      </c>
    </row>
    <row r="10" spans="1:12" ht="15.6" x14ac:dyDescent="0.3">
      <c r="A10" s="65" t="s">
        <v>47</v>
      </c>
      <c r="B10" s="65"/>
      <c r="C10" s="66">
        <f>SUM('[1]GEN 2016'!C75)</f>
        <v>14838</v>
      </c>
      <c r="D10" s="66">
        <f>SUM('[1]GEN 2016'!D75)</f>
        <v>2266</v>
      </c>
      <c r="E10" s="66">
        <f>SUM('[1]GEN 2016'!E75)</f>
        <v>484</v>
      </c>
      <c r="F10" s="66">
        <f>SUM('[1]GEN 2016'!F75)</f>
        <v>2750</v>
      </c>
      <c r="G10" s="66">
        <f>SUM('[1]GEN 2016'!I75)</f>
        <v>9193</v>
      </c>
      <c r="H10" s="66">
        <f>SUM('[1]GEN 2016'!J75)</f>
        <v>2932</v>
      </c>
      <c r="I10" s="66">
        <f>SUM('[1]GEN 2016'!K75)</f>
        <v>12125</v>
      </c>
      <c r="J10" s="67">
        <f t="shared" si="0"/>
        <v>0.68939049351830795</v>
      </c>
      <c r="K10" s="67">
        <f t="shared" si="1"/>
        <v>0.24181443298969071</v>
      </c>
      <c r="L10">
        <f>SUM('[1]GEN 2016'!Q75)</f>
        <v>543</v>
      </c>
    </row>
    <row r="11" spans="1:12" ht="15.6" x14ac:dyDescent="0.3">
      <c r="A11" s="65" t="s">
        <v>48</v>
      </c>
      <c r="B11" s="65"/>
      <c r="C11" s="66">
        <f>SUM('[1]GEN 2016'!C87)</f>
        <v>20706</v>
      </c>
      <c r="D11" s="66">
        <f>SUM('[1]GEN 2016'!D87)</f>
        <v>1749</v>
      </c>
      <c r="E11" s="66">
        <f>SUM('[1]GEN 2016'!E87)</f>
        <v>737</v>
      </c>
      <c r="F11" s="66">
        <f>SUM('[1]GEN 2016'!F87)</f>
        <v>2486</v>
      </c>
      <c r="G11" s="66">
        <f>SUM('[1]GEN 2016'!I87)</f>
        <v>12043</v>
      </c>
      <c r="H11" s="66">
        <f>SUM('[1]GEN 2016'!J87)</f>
        <v>6762</v>
      </c>
      <c r="I11" s="69">
        <f>SUM('[1]GEN 2016'!K87)</f>
        <v>18805</v>
      </c>
      <c r="J11" s="67">
        <f t="shared" si="0"/>
        <v>0.8108399448085547</v>
      </c>
      <c r="K11" s="67">
        <f t="shared" si="1"/>
        <v>0.35958521669768678</v>
      </c>
      <c r="L11">
        <f>SUM('[1]GEN 2016'!Q87)</f>
        <v>181</v>
      </c>
    </row>
    <row r="12" spans="1:12" ht="15.6" x14ac:dyDescent="0.3">
      <c r="A12" s="65" t="s">
        <v>49</v>
      </c>
      <c r="B12" s="65"/>
      <c r="C12" s="66">
        <f>SUM('[1]GEN 2016'!C97)</f>
        <v>17842</v>
      </c>
      <c r="D12" s="66">
        <f>SUM('[1]GEN 2016'!D97)</f>
        <v>1577</v>
      </c>
      <c r="E12" s="66">
        <f>SUM('[1]GEN 2016'!E97)</f>
        <v>376</v>
      </c>
      <c r="F12" s="66">
        <f>SUM('[1]GEN 2016'!F97)</f>
        <v>1953</v>
      </c>
      <c r="G12" s="66">
        <f>SUM('[1]GEN 2016'!I97)</f>
        <v>11725</v>
      </c>
      <c r="H12" s="66">
        <f>SUM('[1]GEN 2016'!J97)</f>
        <v>4457</v>
      </c>
      <c r="I12" s="66">
        <f>SUM('[1]GEN 2016'!K97)</f>
        <v>16182</v>
      </c>
      <c r="J12" s="67">
        <f t="shared" si="0"/>
        <v>0.81747916140439503</v>
      </c>
      <c r="K12" s="67">
        <f t="shared" si="1"/>
        <v>0.27542948955629715</v>
      </c>
      <c r="L12">
        <f>SUM('[1]GEN 2016'!Q97)</f>
        <v>317</v>
      </c>
    </row>
    <row r="13" spans="1:12" ht="15.6" x14ac:dyDescent="0.3">
      <c r="A13" s="65" t="s">
        <v>50</v>
      </c>
      <c r="B13" s="65"/>
      <c r="C13" s="66">
        <f>SUM('[1]GEN 2016'!C108)</f>
        <v>12545</v>
      </c>
      <c r="D13" s="66">
        <f>SUM('[1]GEN 2016'!D108)</f>
        <v>1507</v>
      </c>
      <c r="E13" s="66">
        <f>SUM('[1]GEN 2016'!E108)</f>
        <v>314</v>
      </c>
      <c r="F13" s="66">
        <f>SUM('[1]GEN 2016'!F108)</f>
        <v>1821</v>
      </c>
      <c r="G13" s="66">
        <f>SUM('[1]GEN 2016'!I108)</f>
        <v>7995</v>
      </c>
      <c r="H13" s="66">
        <f>SUM('[1]GEN 2016'!J108)</f>
        <v>2762</v>
      </c>
      <c r="I13" s="66">
        <f>SUM('[1]GEN 2016'!K108)</f>
        <v>10757</v>
      </c>
      <c r="J13" s="67">
        <f t="shared" si="0"/>
        <v>0.74878184602533759</v>
      </c>
      <c r="K13" s="67">
        <f t="shared" si="1"/>
        <v>0.25676303802175326</v>
      </c>
      <c r="L13">
        <f>SUM('[1]GEN 2016'!Q108)</f>
        <v>300</v>
      </c>
    </row>
    <row r="14" spans="1:12" ht="15.6" x14ac:dyDescent="0.3">
      <c r="A14" s="65" t="s">
        <v>51</v>
      </c>
      <c r="B14" s="65"/>
      <c r="C14" s="66">
        <f>SUM('[1]GEN 2016'!C120)</f>
        <v>20628</v>
      </c>
      <c r="D14" s="66">
        <f>SUM('[1]GEN 2016'!D120)</f>
        <v>2845</v>
      </c>
      <c r="E14" s="66">
        <f>SUM('[1]GEN 2016'!E120)</f>
        <v>681</v>
      </c>
      <c r="F14" s="66">
        <f>SUM('[1]GEN 2016'!F120)</f>
        <v>3526</v>
      </c>
      <c r="G14" s="66">
        <f>SUM('[1]GEN 2016'!I120)</f>
        <v>14181</v>
      </c>
      <c r="H14" s="66">
        <f>SUM('[1]GEN 2016'!J120)</f>
        <v>4998</v>
      </c>
      <c r="I14" s="66">
        <f>SUM('[1]GEN 2016'!K120)</f>
        <v>19179</v>
      </c>
      <c r="J14" s="67">
        <f t="shared" si="0"/>
        <v>0.79402997433137368</v>
      </c>
      <c r="K14" s="67">
        <f t="shared" si="1"/>
        <v>0.26059752854684809</v>
      </c>
      <c r="L14">
        <f>SUM('[1]GEN 2016'!Q120)</f>
        <v>250</v>
      </c>
    </row>
    <row r="15" spans="1:12" ht="15.6" x14ac:dyDescent="0.3">
      <c r="A15" s="65" t="s">
        <v>52</v>
      </c>
      <c r="B15" s="65"/>
      <c r="C15" s="66">
        <f>SUM('[1]GEN 2016'!C132)</f>
        <v>20290</v>
      </c>
      <c r="D15" s="66">
        <f>SUM('[1]GEN 2016'!D132)</f>
        <v>1243</v>
      </c>
      <c r="E15" s="66">
        <f>SUM('[1]GEN 2016'!E132)</f>
        <v>369</v>
      </c>
      <c r="F15" s="66">
        <f>SUM('[1]GEN 2016'!F132)</f>
        <v>1612</v>
      </c>
      <c r="G15" s="66">
        <f>SUM('[1]GEN 2016'!I132)</f>
        <v>14108</v>
      </c>
      <c r="H15" s="66">
        <f>SUM('[1]GEN 2016'!J132)</f>
        <v>4511</v>
      </c>
      <c r="I15" s="66">
        <f>SUM('[1]GEN 2016'!K132)</f>
        <v>18619</v>
      </c>
      <c r="J15" s="67">
        <f t="shared" si="0"/>
        <v>0.8501050132407999</v>
      </c>
      <c r="K15" s="67">
        <f t="shared" si="1"/>
        <v>0.24227939201890542</v>
      </c>
      <c r="L15">
        <f>SUM('[1]GEN 2016'!Q132)</f>
        <v>182</v>
      </c>
    </row>
    <row r="16" spans="1:12" ht="15.6" x14ac:dyDescent="0.3">
      <c r="A16" s="65" t="s">
        <v>53</v>
      </c>
      <c r="B16" s="65"/>
      <c r="C16" s="66">
        <f>SUM('[1]GEN 2016'!C147)</f>
        <v>22484</v>
      </c>
      <c r="D16" s="66">
        <f>SUM('[1]GEN 2016'!D147)</f>
        <v>1375</v>
      </c>
      <c r="E16" s="66">
        <f>SUM('[1]GEN 2016'!E147)</f>
        <v>468</v>
      </c>
      <c r="F16" s="66">
        <f>SUM('[1]GEN 2016'!F147)</f>
        <v>1843</v>
      </c>
      <c r="G16" s="66">
        <f>SUM('[1]GEN 2016'!I147)</f>
        <v>14911</v>
      </c>
      <c r="H16" s="66">
        <f>SUM('[1]GEN 2016'!J147)</f>
        <v>5837</v>
      </c>
      <c r="I16" s="66">
        <f>SUM('[1]GEN 2016'!K147)</f>
        <v>20748</v>
      </c>
      <c r="J16" s="67">
        <f t="shared" si="0"/>
        <v>0.85287951658650885</v>
      </c>
      <c r="K16" s="67">
        <f t="shared" si="1"/>
        <v>0.28132832080200504</v>
      </c>
      <c r="L16" s="68">
        <f>SUM('[1]GEN 2016'!Q147)</f>
        <v>216</v>
      </c>
    </row>
    <row r="17" spans="1:12" ht="15.6" x14ac:dyDescent="0.3">
      <c r="A17" s="65" t="s">
        <v>54</v>
      </c>
      <c r="B17" s="65"/>
      <c r="C17" s="66">
        <f>SUM('[1]GEN 2016'!C162)</f>
        <v>23528</v>
      </c>
      <c r="D17" s="66">
        <f>SUM('[1]GEN 2016'!D162)</f>
        <v>1235</v>
      </c>
      <c r="E17" s="66">
        <f>SUM('[1]GEN 2016'!E162)</f>
        <v>474</v>
      </c>
      <c r="F17" s="66">
        <f>SUM('[1]GEN 2016'!F162)</f>
        <v>1709</v>
      </c>
      <c r="G17" s="66">
        <f>SUM('[1]GEN 2016'!I162)</f>
        <v>16051</v>
      </c>
      <c r="H17" s="66">
        <f>SUM('[1]GEN 2016'!J162)</f>
        <v>6113</v>
      </c>
      <c r="I17" s="66">
        <f>SUM('[1]GEN 2016'!K162)</f>
        <v>22164</v>
      </c>
      <c r="J17" s="67">
        <f t="shared" si="0"/>
        <v>0.87823433847129218</v>
      </c>
      <c r="K17" s="67">
        <f t="shared" si="1"/>
        <v>0.27580761595379893</v>
      </c>
      <c r="L17" s="68">
        <f>SUM('[1]GEN 2016'!Q162)</f>
        <v>141</v>
      </c>
    </row>
    <row r="18" spans="1:12" ht="15.6" x14ac:dyDescent="0.3">
      <c r="A18" s="65" t="s">
        <v>55</v>
      </c>
      <c r="B18" s="65"/>
      <c r="C18" s="70">
        <f t="shared" ref="C18:I18" si="2">SUM(C5:C17)</f>
        <v>246185</v>
      </c>
      <c r="D18" s="70">
        <f t="shared" si="2"/>
        <v>25916</v>
      </c>
      <c r="E18" s="70">
        <f t="shared" si="2"/>
        <v>6490</v>
      </c>
      <c r="F18" s="70">
        <f t="shared" si="2"/>
        <v>32406</v>
      </c>
      <c r="G18" s="70">
        <f t="shared" si="2"/>
        <v>159294</v>
      </c>
      <c r="H18" s="71">
        <f>SUM(H5:H17)</f>
        <v>60538</v>
      </c>
      <c r="I18" s="70">
        <f t="shared" si="2"/>
        <v>219832</v>
      </c>
      <c r="J18" s="72">
        <f>I18/(C18+F18)</f>
        <v>0.78908507453578902</v>
      </c>
      <c r="K18" s="72">
        <f>H18/I18</f>
        <v>0.27538301976054441</v>
      </c>
      <c r="L18" s="70">
        <f t="shared" ref="L18" si="3">SUM(L5:L17)</f>
        <v>3843</v>
      </c>
    </row>
    <row r="19" spans="1:12" ht="15.6" x14ac:dyDescent="0.3">
      <c r="A19" s="73"/>
      <c r="B19" s="73"/>
      <c r="C19" s="70"/>
      <c r="D19" s="74"/>
      <c r="E19" s="70"/>
      <c r="F19" s="70"/>
      <c r="G19" s="70"/>
      <c r="H19" s="70"/>
      <c r="I19" s="70"/>
      <c r="J19" s="72"/>
      <c r="K19" s="72"/>
      <c r="L19" s="70"/>
    </row>
    <row r="20" spans="1:12" ht="15.6" x14ac:dyDescent="0.3">
      <c r="A20" s="53"/>
      <c r="B20" s="53"/>
      <c r="C20" s="75" t="s">
        <v>56</v>
      </c>
      <c r="E20" s="5"/>
      <c r="F20" s="5"/>
      <c r="G20" s="5"/>
      <c r="I20" s="5"/>
      <c r="J20" s="5"/>
      <c r="K20" s="5"/>
    </row>
    <row r="21" spans="1:12" ht="15.6" x14ac:dyDescent="0.3">
      <c r="A21" s="53"/>
      <c r="B21" s="53"/>
      <c r="C21" s="31"/>
      <c r="D21" s="5"/>
      <c r="E21" s="76" t="s">
        <v>57</v>
      </c>
      <c r="F21" s="76"/>
      <c r="G21" s="5"/>
      <c r="H21" s="59"/>
      <c r="I21" s="5"/>
      <c r="J21" s="5"/>
      <c r="K21" s="5"/>
    </row>
    <row r="22" spans="1:12" ht="15.6" x14ac:dyDescent="0.3">
      <c r="A22" s="53"/>
      <c r="B22" s="53"/>
      <c r="C22" s="75" t="s">
        <v>58</v>
      </c>
      <c r="F22" s="77">
        <v>34044</v>
      </c>
      <c r="G22" s="78">
        <f>SUM(F22/F28)</f>
        <v>0.57593341340867177</v>
      </c>
      <c r="H22" s="5"/>
      <c r="J22" s="5"/>
      <c r="K22" s="5"/>
      <c r="L22" s="79"/>
    </row>
    <row r="23" spans="1:12" ht="15.6" x14ac:dyDescent="0.3">
      <c r="A23" s="53"/>
      <c r="C23" s="75" t="s">
        <v>59</v>
      </c>
      <c r="F23" s="77">
        <f>'[3]OVERALL - 201'!$S$116</f>
        <v>19819</v>
      </c>
      <c r="G23" s="78">
        <f>SUM(F23/F28)</f>
        <v>0.33528446482042257</v>
      </c>
      <c r="H23" s="5"/>
      <c r="J23" s="5"/>
      <c r="K23" s="5"/>
      <c r="L23" s="79"/>
    </row>
    <row r="24" spans="1:12" ht="15.6" x14ac:dyDescent="0.3">
      <c r="A24" s="53"/>
      <c r="B24" s="80" t="s">
        <v>60</v>
      </c>
      <c r="C24" s="75" t="s">
        <v>61</v>
      </c>
      <c r="F24" s="77">
        <f>'[3]OVERALL - 201'!$T$116</f>
        <v>1225</v>
      </c>
      <c r="G24" s="78">
        <f>SUM(F24/F28)</f>
        <v>2.0723723164893168E-2</v>
      </c>
      <c r="H24" s="5"/>
      <c r="L24" s="81"/>
    </row>
    <row r="25" spans="1:12" ht="15.6" x14ac:dyDescent="0.3">
      <c r="A25" s="53"/>
      <c r="B25" s="82" t="s">
        <v>62</v>
      </c>
      <c r="C25" s="75" t="s">
        <v>63</v>
      </c>
      <c r="F25" s="77">
        <f>'[3]OVERALL - 201'!$Q$116</f>
        <v>2830</v>
      </c>
      <c r="G25" s="78">
        <f>SUM(F25/F28)</f>
        <v>4.7876029842161355E-2</v>
      </c>
      <c r="H25" s="5"/>
    </row>
    <row r="26" spans="1:12" ht="15.6" x14ac:dyDescent="0.3">
      <c r="A26" s="53"/>
      <c r="B26" s="82" t="s">
        <v>64</v>
      </c>
      <c r="C26" s="75" t="s">
        <v>65</v>
      </c>
      <c r="F26" s="77">
        <f>'[3]OVERALL - 201'!$O$116+'[3]OVERALL - 201'!$P$116</f>
        <v>471</v>
      </c>
      <c r="G26" s="78">
        <f>SUM(F26/F28)</f>
        <v>7.9680600903385152E-3</v>
      </c>
      <c r="H26" s="5"/>
      <c r="I26" s="5"/>
      <c r="J26" s="5"/>
      <c r="K26" s="5"/>
    </row>
    <row r="27" spans="1:12" ht="15.6" x14ac:dyDescent="0.3">
      <c r="A27" s="53"/>
      <c r="B27" s="82" t="s">
        <v>66</v>
      </c>
      <c r="C27" s="75" t="s">
        <v>67</v>
      </c>
      <c r="F27" s="77">
        <v>722</v>
      </c>
      <c r="G27" s="78">
        <f>SUM(F27/F28)</f>
        <v>1.2214308673512544E-2</v>
      </c>
      <c r="H27" s="5"/>
      <c r="I27" s="5"/>
      <c r="J27" s="5"/>
      <c r="K27" s="5"/>
    </row>
    <row r="28" spans="1:12" ht="15.6" x14ac:dyDescent="0.3">
      <c r="A28" s="53"/>
      <c r="B28" s="80"/>
      <c r="C28" s="83" t="s">
        <v>68</v>
      </c>
      <c r="F28" s="84">
        <f>SUM(F22:F27)</f>
        <v>59111</v>
      </c>
      <c r="G28" s="85"/>
      <c r="H28" s="5"/>
      <c r="I28" s="5"/>
      <c r="J28" s="5"/>
      <c r="K28" s="5"/>
    </row>
    <row r="29" spans="1:12" ht="15.6" x14ac:dyDescent="0.3">
      <c r="A29" s="53"/>
      <c r="B29" s="80"/>
      <c r="C29" s="83"/>
      <c r="D29" s="86"/>
      <c r="E29" s="85"/>
      <c r="F29" s="31"/>
      <c r="H29" s="59"/>
      <c r="I29" s="5"/>
      <c r="J29" s="5"/>
      <c r="K29" s="5"/>
    </row>
    <row r="31" spans="1:12" x14ac:dyDescent="0.3">
      <c r="B31" s="87" t="s">
        <v>60</v>
      </c>
      <c r="C31" s="88" t="s">
        <v>69</v>
      </c>
      <c r="D31" t="s">
        <v>70</v>
      </c>
    </row>
    <row r="32" spans="1:12" x14ac:dyDescent="0.3">
      <c r="B32" s="87" t="s">
        <v>62</v>
      </c>
      <c r="C32" s="88" t="s">
        <v>71</v>
      </c>
    </row>
    <row r="33" spans="2:16" x14ac:dyDescent="0.3">
      <c r="B33" s="82" t="s">
        <v>64</v>
      </c>
      <c r="C33" s="89" t="s">
        <v>72</v>
      </c>
      <c r="D33" s="88" t="s">
        <v>73</v>
      </c>
      <c r="N33" s="5"/>
      <c r="O33" s="5"/>
      <c r="P33" s="90"/>
    </row>
    <row r="34" spans="2:16" x14ac:dyDescent="0.3">
      <c r="B34" s="91" t="s">
        <v>66</v>
      </c>
      <c r="C34" s="89" t="s">
        <v>74</v>
      </c>
      <c r="N34" s="5"/>
      <c r="O34" s="5"/>
      <c r="P34" s="5"/>
    </row>
  </sheetData>
  <mergeCells count="17">
    <mergeCell ref="A14:B14"/>
    <mergeCell ref="A15:B15"/>
    <mergeCell ref="A16:B16"/>
    <mergeCell ref="A17:B17"/>
    <mergeCell ref="A18:B18"/>
    <mergeCell ref="A8:B8"/>
    <mergeCell ref="A9:B9"/>
    <mergeCell ref="A10:B10"/>
    <mergeCell ref="A11:B11"/>
    <mergeCell ref="A12:B12"/>
    <mergeCell ref="A13:B13"/>
    <mergeCell ref="A1:K1"/>
    <mergeCell ref="A2:K2"/>
    <mergeCell ref="A3:K3"/>
    <mergeCell ref="A5:B5"/>
    <mergeCell ref="A6:B6"/>
    <mergeCell ref="A7:B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GEN 2016</vt:lpstr>
      <vt:lpstr>Summary</vt:lpstr>
    </vt:vector>
  </TitlesOfParts>
  <Company>City of Minneapolis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Grossman, Aaron</dc:creator>
  <cp:lastModifiedBy>Grossman, Aaron </cp:lastModifiedBy>
  <dcterms:created xsi:type="dcterms:W3CDTF">2017-02-22T19:25:35Z</dcterms:created>
  <dcterms:modified xsi:type="dcterms:W3CDTF">2017-02-22T19:35:11Z</dcterms:modified>
</cp:coreProperties>
</file>