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P:\James\Code\Javascript\Decode Drawings\results\v2\working\"/>
    </mc:Choice>
  </mc:AlternateContent>
  <xr:revisionPtr revIDLastSave="0" documentId="13_ncr:1_{D8BECB79-2478-476D-A39A-3C160EDCF1A1}" xr6:coauthVersionLast="47" xr6:coauthVersionMax="47" xr10:uidLastSave="{00000000-0000-0000-0000-000000000000}"/>
  <bookViews>
    <workbookView xWindow="-38520" yWindow="-120" windowWidth="38640" windowHeight="21120" activeTab="1" xr2:uid="{3FFB0D29-6CC4-4382-A5BA-834BA7824CB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2" l="1"/>
  <c r="M25" i="2"/>
  <c r="M26" i="2"/>
  <c r="M27" i="2"/>
  <c r="M23" i="2"/>
  <c r="AB20" i="2"/>
  <c r="AA20" i="2"/>
  <c r="Z20" i="2"/>
  <c r="Y20" i="2"/>
  <c r="X20" i="2"/>
  <c r="AB19" i="2"/>
  <c r="AA19" i="2"/>
  <c r="Z19" i="2"/>
  <c r="Y19" i="2"/>
  <c r="X19" i="2"/>
  <c r="AB18" i="2"/>
  <c r="AA18" i="2"/>
  <c r="Z18" i="2"/>
  <c r="Y18" i="2"/>
  <c r="X18" i="2"/>
  <c r="AB17" i="2"/>
  <c r="AA17" i="2"/>
  <c r="Z17" i="2"/>
  <c r="Y17" i="2"/>
  <c r="X17" i="2"/>
  <c r="AB16" i="2"/>
  <c r="AA16" i="2"/>
  <c r="Z16" i="2"/>
  <c r="Y16" i="2"/>
  <c r="X16" i="2"/>
  <c r="Q17" i="2"/>
  <c r="R17" i="2"/>
  <c r="S17" i="2"/>
  <c r="T17" i="2"/>
  <c r="U17" i="2"/>
  <c r="Q18" i="2"/>
  <c r="R18" i="2"/>
  <c r="S18" i="2"/>
  <c r="T18" i="2"/>
  <c r="U18" i="2"/>
  <c r="Q19" i="2"/>
  <c r="R19" i="2"/>
  <c r="S19" i="2"/>
  <c r="T19" i="2"/>
  <c r="U19" i="2"/>
  <c r="Q20" i="2"/>
  <c r="R20" i="2"/>
  <c r="S20" i="2"/>
  <c r="T20" i="2"/>
  <c r="U20" i="2"/>
  <c r="R16" i="2"/>
  <c r="S16" i="2"/>
  <c r="T16" i="2"/>
  <c r="U16" i="2"/>
  <c r="Q16" i="2"/>
  <c r="J17" i="2"/>
  <c r="K17" i="2"/>
  <c r="L17" i="2"/>
  <c r="M17" i="2"/>
  <c r="N17" i="2"/>
  <c r="J18" i="2"/>
  <c r="K18" i="2"/>
  <c r="L18" i="2"/>
  <c r="M18" i="2"/>
  <c r="N18" i="2"/>
  <c r="J19" i="2"/>
  <c r="K19" i="2"/>
  <c r="L19" i="2"/>
  <c r="M19" i="2"/>
  <c r="N19" i="2"/>
  <c r="J20" i="2"/>
  <c r="K20" i="2"/>
  <c r="L20" i="2"/>
  <c r="M20" i="2"/>
  <c r="N20" i="2"/>
  <c r="K16" i="2"/>
  <c r="L16" i="2"/>
  <c r="M16" i="2"/>
  <c r="N16" i="2"/>
  <c r="J16" i="2"/>
  <c r="C16" i="2"/>
  <c r="D16" i="2"/>
  <c r="E16" i="2"/>
  <c r="F16" i="2"/>
  <c r="G16" i="2"/>
  <c r="C17" i="2"/>
  <c r="D17" i="2"/>
  <c r="E17" i="2"/>
  <c r="F17" i="2"/>
  <c r="G17" i="2"/>
  <c r="C18" i="2"/>
  <c r="D18" i="2"/>
  <c r="E18" i="2"/>
  <c r="F18" i="2"/>
  <c r="G18" i="2"/>
  <c r="C19" i="2"/>
  <c r="D19" i="2"/>
  <c r="E19" i="2"/>
  <c r="F19" i="2"/>
  <c r="G19" i="2"/>
  <c r="C20" i="2"/>
  <c r="D20" i="2"/>
  <c r="E20" i="2"/>
  <c r="F20" i="2"/>
  <c r="G20" i="2"/>
  <c r="E25" i="2"/>
  <c r="F25" i="2"/>
  <c r="G25" i="2"/>
  <c r="E26" i="2"/>
  <c r="F26" i="2"/>
  <c r="G26" i="2"/>
  <c r="E27" i="2"/>
  <c r="F27" i="2"/>
  <c r="G27" i="2"/>
  <c r="E28" i="2"/>
  <c r="F28" i="2"/>
  <c r="G28" i="2"/>
  <c r="E24" i="2"/>
  <c r="F24" i="2"/>
  <c r="G24" i="2"/>
  <c r="Q10" i="2"/>
  <c r="R10" i="2"/>
  <c r="Q11" i="2"/>
  <c r="R11" i="2"/>
  <c r="Q12" i="2"/>
  <c r="R12" i="2"/>
  <c r="Q8" i="2"/>
  <c r="R8" i="2"/>
  <c r="X10" i="2"/>
  <c r="Y10" i="2"/>
  <c r="X11" i="2"/>
  <c r="Y11" i="2"/>
  <c r="X12" i="2"/>
  <c r="Y12" i="2"/>
  <c r="X8" i="2"/>
  <c r="Y8" i="2"/>
  <c r="X9" i="2"/>
  <c r="Y9" i="2"/>
  <c r="R9" i="2"/>
  <c r="Q9" i="2"/>
  <c r="J9" i="2"/>
  <c r="C9" i="2"/>
  <c r="C25" i="2" s="1"/>
  <c r="D9" i="2"/>
  <c r="D25" i="2" s="1"/>
  <c r="C10" i="2"/>
  <c r="C26" i="2" s="1"/>
  <c r="D10" i="2"/>
  <c r="D26" i="2" s="1"/>
  <c r="C11" i="2"/>
  <c r="C27" i="2" s="1"/>
  <c r="D11" i="2"/>
  <c r="D27" i="2" s="1"/>
  <c r="C12" i="2"/>
  <c r="C28" i="2" s="1"/>
  <c r="D12" i="2"/>
  <c r="D28" i="2" s="1"/>
  <c r="C8" i="2"/>
  <c r="C24" i="2" s="1"/>
  <c r="D8" i="2"/>
  <c r="D24" i="2" s="1"/>
  <c r="L9" i="2"/>
  <c r="M9" i="2"/>
  <c r="N9" i="2"/>
  <c r="L10" i="2"/>
  <c r="M10" i="2"/>
  <c r="N10" i="2"/>
  <c r="L11" i="2"/>
  <c r="M11" i="2"/>
  <c r="N11" i="2"/>
  <c r="L12" i="2"/>
  <c r="M12" i="2"/>
  <c r="N12" i="2"/>
  <c r="L8" i="2"/>
  <c r="M8" i="2"/>
  <c r="N8" i="2"/>
  <c r="E26" i="1"/>
  <c r="D27" i="1"/>
  <c r="D28" i="1"/>
  <c r="E31" i="1"/>
  <c r="E7" i="1"/>
  <c r="E6" i="1"/>
  <c r="E5" i="1"/>
  <c r="E4" i="1"/>
  <c r="D29" i="1"/>
  <c r="D25" i="1"/>
  <c r="B25" i="1"/>
  <c r="K10" i="2" l="1"/>
  <c r="J10" i="2"/>
  <c r="K8" i="2"/>
  <c r="K9" i="2"/>
  <c r="K12" i="2"/>
  <c r="J12" i="2"/>
  <c r="K11" i="2"/>
  <c r="J11" i="2"/>
  <c r="J8" i="2"/>
</calcChain>
</file>

<file path=xl/sharedStrings.xml><?xml version="1.0" encoding="utf-8"?>
<sst xmlns="http://schemas.openxmlformats.org/spreadsheetml/2006/main" count="22" uniqueCount="19">
  <si>
    <t>range</t>
  </si>
  <si>
    <t>size</t>
  </si>
  <si>
    <t>r2 = x2 + y2</t>
  </si>
  <si>
    <t>y2 = r2-x2</t>
  </si>
  <si>
    <t>y = sqrt(r2-x2)</t>
  </si>
  <si>
    <t>angle between b and g</t>
  </si>
  <si>
    <t>angle of b</t>
  </si>
  <si>
    <t>angle of g</t>
  </si>
  <si>
    <t>diff angle of g and g</t>
  </si>
  <si>
    <t>Range</t>
  </si>
  <si>
    <t>Angle</t>
  </si>
  <si>
    <t>perceived distance</t>
  </si>
  <si>
    <t>perceived relative distance</t>
  </si>
  <si>
    <t>cm range</t>
  </si>
  <si>
    <t>perceived size of b</t>
  </si>
  <si>
    <t>perceived size of g</t>
  </si>
  <si>
    <t>x</t>
  </si>
  <si>
    <t>p3.6</t>
  </si>
  <si>
    <t>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</si>
</sst>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Sheet1!$D$4:$D$7</c:f>
              <c:numCache>
                <c:formatCode>General</c:formatCode>
                <c:ptCount val="4"/>
                <c:pt idx="0">
                  <c:v>18</c:v>
                </c:pt>
                <c:pt idx="1">
                  <c:v>45</c:v>
                </c:pt>
                <c:pt idx="2">
                  <c:v>72</c:v>
                </c:pt>
                <c:pt idx="3">
                  <c:v>99</c:v>
                </c:pt>
              </c:numCache>
            </c:numRef>
          </c:xVal>
          <c:yVal>
            <c:numRef>
              <c:f>Sheet1!$E$4:$E$7</c:f>
              <c:numCache>
                <c:formatCode>General</c:formatCode>
                <c:ptCount val="4"/>
                <c:pt idx="0">
                  <c:v>106</c:v>
                </c:pt>
                <c:pt idx="1">
                  <c:v>42.4</c:v>
                </c:pt>
                <c:pt idx="2">
                  <c:v>26.418461538461539</c:v>
                </c:pt>
                <c:pt idx="3">
                  <c:v>19.24307692307692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D-4B9A-93C1-ABFEB490E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450512"/>
        <c:axId val="1466451472"/>
      </c:scatterChart>
      <c:valAx>
        <c:axId val="146645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451472"/>
        <c:crosses val="autoZero"/>
        <c:crossBetween val="midCat"/>
      </c:valAx>
      <c:valAx>
        <c:axId val="146645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45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Sheet1!$E$24</c:f>
              <c:strCache>
                <c:ptCount val="1"/>
                <c:pt idx="0">
                  <c:v>range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Sheet1!$D$25:$D$29</c:f>
              <c:numCache>
                <c:formatCode>General</c:formatCode>
                <c:ptCount val="5"/>
                <c:pt idx="0">
                  <c:v>106</c:v>
                </c:pt>
                <c:pt idx="1">
                  <c:v>56</c:v>
                </c:pt>
                <c:pt idx="2">
                  <c:v>42.4</c:v>
                </c:pt>
                <c:pt idx="3">
                  <c:v>26.418461538461539</c:v>
                </c:pt>
                <c:pt idx="4">
                  <c:v>19.24307692307692</c:v>
                </c:pt>
              </c:numCache>
            </c:numRef>
          </c:xVal>
          <c:yVal>
            <c:numRef>
              <c:f>Sheet1!$E$25:$E$29</c:f>
              <c:numCache>
                <c:formatCode>General</c:formatCode>
                <c:ptCount val="5"/>
                <c:pt idx="0">
                  <c:v>18</c:v>
                </c:pt>
                <c:pt idx="1">
                  <c:v>33.862499999999997</c:v>
                </c:pt>
                <c:pt idx="2">
                  <c:v>45</c:v>
                </c:pt>
                <c:pt idx="3">
                  <c:v>72</c:v>
                </c:pt>
                <c:pt idx="4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79-4F2C-8797-6B6102348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960272"/>
        <c:axId val="1515957392"/>
      </c:scatterChart>
      <c:valAx>
        <c:axId val="151596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957392"/>
        <c:crosses val="autoZero"/>
        <c:crossBetween val="midCat"/>
      </c:valAx>
      <c:valAx>
        <c:axId val="151595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96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Sheet2!$D$30</c:f>
              <c:strCache>
                <c:ptCount val="1"/>
                <c:pt idx="0">
                  <c:v>perceived 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2472064397899122"/>
                  <c:y val="5.92679850790157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Sheet2!$D$31:$D$55</c:f>
              <c:numCache>
                <c:formatCode>General</c:formatCode>
                <c:ptCount val="25"/>
                <c:pt idx="0">
                  <c:v>0.37233993983157332</c:v>
                </c:pt>
                <c:pt idx="1">
                  <c:v>0.32193523267466123</c:v>
                </c:pt>
                <c:pt idx="2">
                  <c:v>0.27999657007752504</c:v>
                </c:pt>
                <c:pt idx="3">
                  <c:v>0.24632245198486999</c:v>
                </c:pt>
                <c:pt idx="4">
                  <c:v>0.21899480626172579</c:v>
                </c:pt>
                <c:pt idx="5">
                  <c:v>0.44322765047412155</c:v>
                </c:pt>
                <c:pt idx="6">
                  <c:v>0.36162457008209231</c:v>
                </c:pt>
                <c:pt idx="7">
                  <c:v>0.30436558398607994</c:v>
                </c:pt>
                <c:pt idx="8">
                  <c:v>0.26202074749670429</c:v>
                </c:pt>
                <c:pt idx="9">
                  <c:v>0.22971001966875557</c:v>
                </c:pt>
                <c:pt idx="10">
                  <c:v>0.47054993612825602</c:v>
                </c:pt>
                <c:pt idx="11">
                  <c:v>0.37687101041216264</c:v>
                </c:pt>
                <c:pt idx="12">
                  <c:v>0.31332955547970592</c:v>
                </c:pt>
                <c:pt idx="13">
                  <c:v>0.26774289514817345</c:v>
                </c:pt>
                <c:pt idx="14">
                  <c:v>0.23361507086605052</c:v>
                </c:pt>
                <c:pt idx="15">
                  <c:v>0.44322765047412155</c:v>
                </c:pt>
                <c:pt idx="16">
                  <c:v>0.36162457008209231</c:v>
                </c:pt>
                <c:pt idx="17">
                  <c:v>0.30436558398607994</c:v>
                </c:pt>
                <c:pt idx="18">
                  <c:v>0.26202074749670429</c:v>
                </c:pt>
                <c:pt idx="19">
                  <c:v>0.22971001966875557</c:v>
                </c:pt>
                <c:pt idx="20">
                  <c:v>0.37233993983157332</c:v>
                </c:pt>
                <c:pt idx="21">
                  <c:v>0.32193523267466123</c:v>
                </c:pt>
                <c:pt idx="22">
                  <c:v>0.27999657007752504</c:v>
                </c:pt>
                <c:pt idx="23">
                  <c:v>0.24632245198486999</c:v>
                </c:pt>
                <c:pt idx="24">
                  <c:v>0.21899480626172579</c:v>
                </c:pt>
              </c:numCache>
            </c:numRef>
          </c:xVal>
          <c:yVal>
            <c:numRef>
              <c:f>Sheet2!$C$31:$C$55</c:f>
              <c:numCache>
                <c:formatCode>General</c:formatCode>
                <c:ptCount val="25"/>
                <c:pt idx="0">
                  <c:v>13.45362404707371</c:v>
                </c:pt>
                <c:pt idx="1">
                  <c:v>17.204650534085253</c:v>
                </c:pt>
                <c:pt idx="2">
                  <c:v>21.470910553583888</c:v>
                </c:pt>
                <c:pt idx="3">
                  <c:v>26</c:v>
                </c:pt>
                <c:pt idx="4">
                  <c:v>30.675723300355934</c:v>
                </c:pt>
                <c:pt idx="5">
                  <c:v>10.295630140987001</c:v>
                </c:pt>
                <c:pt idx="6">
                  <c:v>14.866068747318506</c:v>
                </c:pt>
                <c:pt idx="7">
                  <c:v>19.646882704388499</c:v>
                </c:pt>
                <c:pt idx="8">
                  <c:v>24.515301344262525</c:v>
                </c:pt>
                <c:pt idx="9">
                  <c:v>29.427877939124322</c:v>
                </c:pt>
                <c:pt idx="10">
                  <c:v>9</c:v>
                </c:pt>
                <c:pt idx="11">
                  <c:v>14</c:v>
                </c:pt>
                <c:pt idx="12">
                  <c:v>19</c:v>
                </c:pt>
                <c:pt idx="13">
                  <c:v>24</c:v>
                </c:pt>
                <c:pt idx="14">
                  <c:v>29</c:v>
                </c:pt>
                <c:pt idx="15">
                  <c:v>10.295630140987001</c:v>
                </c:pt>
                <c:pt idx="16">
                  <c:v>14.866068747318506</c:v>
                </c:pt>
                <c:pt idx="17">
                  <c:v>19.646882704388499</c:v>
                </c:pt>
                <c:pt idx="18">
                  <c:v>24.515301344262525</c:v>
                </c:pt>
                <c:pt idx="19">
                  <c:v>29.427877939124322</c:v>
                </c:pt>
                <c:pt idx="20">
                  <c:v>13.45362404707371</c:v>
                </c:pt>
                <c:pt idx="21">
                  <c:v>17.204650534085253</c:v>
                </c:pt>
                <c:pt idx="22">
                  <c:v>21.470910553583888</c:v>
                </c:pt>
                <c:pt idx="23">
                  <c:v>26</c:v>
                </c:pt>
                <c:pt idx="24">
                  <c:v>30.675723300355934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E-4866-897A-26DE4EE63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117984"/>
        <c:axId val="1672116064"/>
      </c:scatterChart>
      <c:valAx>
        <c:axId val="1672117984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116064"/>
        <c:crosses val="autoZero"/>
        <c:crossBetween val="midCat"/>
      </c:valAx>
      <c:valAx>
        <c:axId val="167211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11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Sheet2!$K$22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5667329443208702E-3"/>
                  <c:y val="-0.122830155161576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Sheet2!$J$23:$J$27</c:f>
              <c:numCache>
                <c:formatCode>General</c:formatCode>
                <c:ptCount val="5"/>
                <c:pt idx="0">
                  <c:v>115.69560072758573</c:v>
                </c:pt>
                <c:pt idx="1">
                  <c:v>47.584206168629578</c:v>
                </c:pt>
                <c:pt idx="2">
                  <c:v>0</c:v>
                </c:pt>
                <c:pt idx="3">
                  <c:v>-47.584206168629578</c:v>
                </c:pt>
                <c:pt idx="4">
                  <c:v>-115.69560072758573</c:v>
                </c:pt>
              </c:numCache>
            </c:numRef>
          </c:xVal>
          <c:yVal>
            <c:numRef>
              <c:f>Sheet2!$K$23:$K$27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0</c:v>
                </c:pt>
                <c:pt idx="3">
                  <c:v>-5</c:v>
                </c:pt>
                <c:pt idx="4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2-4D42-A7CA-999C4FBE8B63}"/>
            </c:ext>
          </c:extLst>
        </c:ser>
        <c:ser>
          <c:idx val="1"/>
          <c:order val="1"/>
          <c:tx>
            <c:v>sin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Sheet2!$M$23:$M$27</c:f>
              <c:numCache>
                <c:formatCode>General</c:formatCode>
                <c:ptCount val="5"/>
                <c:pt idx="0">
                  <c:v>115.25076272499068</c:v>
                </c:pt>
                <c:pt idx="1">
                  <c:v>47.658045565243832</c:v>
                </c:pt>
                <c:pt idx="2">
                  <c:v>0</c:v>
                </c:pt>
                <c:pt idx="3">
                  <c:v>-47.658045565243832</c:v>
                </c:pt>
                <c:pt idx="4">
                  <c:v>-115.25076272499069</c:v>
                </c:pt>
              </c:numCache>
            </c:numRef>
          </c:xVal>
          <c:yVal>
            <c:numRef>
              <c:f>Sheet2!$K$23:$K$27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0</c:v>
                </c:pt>
                <c:pt idx="3">
                  <c:v>-5</c:v>
                </c:pt>
                <c:pt idx="4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42-4D42-A7CA-999C4FBE8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137648"/>
        <c:axId val="1622138608"/>
      </c:scatterChart>
      <c:valAx>
        <c:axId val="1622137648"/>
        <c:scaling>
          <c:orientation val="minMax"/>
          <c:max val="180"/>
          <c:min val="-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138608"/>
        <c:crosses val="autoZero"/>
        <c:crossBetween val="midCat"/>
      </c:valAx>
      <c:valAx>
        <c:axId val="1622138608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13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2</xdr:row>
      <xdr:rowOff>119062</xdr:rowOff>
    </xdr:from>
    <xdr:to>
      <xdr:col>13</xdr:col>
      <xdr:colOff>114300</xdr:colOff>
      <xdr:row>17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01B6BC-3260-0B54-5317-03FF6ED1D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523875</xdr:colOff>
      <xdr:row>20</xdr:row>
      <xdr:rowOff>138112</xdr:rowOff>
    </xdr:from>
    <xdr:to>
      <xdr:col>13</xdr:col>
      <xdr:colOff>219075</xdr:colOff>
      <xdr:row>35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CD1271-62EF-499D-A9B2-16D87AEA1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540199</xdr:colOff>
      <xdr:row>30</xdr:row>
      <xdr:rowOff>156144</xdr:rowOff>
    </xdr:from>
    <xdr:to>
      <xdr:col>11</xdr:col>
      <xdr:colOff>11205</xdr:colOff>
      <xdr:row>51</xdr:row>
      <xdr:rowOff>134470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27A4C7-4107-4848-EBAB-9A3DA1A7D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95250</xdr:colOff>
      <xdr:row>21</xdr:row>
      <xdr:rowOff>268940</xdr:rowOff>
    </xdr:from>
    <xdr:to>
      <xdr:col>22</xdr:col>
      <xdr:colOff>1</xdr:colOff>
      <xdr:row>28</xdr:row>
      <xdr:rowOff>22411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F43AB6-113F-03C8-7175-D2ED78D8B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02C2F-EB7D-4963-8CA2-76C834EDC7E1}">
  <dimension ref="A3:F45"/>
  <sheetViews>
    <sheetView workbookViewId="0">
      <selection activeCell="T12" sqref="T12"/>
    </sheetView>
  </sheetViews>
  <sheetFormatPr defaultRowHeight="15" x14ac:dyDescent="0.25"/>
  <sheetData>
    <row r="3" spans="4:5" x14ac:dyDescent="0.25">
      <c r="D3" t="s">
        <v>0</v>
      </c>
      <c r="E3" t="s">
        <v>1</v>
      </c>
    </row>
    <row r="4" spans="4:5" x14ac:dyDescent="0.25">
      <c r="D4">
        <v>18</v>
      </c>
      <c r="E4">
        <f>6.5*(106/6.5)</f>
        <v>106</v>
      </c>
    </row>
    <row r="5" spans="4:5" x14ac:dyDescent="0.25">
      <c r="D5">
        <v>45</v>
      </c>
      <c r="E5">
        <f>2.6*(106/6.5)</f>
        <v>42.4</v>
      </c>
    </row>
    <row r="6" spans="4:5" x14ac:dyDescent="0.25">
      <c r="D6">
        <v>72</v>
      </c>
      <c r="E6">
        <f>1.62*(106/6.5)</f>
        <v>26.418461538461539</v>
      </c>
    </row>
    <row r="7" spans="4:5" x14ac:dyDescent="0.25">
      <c r="D7">
        <v>99</v>
      </c>
      <c r="E7">
        <f>1.18*(106/6.5)</f>
        <v>19.24307692307692</v>
      </c>
    </row>
    <row r="24" spans="1:5" x14ac:dyDescent="0.25">
      <c r="D24" t="s">
        <v>1</v>
      </c>
      <c r="E24" t="s">
        <v>0</v>
      </c>
    </row>
    <row r="25" spans="1:5" x14ac:dyDescent="0.25">
      <c r="A25">
        <v>3</v>
      </c>
      <c r="B25">
        <f>106/6.5</f>
        <v>16.307692307692307</v>
      </c>
      <c r="D25">
        <f>6.5*(106/6.5)</f>
        <v>106</v>
      </c>
      <c r="E25">
        <v>18</v>
      </c>
    </row>
    <row r="26" spans="1:5" x14ac:dyDescent="0.25">
      <c r="D26">
        <v>56</v>
      </c>
      <c r="E26">
        <f>1896.3*POWER(D26,-1)</f>
        <v>33.862499999999997</v>
      </c>
    </row>
    <row r="27" spans="1:5" x14ac:dyDescent="0.25">
      <c r="D27">
        <f>2.6*(106/6.5)</f>
        <v>42.4</v>
      </c>
      <c r="E27">
        <v>45</v>
      </c>
    </row>
    <row r="28" spans="1:5" x14ac:dyDescent="0.25">
      <c r="D28">
        <f>1.62*(106/6.5)</f>
        <v>26.418461538461539</v>
      </c>
      <c r="E28">
        <v>72</v>
      </c>
    </row>
    <row r="29" spans="1:5" x14ac:dyDescent="0.25">
      <c r="D29">
        <f>1.18*(106/6.5)</f>
        <v>19.24307692307692</v>
      </c>
      <c r="E29">
        <v>99</v>
      </c>
    </row>
    <row r="31" spans="1:5" x14ac:dyDescent="0.25">
      <c r="D31">
        <v>56</v>
      </c>
      <c r="E31">
        <f>1896.3*POWER(D31,-1)</f>
        <v>33.862499999999997</v>
      </c>
    </row>
    <row r="42" spans="6:6" x14ac:dyDescent="0.25">
      <c r="F42" t="s">
        <v>2</v>
      </c>
    </row>
    <row r="44" spans="6:6" x14ac:dyDescent="0.25">
      <c r="F44" t="s">
        <v>3</v>
      </c>
    </row>
    <row r="45" spans="6:6" x14ac:dyDescent="0.25">
      <c r="F45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FF4EA-9A24-40EC-B624-84915A49A491}">
  <dimension ref="B4:AB55"/>
  <sheetViews>
    <sheetView tabSelected="1" topLeftCell="A10" zoomScale="85" zoomScaleNormal="85" workbookViewId="0">
      <selection activeCell="T17" sqref="T17"/>
    </sheetView>
  </sheetViews>
  <sheetFormatPr defaultRowHeight="15" x14ac:dyDescent="0.25"/>
  <cols>
    <col min="5" max="5" width="9.140625" style="2"/>
    <col min="12" max="12" width="9.140625" style="3"/>
    <col min="19" max="19" width="9.140625" style="3"/>
    <col min="26" max="26" width="9.140625" style="3"/>
  </cols>
  <sheetData>
    <row r="4" spans="2:28" x14ac:dyDescent="0.25">
      <c r="E4" s="3" t="s">
        <v>9</v>
      </c>
      <c r="L4" s="3" t="s">
        <v>10</v>
      </c>
    </row>
    <row r="6" spans="2:28" x14ac:dyDescent="0.25">
      <c r="E6" s="2" t="s">
        <v>5</v>
      </c>
      <c r="L6" s="3" t="s">
        <v>8</v>
      </c>
      <c r="S6" s="3" t="s">
        <v>6</v>
      </c>
      <c r="Z6" s="3" t="s">
        <v>7</v>
      </c>
    </row>
    <row r="7" spans="2:28" ht="45.75" customHeight="1" x14ac:dyDescent="0.25">
      <c r="C7" s="3">
        <v>-10</v>
      </c>
      <c r="D7" s="3">
        <v>-5</v>
      </c>
      <c r="E7" s="2">
        <v>0</v>
      </c>
      <c r="F7" s="3">
        <v>5</v>
      </c>
      <c r="G7" s="3">
        <v>10</v>
      </c>
      <c r="J7" s="3">
        <v>-10</v>
      </c>
      <c r="K7" s="3">
        <v>-5</v>
      </c>
      <c r="L7" s="3">
        <v>0</v>
      </c>
      <c r="M7" s="3">
        <v>5</v>
      </c>
      <c r="N7" s="3">
        <v>10</v>
      </c>
      <c r="Q7" s="3">
        <v>-10</v>
      </c>
      <c r="R7" s="3">
        <v>-5</v>
      </c>
      <c r="S7" s="3">
        <v>0</v>
      </c>
      <c r="T7" s="3">
        <v>5</v>
      </c>
      <c r="U7" s="3">
        <v>10</v>
      </c>
      <c r="X7" s="3">
        <v>-10</v>
      </c>
      <c r="Y7" s="3">
        <v>-5</v>
      </c>
      <c r="Z7" s="3">
        <v>0</v>
      </c>
      <c r="AA7" s="3">
        <v>5</v>
      </c>
      <c r="AB7" s="3">
        <v>10</v>
      </c>
    </row>
    <row r="8" spans="2:28" ht="43.5" customHeight="1" x14ac:dyDescent="0.25">
      <c r="B8" s="4">
        <v>9</v>
      </c>
      <c r="C8" s="1">
        <f>G8</f>
        <v>21.86</v>
      </c>
      <c r="D8" s="1">
        <f>F8</f>
        <v>26.31</v>
      </c>
      <c r="E8" s="1">
        <v>28.07</v>
      </c>
      <c r="F8" s="1">
        <v>26.31</v>
      </c>
      <c r="G8" s="1">
        <v>21.86</v>
      </c>
      <c r="H8" s="2"/>
      <c r="I8" s="4">
        <v>9</v>
      </c>
      <c r="J8" s="1">
        <f t="shared" ref="J8:K12" si="0">X8-Q8</f>
        <v>-3.42</v>
      </c>
      <c r="K8" s="1">
        <f t="shared" si="0"/>
        <v>-2.2300000000000004</v>
      </c>
      <c r="L8" s="1">
        <f>Z8-S8</f>
        <v>0</v>
      </c>
      <c r="M8" s="1">
        <f>AA8-T8</f>
        <v>2.2300000000000004</v>
      </c>
      <c r="N8" s="1">
        <f>AB8-U8</f>
        <v>3.42</v>
      </c>
      <c r="P8" s="4">
        <v>9</v>
      </c>
      <c r="Q8" s="1">
        <f>AB8</f>
        <v>18.34</v>
      </c>
      <c r="R8" s="1">
        <f>AA8</f>
        <v>19.18</v>
      </c>
      <c r="S8" s="1">
        <v>18.61</v>
      </c>
      <c r="T8" s="1">
        <v>16.95</v>
      </c>
      <c r="U8" s="1">
        <v>14.92</v>
      </c>
      <c r="W8" s="4">
        <v>9</v>
      </c>
      <c r="X8" s="1">
        <f>U8</f>
        <v>14.92</v>
      </c>
      <c r="Y8" s="1">
        <f>T8</f>
        <v>16.95</v>
      </c>
      <c r="Z8" s="1">
        <v>18.61</v>
      </c>
      <c r="AA8" s="1">
        <v>19.18</v>
      </c>
      <c r="AB8" s="1">
        <v>18.34</v>
      </c>
    </row>
    <row r="9" spans="2:28" ht="43.5" customHeight="1" x14ac:dyDescent="0.25">
      <c r="B9" s="4">
        <v>14</v>
      </c>
      <c r="C9" s="1">
        <f t="shared" ref="C9:C12" si="1">G9</f>
        <v>18.78</v>
      </c>
      <c r="D9" s="1">
        <f t="shared" ref="D9:D12" si="2">F9</f>
        <v>21.2</v>
      </c>
      <c r="E9" s="1">
        <v>22.14</v>
      </c>
      <c r="F9" s="1">
        <v>21.2</v>
      </c>
      <c r="G9" s="1">
        <v>18.78</v>
      </c>
      <c r="H9" s="2"/>
      <c r="I9" s="4">
        <v>14</v>
      </c>
      <c r="J9" s="1">
        <f t="shared" si="0"/>
        <v>-1.9100000000000001</v>
      </c>
      <c r="K9" s="1">
        <f t="shared" si="0"/>
        <v>-1.1400000000000006</v>
      </c>
      <c r="L9" s="1">
        <f t="shared" ref="L9:L12" si="3">Z9-S9</f>
        <v>0</v>
      </c>
      <c r="M9" s="1">
        <f t="shared" ref="M9:M12" si="4">AA9-T9</f>
        <v>1.1400000000000006</v>
      </c>
      <c r="N9" s="1">
        <f t="shared" ref="N9:N12" si="5">AB9-U9</f>
        <v>1.9100000000000001</v>
      </c>
      <c r="P9" s="4">
        <v>14</v>
      </c>
      <c r="Q9" s="1">
        <f>AB9</f>
        <v>14.58</v>
      </c>
      <c r="R9" s="1">
        <f>AA9</f>
        <v>14.99</v>
      </c>
      <c r="S9" s="1">
        <v>14.71</v>
      </c>
      <c r="T9" s="1">
        <v>13.85</v>
      </c>
      <c r="U9" s="1">
        <v>12.67</v>
      </c>
      <c r="W9" s="4">
        <v>14</v>
      </c>
      <c r="X9" s="1">
        <f>U9</f>
        <v>12.67</v>
      </c>
      <c r="Y9" s="1">
        <f>T9</f>
        <v>13.85</v>
      </c>
      <c r="Z9" s="1">
        <v>14.71</v>
      </c>
      <c r="AA9" s="1">
        <v>14.99</v>
      </c>
      <c r="AB9" s="1">
        <v>14.58</v>
      </c>
    </row>
    <row r="10" spans="2:28" ht="43.5" customHeight="1" x14ac:dyDescent="0.25">
      <c r="B10" s="4">
        <v>19</v>
      </c>
      <c r="C10" s="1">
        <f t="shared" si="1"/>
        <v>16.260000000000002</v>
      </c>
      <c r="D10" s="1">
        <f t="shared" si="2"/>
        <v>17.72</v>
      </c>
      <c r="E10" s="1">
        <v>18.260000000000002</v>
      </c>
      <c r="F10" s="1">
        <v>17.72</v>
      </c>
      <c r="G10" s="1">
        <v>16.260000000000002</v>
      </c>
      <c r="H10" s="2"/>
      <c r="I10" s="4">
        <v>19</v>
      </c>
      <c r="J10" s="1">
        <f t="shared" si="0"/>
        <v>-1.1500000000000004</v>
      </c>
      <c r="K10" s="1">
        <f t="shared" si="0"/>
        <v>-0.65000000000000036</v>
      </c>
      <c r="L10" s="1">
        <f t="shared" si="3"/>
        <v>0</v>
      </c>
      <c r="M10" s="1">
        <f t="shared" si="4"/>
        <v>0.65000000000000036</v>
      </c>
      <c r="N10" s="1">
        <f t="shared" si="5"/>
        <v>1.1500000000000004</v>
      </c>
      <c r="P10" s="4">
        <v>19</v>
      </c>
      <c r="Q10" s="1">
        <f t="shared" ref="Q10:Q12" si="6">AB10</f>
        <v>12.07</v>
      </c>
      <c r="R10" s="1">
        <f t="shared" ref="R10:R12" si="7">AA10</f>
        <v>12.3</v>
      </c>
      <c r="S10" s="1">
        <v>12.14</v>
      </c>
      <c r="T10" s="1">
        <v>11.65</v>
      </c>
      <c r="U10" s="1">
        <v>10.92</v>
      </c>
      <c r="W10" s="4">
        <v>19</v>
      </c>
      <c r="X10" s="1">
        <f t="shared" ref="X10:X12" si="8">U10</f>
        <v>10.92</v>
      </c>
      <c r="Y10" s="1">
        <f t="shared" ref="Y10:Y12" si="9">T10</f>
        <v>11.65</v>
      </c>
      <c r="Z10" s="1">
        <v>12.14</v>
      </c>
      <c r="AA10" s="1">
        <v>12.3</v>
      </c>
      <c r="AB10" s="1">
        <v>12.07</v>
      </c>
    </row>
    <row r="11" spans="2:28" ht="43.5" customHeight="1" x14ac:dyDescent="0.25">
      <c r="B11" s="4">
        <v>24</v>
      </c>
      <c r="C11" s="1">
        <f t="shared" si="1"/>
        <v>14.26</v>
      </c>
      <c r="D11" s="1">
        <f t="shared" si="2"/>
        <v>15.19</v>
      </c>
      <c r="E11" s="1">
        <v>15.53</v>
      </c>
      <c r="F11" s="1">
        <v>15.19</v>
      </c>
      <c r="G11" s="1">
        <v>14.26</v>
      </c>
      <c r="H11" s="2"/>
      <c r="I11" s="4">
        <v>24</v>
      </c>
      <c r="J11" s="1">
        <f t="shared" si="0"/>
        <v>-0.73999999999999844</v>
      </c>
      <c r="K11" s="1">
        <f t="shared" si="0"/>
        <v>-0.41000000000000014</v>
      </c>
      <c r="L11" s="1">
        <f t="shared" si="3"/>
        <v>0</v>
      </c>
      <c r="M11" s="1">
        <f t="shared" si="4"/>
        <v>0.41000000000000014</v>
      </c>
      <c r="N11" s="1">
        <f t="shared" si="5"/>
        <v>0.73999999999999844</v>
      </c>
      <c r="P11" s="4">
        <v>24</v>
      </c>
      <c r="Q11" s="1">
        <f t="shared" si="6"/>
        <v>10.29</v>
      </c>
      <c r="R11" s="1">
        <f t="shared" si="7"/>
        <v>10.43</v>
      </c>
      <c r="S11" s="1">
        <v>10.34</v>
      </c>
      <c r="T11" s="1">
        <v>10.02</v>
      </c>
      <c r="U11" s="1">
        <v>9.5500000000000007</v>
      </c>
      <c r="W11" s="4">
        <v>24</v>
      </c>
      <c r="X11" s="1">
        <f t="shared" si="8"/>
        <v>9.5500000000000007</v>
      </c>
      <c r="Y11" s="1">
        <f t="shared" si="9"/>
        <v>10.02</v>
      </c>
      <c r="Z11" s="1">
        <v>10.34</v>
      </c>
      <c r="AA11" s="1">
        <v>10.43</v>
      </c>
      <c r="AB11" s="1">
        <v>10.29</v>
      </c>
    </row>
    <row r="12" spans="2:28" ht="43.5" customHeight="1" x14ac:dyDescent="0.25">
      <c r="B12" s="4">
        <v>29</v>
      </c>
      <c r="C12" s="1">
        <f t="shared" si="1"/>
        <v>12.65</v>
      </c>
      <c r="D12" s="1">
        <f t="shared" si="2"/>
        <v>13.28</v>
      </c>
      <c r="E12" s="1">
        <v>13.51</v>
      </c>
      <c r="F12" s="1">
        <v>13.28</v>
      </c>
      <c r="G12" s="1">
        <v>12.65</v>
      </c>
      <c r="H12" s="2"/>
      <c r="I12" s="4">
        <v>29</v>
      </c>
      <c r="J12" s="1">
        <f t="shared" si="0"/>
        <v>-0.5</v>
      </c>
      <c r="K12" s="1">
        <f t="shared" si="0"/>
        <v>-0.27000000000000135</v>
      </c>
      <c r="L12" s="1">
        <f t="shared" si="3"/>
        <v>0</v>
      </c>
      <c r="M12" s="1">
        <f t="shared" si="4"/>
        <v>0.27000000000000135</v>
      </c>
      <c r="N12" s="1">
        <f t="shared" si="5"/>
        <v>0.5</v>
      </c>
      <c r="P12" s="4">
        <v>29</v>
      </c>
      <c r="Q12" s="1">
        <f t="shared" si="6"/>
        <v>8.9600000000000009</v>
      </c>
      <c r="R12" s="1">
        <f t="shared" si="7"/>
        <v>9.06</v>
      </c>
      <c r="S12" s="1">
        <v>8.99</v>
      </c>
      <c r="T12" s="1">
        <v>8.7899999999999991</v>
      </c>
      <c r="U12" s="1">
        <v>8.4600000000000009</v>
      </c>
      <c r="W12" s="4">
        <v>29</v>
      </c>
      <c r="X12" s="1">
        <f t="shared" si="8"/>
        <v>8.4600000000000009</v>
      </c>
      <c r="Y12" s="1">
        <f t="shared" si="9"/>
        <v>8.7899999999999991</v>
      </c>
      <c r="Z12" s="1">
        <v>8.99</v>
      </c>
      <c r="AA12" s="1">
        <v>9.06</v>
      </c>
      <c r="AB12" s="1">
        <v>8.9600000000000009</v>
      </c>
    </row>
    <row r="13" spans="2:28" ht="43.5" customHeight="1" x14ac:dyDescent="0.25"/>
    <row r="14" spans="2:28" ht="43.5" customHeight="1" x14ac:dyDescent="0.25">
      <c r="E14" s="3" t="s">
        <v>13</v>
      </c>
      <c r="J14">
        <v>3.6</v>
      </c>
      <c r="S14" s="3" t="s">
        <v>14</v>
      </c>
      <c r="Z14" s="3" t="s">
        <v>15</v>
      </c>
    </row>
    <row r="15" spans="2:28" ht="43.5" customHeight="1" x14ac:dyDescent="0.25">
      <c r="C15" s="3">
        <v>-10</v>
      </c>
      <c r="D15" s="3">
        <v>-5</v>
      </c>
      <c r="E15" s="2">
        <v>0</v>
      </c>
      <c r="F15" s="3">
        <v>5</v>
      </c>
      <c r="G15" s="3">
        <v>10</v>
      </c>
      <c r="Q15" s="3">
        <v>-10</v>
      </c>
      <c r="R15" s="3">
        <v>-5</v>
      </c>
      <c r="S15" s="3">
        <v>0</v>
      </c>
      <c r="T15" s="3">
        <v>5</v>
      </c>
      <c r="U15" s="3">
        <v>10</v>
      </c>
      <c r="X15" s="3">
        <v>-10</v>
      </c>
      <c r="Y15" s="3">
        <v>-5</v>
      </c>
      <c r="Z15" s="3">
        <v>0</v>
      </c>
      <c r="AA15" s="3">
        <v>5</v>
      </c>
      <c r="AB15" s="3">
        <v>10</v>
      </c>
    </row>
    <row r="16" spans="2:28" ht="43.5" customHeight="1" x14ac:dyDescent="0.25">
      <c r="B16" s="4">
        <v>9</v>
      </c>
      <c r="C16" s="1">
        <f>SQRT(POWER(C$15,2)+POWER($B16,2))</f>
        <v>13.45362404707371</v>
      </c>
      <c r="D16" s="1">
        <f t="shared" ref="D16:G20" si="10">SQRT(POWER(D$15,2)+POWER($B16,2))</f>
        <v>10.295630140987001</v>
      </c>
      <c r="E16" s="1">
        <f t="shared" si="10"/>
        <v>9</v>
      </c>
      <c r="F16" s="1">
        <f t="shared" si="10"/>
        <v>10.295630140987001</v>
      </c>
      <c r="G16" s="1">
        <f t="shared" si="10"/>
        <v>13.45362404707371</v>
      </c>
      <c r="J16" s="1">
        <f>J8/(POWER(C24,$J$14))</f>
        <v>-119.85149586147</v>
      </c>
      <c r="K16" s="1">
        <f t="shared" ref="K16:N16" si="11">K8/(POWER(D24,$J$14))</f>
        <v>-41.729984014786076</v>
      </c>
      <c r="L16" s="1">
        <f t="shared" si="11"/>
        <v>0</v>
      </c>
      <c r="M16" s="1">
        <f t="shared" si="11"/>
        <v>41.729984014786076</v>
      </c>
      <c r="N16" s="1">
        <f t="shared" si="11"/>
        <v>119.85149586147</v>
      </c>
      <c r="P16" s="4">
        <v>9</v>
      </c>
      <c r="Q16" s="1">
        <f>SIN(RADIANS(Q8))</f>
        <v>0.31465520341899544</v>
      </c>
      <c r="R16" s="1">
        <f t="shared" ref="R16:U16" si="12">SIN(RADIANS(R8))</f>
        <v>0.32853697716880248</v>
      </c>
      <c r="S16" s="1">
        <f t="shared" si="12"/>
        <v>0.31912472123221264</v>
      </c>
      <c r="T16" s="1">
        <f t="shared" si="12"/>
        <v>0.29153706016957132</v>
      </c>
      <c r="U16" s="1">
        <f t="shared" si="12"/>
        <v>0.25747010637035378</v>
      </c>
      <c r="W16" s="4">
        <v>9</v>
      </c>
      <c r="X16" s="1">
        <f>SIN(RADIANS(X8))</f>
        <v>0.25747010637035378</v>
      </c>
      <c r="Y16" s="1">
        <f t="shared" ref="Y16:AB16" si="13">SIN(RADIANS(Y8))</f>
        <v>0.29153706016957132</v>
      </c>
      <c r="Z16" s="1">
        <f t="shared" si="13"/>
        <v>0.31912472123221264</v>
      </c>
      <c r="AA16" s="1">
        <f t="shared" si="13"/>
        <v>0.32853697716880248</v>
      </c>
      <c r="AB16" s="1">
        <f t="shared" si="13"/>
        <v>0.31465520341899544</v>
      </c>
    </row>
    <row r="17" spans="2:28" ht="43.5" customHeight="1" x14ac:dyDescent="0.25">
      <c r="B17" s="4">
        <v>14</v>
      </c>
      <c r="C17" s="1">
        <f t="shared" ref="C17:C20" si="14">SQRT(POWER(C$15,2)+POWER($B17,2))</f>
        <v>17.204650534085253</v>
      </c>
      <c r="D17" s="1">
        <f t="shared" si="10"/>
        <v>14.866068747318506</v>
      </c>
      <c r="E17" s="1">
        <f t="shared" si="10"/>
        <v>14</v>
      </c>
      <c r="F17" s="1">
        <f t="shared" si="10"/>
        <v>14.866068747318506</v>
      </c>
      <c r="G17" s="1">
        <f t="shared" si="10"/>
        <v>17.204650534085253</v>
      </c>
      <c r="J17" s="1">
        <f t="shared" ref="J17:J20" si="15">J9/(POWER(C25,$J$14))</f>
        <v>-112.99695393377495</v>
      </c>
      <c r="K17" s="1">
        <f t="shared" ref="K17:K20" si="16">K9/(POWER(D25,$J$14))</f>
        <v>-44.378876367379718</v>
      </c>
      <c r="L17" s="1">
        <f t="shared" ref="L17:L20" si="17">L9/(POWER(E25,$J$14))</f>
        <v>0</v>
      </c>
      <c r="M17" s="1">
        <f t="shared" ref="M17:M20" si="18">M9/(POWER(F25,$J$14))</f>
        <v>44.378876367379718</v>
      </c>
      <c r="N17" s="1">
        <f t="shared" ref="N17:N20" si="19">N9/(POWER(G25,$J$14))</f>
        <v>112.99695393377495</v>
      </c>
      <c r="P17" s="4">
        <v>14</v>
      </c>
      <c r="Q17" s="1">
        <f t="shared" ref="Q17:U17" si="20">SIN(RADIANS(Q9))</f>
        <v>0.25173154866849706</v>
      </c>
      <c r="R17" s="1">
        <f t="shared" si="20"/>
        <v>0.25865045530134928</v>
      </c>
      <c r="S17" s="1">
        <f t="shared" si="20"/>
        <v>0.25392676078933707</v>
      </c>
      <c r="T17" s="1">
        <f t="shared" si="20"/>
        <v>0.23938084117738426</v>
      </c>
      <c r="U17" s="1">
        <f t="shared" si="20"/>
        <v>0.219335385547371</v>
      </c>
      <c r="W17" s="4">
        <v>14</v>
      </c>
      <c r="X17" s="1">
        <f t="shared" ref="X17:AB17" si="21">SIN(RADIANS(X9))</f>
        <v>0.219335385547371</v>
      </c>
      <c r="Y17" s="1">
        <f t="shared" si="21"/>
        <v>0.23938084117738426</v>
      </c>
      <c r="Z17" s="1">
        <f t="shared" si="21"/>
        <v>0.25392676078933707</v>
      </c>
      <c r="AA17" s="1">
        <f t="shared" si="21"/>
        <v>0.25865045530134928</v>
      </c>
      <c r="AB17" s="1">
        <f t="shared" si="21"/>
        <v>0.25173154866849706</v>
      </c>
    </row>
    <row r="18" spans="2:28" ht="43.5" customHeight="1" x14ac:dyDescent="0.25">
      <c r="B18" s="4">
        <v>19</v>
      </c>
      <c r="C18" s="1">
        <f t="shared" si="14"/>
        <v>21.470910553583888</v>
      </c>
      <c r="D18" s="1">
        <f t="shared" si="10"/>
        <v>19.646882704388499</v>
      </c>
      <c r="E18" s="1">
        <f t="shared" si="10"/>
        <v>19</v>
      </c>
      <c r="F18" s="1">
        <f t="shared" si="10"/>
        <v>19.646882704388499</v>
      </c>
      <c r="G18" s="1">
        <f t="shared" si="10"/>
        <v>21.470910553583888</v>
      </c>
      <c r="J18" s="1">
        <f t="shared" si="15"/>
        <v>-112.44705341787541</v>
      </c>
      <c r="K18" s="1">
        <f t="shared" si="16"/>
        <v>-47.064061307522408</v>
      </c>
      <c r="L18" s="1">
        <f t="shared" si="17"/>
        <v>0</v>
      </c>
      <c r="M18" s="1">
        <f t="shared" si="18"/>
        <v>47.064061307522408</v>
      </c>
      <c r="N18" s="1">
        <f t="shared" si="19"/>
        <v>112.44705341787541</v>
      </c>
      <c r="P18" s="4">
        <v>19</v>
      </c>
      <c r="Q18" s="1">
        <f t="shared" ref="Q18:U18" si="22">SIN(RADIANS(Q10))</f>
        <v>0.20910656808758857</v>
      </c>
      <c r="R18" s="1">
        <f t="shared" si="22"/>
        <v>0.21303038627497659</v>
      </c>
      <c r="S18" s="1">
        <f t="shared" si="22"/>
        <v>0.21030113323969082</v>
      </c>
      <c r="T18" s="1">
        <f t="shared" si="22"/>
        <v>0.20193268514150059</v>
      </c>
      <c r="U18" s="1">
        <f t="shared" si="22"/>
        <v>0.18943819971568129</v>
      </c>
      <c r="W18" s="4">
        <v>19</v>
      </c>
      <c r="X18" s="1">
        <f t="shared" ref="X18:AB18" si="23">SIN(RADIANS(X10))</f>
        <v>0.18943819971568129</v>
      </c>
      <c r="Y18" s="1">
        <f t="shared" si="23"/>
        <v>0.20193268514150059</v>
      </c>
      <c r="Z18" s="1">
        <f t="shared" si="23"/>
        <v>0.21030113323969082</v>
      </c>
      <c r="AA18" s="1">
        <f t="shared" si="23"/>
        <v>0.21303038627497659</v>
      </c>
      <c r="AB18" s="1">
        <f t="shared" si="23"/>
        <v>0.20910656808758857</v>
      </c>
    </row>
    <row r="19" spans="2:28" ht="43.5" customHeight="1" x14ac:dyDescent="0.25">
      <c r="B19" s="4">
        <v>24</v>
      </c>
      <c r="C19" s="1">
        <f t="shared" si="14"/>
        <v>26</v>
      </c>
      <c r="D19" s="1">
        <f t="shared" si="10"/>
        <v>24.515301344262525</v>
      </c>
      <c r="E19" s="1">
        <f t="shared" si="10"/>
        <v>24</v>
      </c>
      <c r="F19" s="1">
        <f t="shared" si="10"/>
        <v>24.515301344262525</v>
      </c>
      <c r="G19" s="1">
        <f t="shared" si="10"/>
        <v>26</v>
      </c>
      <c r="J19" s="1">
        <f t="shared" si="15"/>
        <v>-114.76707764062927</v>
      </c>
      <c r="K19" s="1">
        <f t="shared" si="16"/>
        <v>-50.906753816011651</v>
      </c>
      <c r="L19" s="1">
        <f t="shared" si="17"/>
        <v>0</v>
      </c>
      <c r="M19" s="1">
        <f t="shared" si="18"/>
        <v>50.906753816011651</v>
      </c>
      <c r="N19" s="1">
        <f t="shared" si="19"/>
        <v>114.76707764062927</v>
      </c>
      <c r="P19" s="4">
        <v>24</v>
      </c>
      <c r="Q19" s="1">
        <f t="shared" ref="Q19:U19" si="24">SIN(RADIANS(Q11))</f>
        <v>0.17863049206017745</v>
      </c>
      <c r="R19" s="1">
        <f t="shared" si="24"/>
        <v>0.18103411729968599</v>
      </c>
      <c r="S19" s="1">
        <f t="shared" si="24"/>
        <v>0.17948905282246153</v>
      </c>
      <c r="T19" s="1">
        <f t="shared" si="24"/>
        <v>0.17399192983648201</v>
      </c>
      <c r="U19" s="1">
        <f t="shared" si="24"/>
        <v>0.16590823946156075</v>
      </c>
      <c r="W19" s="4">
        <v>24</v>
      </c>
      <c r="X19" s="1">
        <f t="shared" ref="X19:AB19" si="25">SIN(RADIANS(X11))</f>
        <v>0.16590823946156075</v>
      </c>
      <c r="Y19" s="1">
        <f t="shared" si="25"/>
        <v>0.17399192983648201</v>
      </c>
      <c r="Z19" s="1">
        <f t="shared" si="25"/>
        <v>0.17948905282246153</v>
      </c>
      <c r="AA19" s="1">
        <f t="shared" si="25"/>
        <v>0.18103411729968599</v>
      </c>
      <c r="AB19" s="1">
        <f t="shared" si="25"/>
        <v>0.17863049206017745</v>
      </c>
    </row>
    <row r="20" spans="2:28" ht="43.5" customHeight="1" x14ac:dyDescent="0.25">
      <c r="B20" s="4">
        <v>29</v>
      </c>
      <c r="C20" s="1">
        <f t="shared" si="14"/>
        <v>30.675723300355934</v>
      </c>
      <c r="D20" s="1">
        <f t="shared" si="10"/>
        <v>29.427877939124322</v>
      </c>
      <c r="E20" s="1">
        <f t="shared" si="10"/>
        <v>29</v>
      </c>
      <c r="F20" s="1">
        <f t="shared" si="10"/>
        <v>29.427877939124322</v>
      </c>
      <c r="G20" s="1">
        <f t="shared" si="10"/>
        <v>30.675723300355934</v>
      </c>
      <c r="J20" s="1">
        <f t="shared" si="15"/>
        <v>-118.41542278417897</v>
      </c>
      <c r="K20" s="1">
        <f t="shared" si="16"/>
        <v>-53.841355337448022</v>
      </c>
      <c r="L20" s="1">
        <f t="shared" si="17"/>
        <v>0</v>
      </c>
      <c r="M20" s="1">
        <f t="shared" si="18"/>
        <v>53.841355337448022</v>
      </c>
      <c r="N20" s="1">
        <f t="shared" si="19"/>
        <v>118.41542278417897</v>
      </c>
      <c r="P20" s="4">
        <v>29</v>
      </c>
      <c r="Q20" s="1">
        <f t="shared" ref="Q20:U20" si="26">SIN(RADIANS(Q12))</f>
        <v>0.15574489043303613</v>
      </c>
      <c r="R20" s="1">
        <f t="shared" si="26"/>
        <v>0.15746868388802143</v>
      </c>
      <c r="S20" s="1">
        <f t="shared" si="26"/>
        <v>0.15626207852320348</v>
      </c>
      <c r="T20" s="1">
        <f t="shared" si="26"/>
        <v>0.15281335556462722</v>
      </c>
      <c r="U20" s="1">
        <f t="shared" si="26"/>
        <v>0.1471189118386374</v>
      </c>
      <c r="W20" s="4">
        <v>29</v>
      </c>
      <c r="X20" s="1">
        <f t="shared" ref="X20:AB20" si="27">SIN(RADIANS(X12))</f>
        <v>0.1471189118386374</v>
      </c>
      <c r="Y20" s="1">
        <f t="shared" si="27"/>
        <v>0.15281335556462722</v>
      </c>
      <c r="Z20" s="1">
        <f t="shared" si="27"/>
        <v>0.15626207852320348</v>
      </c>
      <c r="AA20" s="1">
        <f t="shared" si="27"/>
        <v>0.15746868388802143</v>
      </c>
      <c r="AB20" s="1">
        <f t="shared" si="27"/>
        <v>0.15574489043303613</v>
      </c>
    </row>
    <row r="21" spans="2:28" ht="43.5" customHeight="1" x14ac:dyDescent="0.25">
      <c r="L21" s="3">
        <v>101</v>
      </c>
      <c r="M21">
        <v>11</v>
      </c>
    </row>
    <row r="22" spans="2:28" ht="43.5" customHeight="1" x14ac:dyDescent="0.25">
      <c r="E22" s="3" t="s">
        <v>12</v>
      </c>
      <c r="J22" t="s">
        <v>17</v>
      </c>
      <c r="K22" t="s">
        <v>16</v>
      </c>
      <c r="M22" t="s">
        <v>18</v>
      </c>
    </row>
    <row r="23" spans="2:28" ht="43.5" customHeight="1" x14ac:dyDescent="0.25">
      <c r="C23" s="3">
        <v>-10</v>
      </c>
      <c r="D23" s="3">
        <v>-5</v>
      </c>
      <c r="E23" s="2">
        <v>0</v>
      </c>
      <c r="F23" s="3">
        <v>5</v>
      </c>
      <c r="G23" s="3">
        <v>10</v>
      </c>
      <c r="J23">
        <v>115.69560072758573</v>
      </c>
      <c r="K23">
        <v>10</v>
      </c>
      <c r="L23"/>
      <c r="M23">
        <f>$L$21*ASIN(K23/$M$21)</f>
        <v>115.25076272499068</v>
      </c>
    </row>
    <row r="24" spans="2:28" ht="43.5" customHeight="1" x14ac:dyDescent="0.25">
      <c r="B24" s="4">
        <v>9</v>
      </c>
      <c r="C24" s="1">
        <f>SIN(RADIANS(C8))</f>
        <v>0.37233993983157332</v>
      </c>
      <c r="D24" s="1">
        <f t="shared" ref="D24:G24" si="28">SIN(RADIANS(D8))</f>
        <v>0.44322765047412155</v>
      </c>
      <c r="E24" s="1">
        <f t="shared" si="28"/>
        <v>0.47054993612825602</v>
      </c>
      <c r="F24" s="1">
        <f t="shared" si="28"/>
        <v>0.44322765047412155</v>
      </c>
      <c r="G24" s="1">
        <f t="shared" si="28"/>
        <v>0.37233993983157332</v>
      </c>
      <c r="J24">
        <v>47.584206168629578</v>
      </c>
      <c r="K24">
        <v>5</v>
      </c>
      <c r="L24"/>
      <c r="M24">
        <f t="shared" ref="M24:M27" si="29">$L$21*ASIN(K24/$M$21)</f>
        <v>47.658045565243832</v>
      </c>
    </row>
    <row r="25" spans="2:28" ht="43.5" customHeight="1" x14ac:dyDescent="0.25">
      <c r="B25" s="4">
        <v>14</v>
      </c>
      <c r="C25" s="1">
        <f t="shared" ref="C25:G25" si="30">SIN(RADIANS(C9))</f>
        <v>0.32193523267466123</v>
      </c>
      <c r="D25" s="1">
        <f t="shared" si="30"/>
        <v>0.36162457008209231</v>
      </c>
      <c r="E25" s="1">
        <f t="shared" si="30"/>
        <v>0.37687101041216264</v>
      </c>
      <c r="F25" s="1">
        <f t="shared" si="30"/>
        <v>0.36162457008209231</v>
      </c>
      <c r="G25" s="1">
        <f t="shared" si="30"/>
        <v>0.32193523267466123</v>
      </c>
      <c r="J25">
        <v>0</v>
      </c>
      <c r="K25">
        <v>0</v>
      </c>
      <c r="L25"/>
      <c r="M25">
        <f t="shared" si="29"/>
        <v>0</v>
      </c>
    </row>
    <row r="26" spans="2:28" ht="43.5" customHeight="1" x14ac:dyDescent="0.25">
      <c r="B26" s="4">
        <v>19</v>
      </c>
      <c r="C26" s="1">
        <f t="shared" ref="C26:G26" si="31">SIN(RADIANS(C10))</f>
        <v>0.27999657007752504</v>
      </c>
      <c r="D26" s="1">
        <f t="shared" si="31"/>
        <v>0.30436558398607994</v>
      </c>
      <c r="E26" s="1">
        <f t="shared" si="31"/>
        <v>0.31332955547970592</v>
      </c>
      <c r="F26" s="1">
        <f t="shared" si="31"/>
        <v>0.30436558398607994</v>
      </c>
      <c r="G26" s="1">
        <f t="shared" si="31"/>
        <v>0.27999657007752504</v>
      </c>
      <c r="J26">
        <v>-47.584206168629578</v>
      </c>
      <c r="K26">
        <v>-5</v>
      </c>
      <c r="L26"/>
      <c r="M26">
        <f t="shared" si="29"/>
        <v>-47.658045565243832</v>
      </c>
    </row>
    <row r="27" spans="2:28" ht="43.5" customHeight="1" x14ac:dyDescent="0.25">
      <c r="B27" s="4">
        <v>24</v>
      </c>
      <c r="C27" s="1">
        <f t="shared" ref="C27:G27" si="32">SIN(RADIANS(C11))</f>
        <v>0.24632245198486999</v>
      </c>
      <c r="D27" s="1">
        <f t="shared" si="32"/>
        <v>0.26202074749670429</v>
      </c>
      <c r="E27" s="1">
        <f t="shared" si="32"/>
        <v>0.26774289514817345</v>
      </c>
      <c r="F27" s="1">
        <f t="shared" si="32"/>
        <v>0.26202074749670429</v>
      </c>
      <c r="G27" s="1">
        <f t="shared" si="32"/>
        <v>0.24632245198486999</v>
      </c>
      <c r="J27">
        <v>-115.69560072758573</v>
      </c>
      <c r="K27">
        <v>-10</v>
      </c>
      <c r="L27"/>
      <c r="M27">
        <f t="shared" si="29"/>
        <v>-115.25076272499069</v>
      </c>
    </row>
    <row r="28" spans="2:28" ht="43.5" customHeight="1" x14ac:dyDescent="0.25">
      <c r="B28" s="4">
        <v>29</v>
      </c>
      <c r="C28" s="1">
        <f t="shared" ref="C28:G28" si="33">SIN(RADIANS(C12))</f>
        <v>0.21899480626172579</v>
      </c>
      <c r="D28" s="1">
        <f t="shared" si="33"/>
        <v>0.22971001966875557</v>
      </c>
      <c r="E28" s="1">
        <f t="shared" si="33"/>
        <v>0.23361507086605052</v>
      </c>
      <c r="F28" s="1">
        <f t="shared" si="33"/>
        <v>0.22971001966875557</v>
      </c>
      <c r="G28" s="1">
        <f t="shared" si="33"/>
        <v>0.21899480626172579</v>
      </c>
    </row>
    <row r="30" spans="2:28" x14ac:dyDescent="0.25">
      <c r="C30" t="s">
        <v>0</v>
      </c>
      <c r="D30" t="s">
        <v>11</v>
      </c>
    </row>
    <row r="31" spans="2:28" x14ac:dyDescent="0.25">
      <c r="C31">
        <v>13.45362404707371</v>
      </c>
      <c r="D31">
        <v>0.37233993983157332</v>
      </c>
    </row>
    <row r="32" spans="2:28" x14ac:dyDescent="0.25">
      <c r="C32">
        <v>17.204650534085253</v>
      </c>
      <c r="D32">
        <v>0.32193523267466123</v>
      </c>
    </row>
    <row r="33" spans="3:4" x14ac:dyDescent="0.25">
      <c r="C33">
        <v>21.470910553583888</v>
      </c>
      <c r="D33">
        <v>0.27999657007752504</v>
      </c>
    </row>
    <row r="34" spans="3:4" x14ac:dyDescent="0.25">
      <c r="C34">
        <v>26</v>
      </c>
      <c r="D34">
        <v>0.24632245198486999</v>
      </c>
    </row>
    <row r="35" spans="3:4" x14ac:dyDescent="0.25">
      <c r="C35">
        <v>30.675723300355934</v>
      </c>
      <c r="D35">
        <v>0.21899480626172579</v>
      </c>
    </row>
    <row r="36" spans="3:4" x14ac:dyDescent="0.25">
      <c r="C36">
        <v>10.295630140987001</v>
      </c>
      <c r="D36">
        <v>0.44322765047412155</v>
      </c>
    </row>
    <row r="37" spans="3:4" x14ac:dyDescent="0.25">
      <c r="C37">
        <v>14.866068747318506</v>
      </c>
      <c r="D37">
        <v>0.36162457008209231</v>
      </c>
    </row>
    <row r="38" spans="3:4" x14ac:dyDescent="0.25">
      <c r="C38">
        <v>19.646882704388499</v>
      </c>
      <c r="D38">
        <v>0.30436558398607994</v>
      </c>
    </row>
    <row r="39" spans="3:4" x14ac:dyDescent="0.25">
      <c r="C39">
        <v>24.515301344262525</v>
      </c>
      <c r="D39">
        <v>0.26202074749670429</v>
      </c>
    </row>
    <row r="40" spans="3:4" x14ac:dyDescent="0.25">
      <c r="C40">
        <v>29.427877939124322</v>
      </c>
      <c r="D40">
        <v>0.22971001966875557</v>
      </c>
    </row>
    <row r="41" spans="3:4" x14ac:dyDescent="0.25">
      <c r="C41">
        <v>9</v>
      </c>
      <c r="D41">
        <v>0.47054993612825602</v>
      </c>
    </row>
    <row r="42" spans="3:4" x14ac:dyDescent="0.25">
      <c r="C42">
        <v>14</v>
      </c>
      <c r="D42">
        <v>0.37687101041216264</v>
      </c>
    </row>
    <row r="43" spans="3:4" x14ac:dyDescent="0.25">
      <c r="C43">
        <v>19</v>
      </c>
      <c r="D43">
        <v>0.31332955547970592</v>
      </c>
    </row>
    <row r="44" spans="3:4" x14ac:dyDescent="0.25">
      <c r="C44">
        <v>24</v>
      </c>
      <c r="D44">
        <v>0.26774289514817345</v>
      </c>
    </row>
    <row r="45" spans="3:4" x14ac:dyDescent="0.25">
      <c r="C45">
        <v>29</v>
      </c>
      <c r="D45">
        <v>0.23361507086605052</v>
      </c>
    </row>
    <row r="46" spans="3:4" x14ac:dyDescent="0.25">
      <c r="C46">
        <v>10.295630140987001</v>
      </c>
      <c r="D46">
        <v>0.44322765047412155</v>
      </c>
    </row>
    <row r="47" spans="3:4" x14ac:dyDescent="0.25">
      <c r="C47">
        <v>14.866068747318506</v>
      </c>
      <c r="D47">
        <v>0.36162457008209231</v>
      </c>
    </row>
    <row r="48" spans="3:4" x14ac:dyDescent="0.25">
      <c r="C48">
        <v>19.646882704388499</v>
      </c>
      <c r="D48">
        <v>0.30436558398607994</v>
      </c>
    </row>
    <row r="49" spans="3:4" x14ac:dyDescent="0.25">
      <c r="C49">
        <v>24.515301344262525</v>
      </c>
      <c r="D49">
        <v>0.26202074749670429</v>
      </c>
    </row>
    <row r="50" spans="3:4" x14ac:dyDescent="0.25">
      <c r="C50">
        <v>29.427877939124322</v>
      </c>
      <c r="D50">
        <v>0.22971001966875557</v>
      </c>
    </row>
    <row r="51" spans="3:4" x14ac:dyDescent="0.25">
      <c r="C51">
        <v>13.45362404707371</v>
      </c>
      <c r="D51">
        <v>0.37233993983157332</v>
      </c>
    </row>
    <row r="52" spans="3:4" x14ac:dyDescent="0.25">
      <c r="C52">
        <v>17.204650534085253</v>
      </c>
      <c r="D52">
        <v>0.32193523267466123</v>
      </c>
    </row>
    <row r="53" spans="3:4" x14ac:dyDescent="0.25">
      <c r="C53">
        <v>21.470910553583888</v>
      </c>
      <c r="D53">
        <v>0.27999657007752504</v>
      </c>
    </row>
    <row r="54" spans="3:4" x14ac:dyDescent="0.25">
      <c r="C54">
        <v>26</v>
      </c>
      <c r="D54">
        <v>0.24632245198486999</v>
      </c>
    </row>
    <row r="55" spans="3:4" x14ac:dyDescent="0.25">
      <c r="C55">
        <v>30.675723300355934</v>
      </c>
      <c r="D55">
        <v>0.21899480626172579</v>
      </c>
    </row>
  </sheetData>
  <conditionalFormatting sqref="C8:D1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G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:G2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H1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N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:N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:U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6:AB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White</dc:creator>
  <cp:lastModifiedBy>James White</cp:lastModifiedBy>
  <dcterms:created xsi:type="dcterms:W3CDTF">2025-06-28T13:34:04Z</dcterms:created>
  <dcterms:modified xsi:type="dcterms:W3CDTF">2025-07-06T18:48:08Z</dcterms:modified>
</cp:coreProperties>
</file>