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使用手册" sheetId="8" r:id="rId2"/>
    <sheet name="冲刺统计" sheetId="6" r:id="rId3"/>
    <sheet name="发布计划" sheetId="12" r:id="rId4"/>
    <sheet name="产品订单 " sheetId="10" r:id="rId5"/>
    <sheet name="Q&amp;A List" sheetId="7" r:id="rId6"/>
    <sheet name="Bug List" sheetId="5" r:id="rId7"/>
  </sheets>
  <calcPr calcId="152511"/>
</workbook>
</file>

<file path=xl/calcChain.xml><?xml version="1.0" encoding="utf-8"?>
<calcChain xmlns="http://schemas.openxmlformats.org/spreadsheetml/2006/main">
  <c r="B43" i="10" l="1"/>
  <c r="B9" i="10" l="1"/>
  <c r="B10" i="10" s="1"/>
  <c r="B11" i="10" s="1"/>
  <c r="B12" i="10" s="1"/>
  <c r="B13" i="10" s="1"/>
  <c r="B8" i="10"/>
  <c r="B14" i="10" l="1"/>
  <c r="B15" i="10" s="1"/>
  <c r="B16" i="10" s="1"/>
  <c r="B17" i="10" s="1"/>
  <c r="C7" i="12" l="1"/>
  <c r="C8" i="12" s="1"/>
  <c r="C9" i="12" s="1"/>
  <c r="D2" i="12"/>
  <c r="B18" i="10" l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F7" i="12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D3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I2" i="10"/>
  <c r="J2" i="10" s="1"/>
  <c r="B34" i="10" l="1"/>
  <c r="B35" i="10" s="1"/>
  <c r="B36" i="10" s="1"/>
  <c r="B37" i="10" s="1"/>
  <c r="B38" i="10" s="1"/>
  <c r="B39" i="10" s="1"/>
  <c r="B40" i="10" s="1"/>
  <c r="B41" i="10" s="1"/>
  <c r="B42" i="10" s="1"/>
  <c r="K2" i="10"/>
  <c r="D3" i="10"/>
  <c r="J3" i="6" l="1"/>
  <c r="M3" i="6"/>
  <c r="L3" i="6"/>
  <c r="K3" i="6"/>
  <c r="M4" i="6" l="1"/>
  <c r="M5" i="6"/>
  <c r="M6" i="6"/>
  <c r="M7" i="6"/>
  <c r="M8" i="6"/>
  <c r="L4" i="6"/>
  <c r="L5" i="6"/>
  <c r="L6" i="6"/>
  <c r="L7" i="6"/>
  <c r="L8" i="6"/>
  <c r="K4" i="6"/>
  <c r="K5" i="6"/>
  <c r="K6" i="6"/>
  <c r="K7" i="6"/>
  <c r="K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D2" i="10" l="1"/>
  <c r="D4" i="10" s="1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人日/任务
平均工作效率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本次周期一共完成了多少任务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该冲刺周期中，新增的任务。产生新增的原因主要是需求变更和初期需求分析不够细致以及BUG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项目中唯一的标识</t>
        </r>
      </text>
    </comment>
    <comment ref="C6" authorId="0" shapeId="0">
      <text>
        <r>
          <rPr>
            <sz val="9"/>
            <color indexed="81"/>
            <rFont val="宋体"/>
            <family val="3"/>
            <charset val="134"/>
          </rPr>
          <t>关于需求点的概括性描述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改需求约需要多少人日完成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功能完成后，如何演示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与该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相关联的需求或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sharedStrings.xml><?xml version="1.0" encoding="utf-8"?>
<sst xmlns="http://schemas.openxmlformats.org/spreadsheetml/2006/main" count="188" uniqueCount="136">
  <si>
    <t>冲刺</t>
    <phoneticPr fontId="1" type="noConversion"/>
  </si>
  <si>
    <t>需求</t>
    <phoneticPr fontId="1" type="noConversion"/>
  </si>
  <si>
    <t>优先级</t>
    <phoneticPr fontId="1" type="noConversion"/>
  </si>
  <si>
    <t>ID</t>
    <phoneticPr fontId="1" type="noConversion"/>
  </si>
  <si>
    <t>名称</t>
    <phoneticPr fontId="1" type="noConversion"/>
  </si>
  <si>
    <t>详述</t>
    <phoneticPr fontId="1" type="noConversion"/>
  </si>
  <si>
    <t>发现者</t>
    <phoneticPr fontId="1" type="noConversion"/>
  </si>
  <si>
    <t>发现时间</t>
    <phoneticPr fontId="1" type="noConversion"/>
  </si>
  <si>
    <t>状态</t>
    <phoneticPr fontId="1" type="noConversion"/>
  </si>
  <si>
    <t>结束时间</t>
    <phoneticPr fontId="1" type="noConversion"/>
  </si>
  <si>
    <t>工作量</t>
    <phoneticPr fontId="1" type="noConversion"/>
  </si>
  <si>
    <t>修正人</t>
    <phoneticPr fontId="1" type="noConversion"/>
  </si>
  <si>
    <t>确认人</t>
    <phoneticPr fontId="1" type="noConversion"/>
  </si>
  <si>
    <t>确认时间</t>
    <phoneticPr fontId="1" type="noConversion"/>
  </si>
  <si>
    <t>处理方案</t>
    <phoneticPr fontId="1" type="noConversion"/>
  </si>
  <si>
    <t>备注</t>
    <phoneticPr fontId="1" type="noConversion"/>
  </si>
  <si>
    <t>提出人</t>
    <phoneticPr fontId="1" type="noConversion"/>
  </si>
  <si>
    <t>提出时间</t>
    <phoneticPr fontId="1" type="noConversion"/>
  </si>
  <si>
    <t>关联需求</t>
    <phoneticPr fontId="1" type="noConversion"/>
  </si>
  <si>
    <t>完成任务量</t>
    <phoneticPr fontId="1" type="noConversion"/>
  </si>
  <si>
    <t>新增任务量</t>
    <phoneticPr fontId="1" type="noConversion"/>
  </si>
  <si>
    <t>修正bug量</t>
    <phoneticPr fontId="1" type="noConversion"/>
  </si>
  <si>
    <t>新增bug量</t>
    <phoneticPr fontId="1" type="noConversion"/>
  </si>
  <si>
    <t>日平均速度</t>
    <phoneticPr fontId="1" type="noConversion"/>
  </si>
  <si>
    <t>日人均速度</t>
    <phoneticPr fontId="1" type="noConversion"/>
  </si>
  <si>
    <t>人均bug量</t>
    <phoneticPr fontId="1" type="noConversion"/>
  </si>
  <si>
    <t>Team人数</t>
    <phoneticPr fontId="1" type="noConversion"/>
  </si>
  <si>
    <t>周期长度</t>
    <phoneticPr fontId="1" type="noConversion"/>
  </si>
  <si>
    <t>问题</t>
    <phoneticPr fontId="1" type="noConversion"/>
  </si>
  <si>
    <t>内容</t>
    <phoneticPr fontId="1" type="noConversion"/>
  </si>
  <si>
    <t>注释</t>
    <phoneticPr fontId="1" type="noConversion"/>
  </si>
  <si>
    <t>回复</t>
    <phoneticPr fontId="1" type="noConversion"/>
  </si>
  <si>
    <t>回复时间</t>
    <phoneticPr fontId="1" type="noConversion"/>
  </si>
  <si>
    <t>回复人</t>
    <phoneticPr fontId="1" type="noConversion"/>
  </si>
  <si>
    <t>需求变更量</t>
    <phoneticPr fontId="1" type="noConversion"/>
  </si>
  <si>
    <t>附件</t>
    <phoneticPr fontId="1" type="noConversion"/>
  </si>
  <si>
    <t>冲刺统计</t>
    <phoneticPr fontId="1" type="noConversion"/>
  </si>
  <si>
    <t>冲刺</t>
  </si>
  <si>
    <t>Team人数</t>
  </si>
  <si>
    <t>周期长度</t>
  </si>
  <si>
    <t>完成任务量</t>
  </si>
  <si>
    <t>需求变更量</t>
  </si>
  <si>
    <t>新增任务量</t>
  </si>
  <si>
    <t>新增bug量</t>
  </si>
  <si>
    <t>日平均速度</t>
  </si>
  <si>
    <t>日人均速度</t>
  </si>
  <si>
    <t>人均bug量</t>
  </si>
  <si>
    <t>冲刺周期</t>
    <phoneticPr fontId="1" type="noConversion"/>
  </si>
  <si>
    <t>只是Team的人数，不包括SM和PO</t>
    <phoneticPr fontId="1" type="noConversion"/>
  </si>
  <si>
    <t>单次冲刺的周期</t>
    <phoneticPr fontId="1" type="noConversion"/>
  </si>
  <si>
    <t>单次冲刺的任务完成个数，不按工作小时计算，只按照个数计算。</t>
    <phoneticPr fontId="1" type="noConversion"/>
  </si>
  <si>
    <t>单次冲刺中发生的需求变更个数。需求变更的统计按照处理时间统计。比如之前就产生了需求变更的需求，但只有这个变更被列入冲刺列表时，才对该变更进行统计。</t>
    <phoneticPr fontId="1" type="noConversion"/>
  </si>
  <si>
    <t>单次冲刺中，在需求分析和设计时没有考虑到的任务。在冲刺过程中，会逐渐产生。</t>
    <phoneticPr fontId="1" type="noConversion"/>
  </si>
  <si>
    <t>单次冲刺中，测试出来的bug。</t>
    <phoneticPr fontId="1" type="noConversion"/>
  </si>
  <si>
    <t>单次冲刺中，平均每日处理任务数量。</t>
    <phoneticPr fontId="1" type="noConversion"/>
  </si>
  <si>
    <t>单次冲刺中，平均每人处理任务数量。</t>
    <phoneticPr fontId="1" type="noConversion"/>
  </si>
  <si>
    <t>单次冲刺中，平均每人产生的bug数量。这里的人均包括全部的Team人员。无论是开发还是美工。</t>
    <phoneticPr fontId="1" type="noConversion"/>
  </si>
  <si>
    <t>分类</t>
    <phoneticPr fontId="1" type="noConversion"/>
  </si>
  <si>
    <t>初始估算</t>
    <phoneticPr fontId="1" type="noConversion"/>
  </si>
  <si>
    <t>如何演示</t>
    <phoneticPr fontId="1" type="noConversion"/>
  </si>
  <si>
    <t>标签</t>
    <phoneticPr fontId="1" type="noConversion"/>
  </si>
  <si>
    <t>子需求</t>
    <phoneticPr fontId="1" type="noConversion"/>
  </si>
  <si>
    <t>细节需求</t>
    <phoneticPr fontId="1" type="noConversion"/>
  </si>
  <si>
    <t>工作效率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</si>
  <si>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</si>
  <si>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</si>
  <si>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</si>
  <si>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分配周期</t>
    <phoneticPr fontId="1" type="noConversion"/>
  </si>
  <si>
    <t>描述</t>
    <phoneticPr fontId="1" type="noConversion"/>
  </si>
  <si>
    <t>剩余工作量</t>
    <phoneticPr fontId="1" type="noConversion"/>
  </si>
  <si>
    <t>需求增长线</t>
    <phoneticPr fontId="1" type="noConversion"/>
  </si>
  <si>
    <t>完成线</t>
    <phoneticPr fontId="1" type="noConversion"/>
  </si>
  <si>
    <t>新增任务</t>
    <phoneticPr fontId="1" type="noConversion"/>
  </si>
  <si>
    <t>任务完成量</t>
    <phoneticPr fontId="1" type="noConversion"/>
  </si>
  <si>
    <t>计划任务剩余</t>
    <phoneticPr fontId="1" type="noConversion"/>
  </si>
  <si>
    <t>冲刺</t>
    <phoneticPr fontId="1" type="noConversion"/>
  </si>
  <si>
    <t>起始任务量</t>
    <phoneticPr fontId="1" type="noConversion"/>
  </si>
  <si>
    <t>平均增长</t>
    <phoneticPr fontId="1" type="noConversion"/>
  </si>
  <si>
    <t>平均速度</t>
    <phoneticPr fontId="1" type="noConversion"/>
  </si>
  <si>
    <t>模板版本 0.6</t>
    <phoneticPr fontId="1" type="noConversion"/>
  </si>
  <si>
    <t>Scrum Master：李兰非</t>
    <phoneticPr fontId="1" type="noConversion"/>
  </si>
  <si>
    <t>Product Owner：李兰非</t>
    <phoneticPr fontId="1" type="noConversion"/>
  </si>
  <si>
    <t>项目管理编号：20150001</t>
    <phoneticPr fontId="1" type="noConversion"/>
  </si>
  <si>
    <t>版本代号：音符</t>
    <phoneticPr fontId="1" type="noConversion"/>
  </si>
  <si>
    <t>企业微站平台项目</t>
    <phoneticPr fontId="1" type="noConversion"/>
  </si>
  <si>
    <t>基础框架</t>
    <phoneticPr fontId="1" type="noConversion"/>
  </si>
  <si>
    <t>PHP框架</t>
    <phoneticPr fontId="1" type="noConversion"/>
  </si>
  <si>
    <t>CI3</t>
    <phoneticPr fontId="1" type="noConversion"/>
  </si>
  <si>
    <t>前端框架</t>
    <phoneticPr fontId="1" type="noConversion"/>
  </si>
  <si>
    <t>bootstrap模板</t>
    <phoneticPr fontId="1" type="noConversion"/>
  </si>
  <si>
    <t>Resource Center</t>
  </si>
  <si>
    <t>MongoDB链接库</t>
    <phoneticPr fontId="1" type="noConversion"/>
  </si>
  <si>
    <t>李兰非</t>
    <phoneticPr fontId="1" type="noConversion"/>
  </si>
  <si>
    <t>SQL DB链接库</t>
    <phoneticPr fontId="1" type="noConversion"/>
  </si>
  <si>
    <t>NoSQL DB链接库</t>
    <phoneticPr fontId="1" type="noConversion"/>
  </si>
  <si>
    <t>CDN库</t>
    <phoneticPr fontId="1" type="noConversion"/>
  </si>
  <si>
    <t>File操作库</t>
    <phoneticPr fontId="1" type="noConversion"/>
  </si>
  <si>
    <t>Functions (model)</t>
    <phoneticPr fontId="1" type="noConversion"/>
  </si>
  <si>
    <t>Data</t>
    <phoneticPr fontId="1" type="noConversion"/>
  </si>
  <si>
    <t>Log</t>
    <phoneticPr fontId="1" type="noConversion"/>
  </si>
  <si>
    <t>File</t>
    <phoneticPr fontId="1" type="noConversion"/>
  </si>
  <si>
    <t>序列化</t>
    <phoneticPr fontId="1" type="noConversion"/>
  </si>
  <si>
    <t>protobuf</t>
    <phoneticPr fontId="1" type="noConversion"/>
  </si>
  <si>
    <t>配置</t>
    <phoneticPr fontId="1" type="noConversion"/>
  </si>
  <si>
    <t>服务器</t>
    <phoneticPr fontId="1" type="noConversion"/>
  </si>
  <si>
    <t>静态列表</t>
    <phoneticPr fontId="1" type="noConversion"/>
  </si>
  <si>
    <t>负载均衡</t>
    <phoneticPr fontId="1" type="noConversion"/>
  </si>
  <si>
    <t>上传</t>
    <phoneticPr fontId="1" type="noConversion"/>
  </si>
  <si>
    <t>替换</t>
    <phoneticPr fontId="1" type="noConversion"/>
  </si>
  <si>
    <t>删除</t>
    <phoneticPr fontId="1" type="noConversion"/>
  </si>
  <si>
    <t>配置</t>
    <phoneticPr fontId="1" type="noConversion"/>
  </si>
  <si>
    <t>安全</t>
    <phoneticPr fontId="1" type="noConversion"/>
  </si>
  <si>
    <t>ip过滤，url过滤</t>
    <phoneticPr fontId="1" type="noConversion"/>
  </si>
  <si>
    <t>图片resize</t>
    <phoneticPr fontId="1" type="noConversion"/>
  </si>
  <si>
    <t>水印</t>
    <phoneticPr fontId="1" type="noConversion"/>
  </si>
  <si>
    <t>类型过滤</t>
    <phoneticPr fontId="1" type="noConversion"/>
  </si>
  <si>
    <t>大小过滤</t>
    <phoneticPr fontId="1" type="noConversion"/>
  </si>
  <si>
    <t>公共库</t>
    <phoneticPr fontId="1" type="noConversion"/>
  </si>
  <si>
    <t>Business</t>
    <phoneticPr fontId="1" type="noConversion"/>
  </si>
  <si>
    <t>REST Interface (controller)</t>
    <phoneticPr fontId="1" type="noConversion"/>
  </si>
  <si>
    <t>安全验证</t>
    <phoneticPr fontId="1" type="noConversion"/>
  </si>
  <si>
    <t>Nginx配置</t>
    <phoneticPr fontId="1" type="noConversion"/>
  </si>
  <si>
    <t>数据库配置</t>
    <phoneticPr fontId="1" type="noConversion"/>
  </si>
  <si>
    <t>memcached配置</t>
    <phoneticPr fontId="1" type="noConversion"/>
  </si>
  <si>
    <t>mongo</t>
    <phoneticPr fontId="1" type="noConversion"/>
  </si>
  <si>
    <t>mysql</t>
    <phoneticPr fontId="1" type="noConversion"/>
  </si>
  <si>
    <t>水平通信</t>
    <phoneticPr fontId="1" type="noConversion"/>
  </si>
  <si>
    <t>不同Business之间的通信</t>
    <phoneticPr fontId="1" type="noConversion"/>
  </si>
  <si>
    <t>Model Base</t>
    <phoneticPr fontId="1" type="noConversion"/>
  </si>
  <si>
    <t>Drivers (library)</t>
    <phoneticPr fontId="1" type="noConversion"/>
  </si>
  <si>
    <t>Controller Base</t>
    <phoneticPr fontId="1" type="noConversion"/>
  </si>
  <si>
    <t>数据库设计</t>
    <phoneticPr fontId="1" type="noConversion"/>
  </si>
  <si>
    <t>snow</t>
    <phoneticPr fontId="1" type="noConversion"/>
  </si>
  <si>
    <t>测试环境搭建</t>
    <phoneticPr fontId="1" type="noConversion"/>
  </si>
  <si>
    <t>架构设计</t>
    <phoneticPr fontId="1" type="noConversion"/>
  </si>
  <si>
    <t>数据库设计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</si>
</sst>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\ &quot;天&quot;"/>
    <numFmt numFmtId="178" formatCode="0.0\ &quot;周&quot;"/>
    <numFmt numFmtId="179" formatCode="0.0\ &quot;月&quot;"/>
    <numFmt numFmtId="180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180" fontId="2" fillId="6" borderId="1" xfId="0" applyNumberFormat="1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冲刺统计!$K$2</c:f>
              <c:strCache>
                <c:ptCount val="1"/>
                <c:pt idx="0">
                  <c:v>日平均速度</c:v>
                </c:pt>
              </c:strCache>
            </c:strRef>
          </c:tx>
          <c:marker>
            <c:symbol val="none"/>
          </c:marker>
          <c:trendline>
            <c:name>线性趋势</c:name>
            <c:trendlineType val="linear"/>
            <c:dispRSqr val="0"/>
            <c:dispEq val="0"/>
          </c:trendline>
          <c:val>
            <c:numRef>
              <c:f>冲刺统计!$K$3:$K$17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9696"/>
        <c:axId val="46850176"/>
      </c:lineChart>
      <c:catAx>
        <c:axId val="468596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46850176"/>
        <c:crosses val="autoZero"/>
        <c:auto val="1"/>
        <c:lblAlgn val="ctr"/>
        <c:lblOffset val="100"/>
        <c:noMultiLvlLbl val="0"/>
      </c:catAx>
      <c:valAx>
        <c:axId val="46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冲刺统计!$M$2</c:f>
              <c:strCache>
                <c:ptCount val="1"/>
                <c:pt idx="0">
                  <c:v>人均bug量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7376"/>
        <c:axId val="46857456"/>
      </c:lineChart>
      <c:catAx>
        <c:axId val="4684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857456"/>
        <c:crosses val="autoZero"/>
        <c:auto val="1"/>
        <c:lblAlgn val="ctr"/>
        <c:lblOffset val="100"/>
        <c:noMultiLvlLbl val="0"/>
      </c:catAx>
      <c:valAx>
        <c:axId val="4685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冲刺统计!$E$2</c:f>
              <c:strCache>
                <c:ptCount val="1"/>
                <c:pt idx="0">
                  <c:v>完成任务量</c:v>
                </c:pt>
              </c:strCache>
            </c:strRef>
          </c:tx>
          <c:invertIfNegative val="0"/>
          <c:trendline>
            <c:name>冲刺效率线性趋势</c:name>
            <c:trendlineType val="linear"/>
            <c:dispRSqr val="0"/>
            <c:dispEq val="0"/>
          </c:trendline>
          <c:val>
            <c:numRef>
              <c:f>冲刺统计!$E$3:$E$17</c:f>
              <c:numCache>
                <c:formatCode>General</c:formatCode>
                <c:ptCount val="1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冲刺统计!$G$2</c:f>
              <c:strCache>
                <c:ptCount val="1"/>
                <c:pt idx="0">
                  <c:v>新增任务量</c:v>
                </c:pt>
              </c:strCache>
            </c:strRef>
          </c:tx>
          <c:invertIfNegative val="0"/>
          <c:val>
            <c:numRef>
              <c:f>冲刺统计!$G$3:$G$17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冲刺统计!$I$2</c:f>
              <c:strCache>
                <c:ptCount val="1"/>
                <c:pt idx="0">
                  <c:v>新增bug量</c:v>
                </c:pt>
              </c:strCache>
            </c:strRef>
          </c:tx>
          <c:invertIfNegative val="0"/>
          <c:val>
            <c:numRef>
              <c:f>冲刺统计!$I$3:$I$17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28256"/>
        <c:axId val="198832736"/>
      </c:barChart>
      <c:catAx>
        <c:axId val="1988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32736"/>
        <c:crosses val="autoZero"/>
        <c:auto val="1"/>
        <c:lblAlgn val="ctr"/>
        <c:lblOffset val="100"/>
        <c:noMultiLvlLbl val="0"/>
      </c:catAx>
      <c:valAx>
        <c:axId val="1988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冲刺统计!$F$2</c:f>
              <c:strCache>
                <c:ptCount val="1"/>
                <c:pt idx="0">
                  <c:v>需求变更量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冲刺统计!$F$3:$F$17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8480"/>
        <c:axId val="201779040"/>
      </c:lineChart>
      <c:catAx>
        <c:axId val="20177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9040"/>
        <c:crosses val="autoZero"/>
        <c:auto val="1"/>
        <c:lblAlgn val="ctr"/>
        <c:lblOffset val="100"/>
        <c:noMultiLvlLbl val="0"/>
      </c:catAx>
      <c:valAx>
        <c:axId val="2017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计划任务剩余</c:v>
          </c:tx>
          <c:invertIfNegative val="0"/>
          <c:val>
            <c:numRef>
              <c:f>发布计划!$C$7:$C$21</c:f>
              <c:numCache>
                <c:formatCode>0_ </c:formatCode>
                <c:ptCount val="15"/>
                <c:pt idx="0">
                  <c:v>70</c:v>
                </c:pt>
                <c:pt idx="1">
                  <c:v>47</c:v>
                </c:pt>
                <c:pt idx="2">
                  <c:v>29</c:v>
                </c:pt>
              </c:numCache>
            </c:numRef>
          </c:val>
        </c:ser>
        <c:ser>
          <c:idx val="3"/>
          <c:order val="3"/>
          <c:tx>
            <c:v>新增任务</c:v>
          </c:tx>
          <c:invertIfNegative val="0"/>
          <c:val>
            <c:numRef>
              <c:f>发布计划!$E$7:$E$21</c:f>
              <c:numCache>
                <c:formatCode>0_ 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77360"/>
        <c:axId val="198865536"/>
      </c:barChart>
      <c:lineChart>
        <c:grouping val="standard"/>
        <c:varyColors val="0"/>
        <c:ser>
          <c:idx val="1"/>
          <c:order val="0"/>
          <c:tx>
            <c:v>完成线</c:v>
          </c:tx>
          <c:marker>
            <c:symbol val="none"/>
          </c:marker>
          <c:val>
            <c:numRef>
              <c:f>发布计划!$F$7:$F$21</c:f>
              <c:numCache>
                <c:formatCode>0_ </c:formatCode>
                <c:ptCount val="15"/>
                <c:pt idx="0">
                  <c:v>69</c:v>
                </c:pt>
                <c:pt idx="1">
                  <c:v>40</c:v>
                </c:pt>
                <c:pt idx="2">
                  <c:v>11</c:v>
                </c:pt>
                <c:pt idx="3">
                  <c:v>-18</c:v>
                </c:pt>
                <c:pt idx="4">
                  <c:v>-47</c:v>
                </c:pt>
                <c:pt idx="5">
                  <c:v>-76</c:v>
                </c:pt>
                <c:pt idx="6">
                  <c:v>-105</c:v>
                </c:pt>
                <c:pt idx="7">
                  <c:v>-134</c:v>
                </c:pt>
                <c:pt idx="8">
                  <c:v>-163</c:v>
                </c:pt>
                <c:pt idx="9">
                  <c:v>-192</c:v>
                </c:pt>
                <c:pt idx="10">
                  <c:v>-221</c:v>
                </c:pt>
                <c:pt idx="11">
                  <c:v>-250</c:v>
                </c:pt>
                <c:pt idx="12">
                  <c:v>-279</c:v>
                </c:pt>
                <c:pt idx="13">
                  <c:v>-308</c:v>
                </c:pt>
                <c:pt idx="14">
                  <c:v>-337</c:v>
                </c:pt>
              </c:numCache>
            </c:numRef>
          </c:val>
          <c:smooth val="0"/>
        </c:ser>
        <c:ser>
          <c:idx val="2"/>
          <c:order val="1"/>
          <c:tx>
            <c:v>需求增长线</c:v>
          </c:tx>
          <c:marker>
            <c:symbol val="none"/>
          </c:marker>
          <c:val>
            <c:numRef>
              <c:f>发布计划!$G$7:$G$21</c:f>
              <c:numCache>
                <c:formatCode>0_ </c:formatCode>
                <c:ptCount val="15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-36</c:v>
                </c:pt>
                <c:pt idx="7">
                  <c:v>-42</c:v>
                </c:pt>
                <c:pt idx="8">
                  <c:v>-48</c:v>
                </c:pt>
                <c:pt idx="9">
                  <c:v>-54</c:v>
                </c:pt>
                <c:pt idx="10">
                  <c:v>-60</c:v>
                </c:pt>
                <c:pt idx="11">
                  <c:v>-66</c:v>
                </c:pt>
                <c:pt idx="12">
                  <c:v>-72</c:v>
                </c:pt>
                <c:pt idx="13">
                  <c:v>-78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7360"/>
        <c:axId val="198865536"/>
      </c:lineChart>
      <c:catAx>
        <c:axId val="201777360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  <a:prstDash val="sysDot"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spPr>
          <a:noFill/>
          <a:effectLst/>
        </c:spPr>
        <c:crossAx val="198865536"/>
        <c:crossesAt val="0"/>
        <c:auto val="1"/>
        <c:lblAlgn val="ctr"/>
        <c:lblOffset val="100"/>
        <c:noMultiLvlLbl val="0"/>
      </c:catAx>
      <c:valAx>
        <c:axId val="198865536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201777360"/>
        <c:crosses val="autoZero"/>
        <c:crossBetween val="between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6</xdr:col>
      <xdr:colOff>771525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95250</xdr:rowOff>
    </xdr:from>
    <xdr:to>
      <xdr:col>13</xdr:col>
      <xdr:colOff>0</xdr:colOff>
      <xdr:row>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647700</xdr:colOff>
      <xdr:row>17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95250</xdr:rowOff>
    </xdr:from>
    <xdr:to>
      <xdr:col>19</xdr:col>
      <xdr:colOff>657225</xdr:colOff>
      <xdr:row>35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123825</xdr:rowOff>
    </xdr:from>
    <xdr:to>
      <xdr:col>17</xdr:col>
      <xdr:colOff>352425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E18" sqref="E18"/>
    </sheetView>
  </sheetViews>
  <sheetFormatPr defaultRowHeight="13.5" x14ac:dyDescent="0.15"/>
  <cols>
    <col min="1" max="16384" width="9" style="10"/>
  </cols>
  <sheetData>
    <row r="1" spans="1:9" x14ac:dyDescent="0.15">
      <c r="A1" s="9"/>
      <c r="B1" s="9"/>
      <c r="C1" s="9"/>
      <c r="D1" s="9"/>
      <c r="E1" s="9"/>
      <c r="F1" s="9"/>
      <c r="G1" s="9"/>
      <c r="H1" s="9"/>
      <c r="I1" s="9"/>
    </row>
    <row r="2" spans="1:9" x14ac:dyDescent="0.15">
      <c r="A2" s="9"/>
      <c r="B2" s="9"/>
      <c r="C2" s="9"/>
      <c r="D2" s="9"/>
      <c r="E2" s="9"/>
      <c r="F2" s="9"/>
      <c r="G2" s="9"/>
      <c r="H2" s="9"/>
      <c r="I2" s="9"/>
    </row>
    <row r="3" spans="1:9" x14ac:dyDescent="0.15">
      <c r="A3" s="9"/>
      <c r="B3" s="9"/>
      <c r="C3" s="9"/>
      <c r="D3" s="9"/>
      <c r="E3" s="9"/>
      <c r="F3" s="9"/>
      <c r="G3" s="9"/>
      <c r="H3" s="9"/>
      <c r="I3" s="9"/>
    </row>
    <row r="4" spans="1:9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9"/>
      <c r="C6" s="9"/>
      <c r="D6" s="9"/>
      <c r="E6" s="9"/>
      <c r="F6" s="9"/>
      <c r="G6" s="9"/>
      <c r="H6" s="9"/>
      <c r="I6" s="9"/>
    </row>
    <row r="7" spans="1:9" x14ac:dyDescent="0.15">
      <c r="A7" s="9"/>
      <c r="B7" s="30" t="s">
        <v>84</v>
      </c>
      <c r="C7" s="30"/>
      <c r="D7" s="30"/>
      <c r="E7" s="30"/>
      <c r="F7" s="30"/>
      <c r="G7" s="30"/>
      <c r="H7" s="30"/>
      <c r="I7" s="9"/>
    </row>
    <row r="8" spans="1:9" x14ac:dyDescent="0.15">
      <c r="A8" s="9"/>
      <c r="B8" s="30"/>
      <c r="C8" s="30"/>
      <c r="D8" s="30"/>
      <c r="E8" s="30"/>
      <c r="F8" s="30"/>
      <c r="G8" s="30"/>
      <c r="H8" s="30"/>
      <c r="I8" s="9"/>
    </row>
    <row r="9" spans="1:9" x14ac:dyDescent="0.15">
      <c r="A9" s="9"/>
      <c r="B9" s="30"/>
      <c r="C9" s="30"/>
      <c r="D9" s="30"/>
      <c r="E9" s="30"/>
      <c r="F9" s="30"/>
      <c r="G9" s="30"/>
      <c r="H9" s="30"/>
      <c r="I9" s="9"/>
    </row>
    <row r="10" spans="1:9" x14ac:dyDescent="0.1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15">
      <c r="A11" s="9"/>
      <c r="B11" s="31" t="s">
        <v>82</v>
      </c>
      <c r="C11" s="31"/>
      <c r="D11" s="31"/>
      <c r="E11" s="31"/>
      <c r="F11" s="31"/>
      <c r="G11" s="31"/>
      <c r="H11" s="31"/>
      <c r="I11" s="9"/>
    </row>
    <row r="12" spans="1:9" x14ac:dyDescent="0.1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9"/>
      <c r="B14" s="9"/>
      <c r="C14" s="9"/>
      <c r="D14" s="9"/>
      <c r="E14" s="9" t="s">
        <v>83</v>
      </c>
      <c r="F14" s="9" t="s">
        <v>132</v>
      </c>
      <c r="G14" s="9"/>
      <c r="H14" s="9"/>
      <c r="I14" s="9"/>
    </row>
    <row r="15" spans="1:9" x14ac:dyDescent="0.1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1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1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1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1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1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1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1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1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1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9"/>
      <c r="B31" s="9"/>
      <c r="C31" s="9"/>
      <c r="D31" s="32" t="s">
        <v>79</v>
      </c>
      <c r="E31" s="32"/>
      <c r="F31" s="32"/>
      <c r="G31" s="9"/>
      <c r="H31" s="9"/>
      <c r="I31" s="9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9"/>
      <c r="B33" s="9"/>
      <c r="C33" s="9"/>
      <c r="D33" s="31" t="s">
        <v>80</v>
      </c>
      <c r="E33" s="31"/>
      <c r="F33" s="31"/>
      <c r="G33" s="9"/>
      <c r="H33" s="9"/>
      <c r="I33" s="9"/>
    </row>
    <row r="34" spans="1:9" x14ac:dyDescent="0.15">
      <c r="A34" s="9"/>
      <c r="B34" s="9"/>
      <c r="C34" s="9"/>
      <c r="D34" s="31" t="s">
        <v>81</v>
      </c>
      <c r="E34" s="31"/>
      <c r="F34" s="31"/>
      <c r="G34" s="9"/>
      <c r="H34" s="9"/>
      <c r="I34" s="9"/>
    </row>
    <row r="35" spans="1:9" x14ac:dyDescent="0.1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1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1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1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1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1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1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1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1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1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1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1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1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1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1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1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1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15">
      <c r="A53" s="9"/>
      <c r="B53" s="9"/>
      <c r="C53" s="9"/>
      <c r="D53" s="9"/>
      <c r="E53" s="9"/>
      <c r="F53" s="9"/>
      <c r="G53" s="9"/>
      <c r="H53" s="9"/>
      <c r="I53" s="9"/>
    </row>
  </sheetData>
  <mergeCells count="5">
    <mergeCell ref="B7:H9"/>
    <mergeCell ref="B11:H11"/>
    <mergeCell ref="D31:F31"/>
    <mergeCell ref="D33:F33"/>
    <mergeCell ref="D34:F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25" sqref="C25"/>
    </sheetView>
  </sheetViews>
  <sheetFormatPr defaultRowHeight="12" x14ac:dyDescent="0.15"/>
  <cols>
    <col min="1" max="2" width="9" style="6"/>
    <col min="3" max="3" width="52.875" style="13" bestFit="1" customWidth="1"/>
    <col min="4" max="16384" width="9" style="6"/>
  </cols>
  <sheetData>
    <row r="2" spans="2:3" x14ac:dyDescent="0.15">
      <c r="B2" s="33" t="s">
        <v>36</v>
      </c>
      <c r="C2" s="34"/>
    </row>
    <row r="3" spans="2:3" x14ac:dyDescent="0.15">
      <c r="B3" s="18" t="s">
        <v>37</v>
      </c>
      <c r="C3" s="12" t="s">
        <v>47</v>
      </c>
    </row>
    <row r="4" spans="2:3" x14ac:dyDescent="0.15">
      <c r="B4" s="18" t="s">
        <v>38</v>
      </c>
      <c r="C4" s="12" t="s">
        <v>48</v>
      </c>
    </row>
    <row r="5" spans="2:3" x14ac:dyDescent="0.15">
      <c r="B5" s="18" t="s">
        <v>39</v>
      </c>
      <c r="C5" s="12" t="s">
        <v>49</v>
      </c>
    </row>
    <row r="6" spans="2:3" x14ac:dyDescent="0.15">
      <c r="B6" s="18" t="s">
        <v>40</v>
      </c>
      <c r="C6" s="12" t="s">
        <v>50</v>
      </c>
    </row>
    <row r="7" spans="2:3" ht="36" x14ac:dyDescent="0.15">
      <c r="B7" s="18" t="s">
        <v>41</v>
      </c>
      <c r="C7" s="12" t="s">
        <v>51</v>
      </c>
    </row>
    <row r="8" spans="2:3" ht="24" x14ac:dyDescent="0.15">
      <c r="B8" s="18" t="s">
        <v>42</v>
      </c>
      <c r="C8" s="12" t="s">
        <v>52</v>
      </c>
    </row>
    <row r="9" spans="2:3" x14ac:dyDescent="0.15">
      <c r="B9" s="18" t="s">
        <v>43</v>
      </c>
      <c r="C9" s="12" t="s">
        <v>53</v>
      </c>
    </row>
    <row r="10" spans="2:3" x14ac:dyDescent="0.15">
      <c r="B10" s="18" t="s">
        <v>44</v>
      </c>
      <c r="C10" s="12" t="s">
        <v>54</v>
      </c>
    </row>
    <row r="11" spans="2:3" x14ac:dyDescent="0.15">
      <c r="B11" s="18" t="s">
        <v>45</v>
      </c>
      <c r="C11" s="12" t="s">
        <v>55</v>
      </c>
    </row>
    <row r="12" spans="2:3" ht="24" x14ac:dyDescent="0.15">
      <c r="B12" s="18" t="s">
        <v>46</v>
      </c>
      <c r="C12" s="12" t="s">
        <v>56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7"/>
  <sheetViews>
    <sheetView workbookViewId="0">
      <selection activeCell="F7" sqref="F7"/>
    </sheetView>
  </sheetViews>
  <sheetFormatPr defaultRowHeight="12" x14ac:dyDescent="0.15"/>
  <cols>
    <col min="1" max="1" width="3.625" style="1" customWidth="1"/>
    <col min="2" max="2" width="4.75" style="1" bestFit="1" customWidth="1"/>
    <col min="3" max="4" width="10.75" style="1" customWidth="1"/>
    <col min="5" max="9" width="13.125" style="1" customWidth="1"/>
    <col min="10" max="10" width="10.5" style="1" customWidth="1"/>
    <col min="11" max="11" width="13.125" style="1" customWidth="1"/>
    <col min="12" max="12" width="11.5" style="1" customWidth="1"/>
    <col min="13" max="13" width="12.25" style="1" customWidth="1"/>
    <col min="14" max="16384" width="9" style="1"/>
  </cols>
  <sheetData>
    <row r="2" spans="2:13" s="5" customFormat="1" x14ac:dyDescent="0.15">
      <c r="B2" s="3" t="s">
        <v>0</v>
      </c>
      <c r="C2" s="3" t="s">
        <v>26</v>
      </c>
      <c r="D2" s="3" t="s">
        <v>27</v>
      </c>
      <c r="E2" s="4" t="s">
        <v>19</v>
      </c>
      <c r="F2" s="4" t="s">
        <v>34</v>
      </c>
      <c r="G2" s="4" t="s">
        <v>20</v>
      </c>
      <c r="H2" s="4" t="s">
        <v>21</v>
      </c>
      <c r="I2" s="4" t="s">
        <v>22</v>
      </c>
      <c r="J2" s="4" t="s">
        <v>63</v>
      </c>
      <c r="K2" s="4" t="s">
        <v>23</v>
      </c>
      <c r="L2" s="4" t="s">
        <v>24</v>
      </c>
      <c r="M2" s="4" t="s">
        <v>25</v>
      </c>
    </row>
    <row r="3" spans="2:13" x14ac:dyDescent="0.15">
      <c r="B3" s="16">
        <v>1</v>
      </c>
      <c r="C3" s="2">
        <v>1</v>
      </c>
      <c r="D3" s="2">
        <v>10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f>C3*D3/E3</f>
        <v>1</v>
      </c>
      <c r="K3" s="15">
        <f>E3/D3</f>
        <v>1</v>
      </c>
      <c r="L3" s="15">
        <f>E3/D3/C3</f>
        <v>1</v>
      </c>
      <c r="M3" s="15">
        <f>I3/C3</f>
        <v>0</v>
      </c>
    </row>
    <row r="4" spans="2:13" x14ac:dyDescent="0.15">
      <c r="B4" s="16">
        <f>B3+1</f>
        <v>2</v>
      </c>
      <c r="C4" s="2"/>
      <c r="D4" s="2"/>
      <c r="E4" s="2"/>
      <c r="F4" s="2"/>
      <c r="G4" s="2"/>
      <c r="H4" s="2"/>
      <c r="I4" s="2"/>
      <c r="J4" s="2"/>
      <c r="K4" s="15" t="e">
        <f t="shared" ref="K4:K8" si="0">E4/D4</f>
        <v>#DIV/0!</v>
      </c>
      <c r="L4" s="15" t="e">
        <f t="shared" ref="L4:L8" si="1">E4/D4/C4</f>
        <v>#DIV/0!</v>
      </c>
      <c r="M4" s="15" t="e">
        <f t="shared" ref="M4:M8" si="2">I4/C4</f>
        <v>#DIV/0!</v>
      </c>
    </row>
    <row r="5" spans="2:13" x14ac:dyDescent="0.15">
      <c r="B5" s="16">
        <f t="shared" ref="B5:B17" si="3">B4+1</f>
        <v>3</v>
      </c>
      <c r="C5" s="2"/>
      <c r="D5" s="2"/>
      <c r="E5" s="2"/>
      <c r="F5" s="2"/>
      <c r="G5" s="2"/>
      <c r="H5" s="2"/>
      <c r="I5" s="2"/>
      <c r="J5" s="2"/>
      <c r="K5" s="15" t="e">
        <f t="shared" si="0"/>
        <v>#DIV/0!</v>
      </c>
      <c r="L5" s="15" t="e">
        <f t="shared" si="1"/>
        <v>#DIV/0!</v>
      </c>
      <c r="M5" s="15" t="e">
        <f t="shared" si="2"/>
        <v>#DIV/0!</v>
      </c>
    </row>
    <row r="6" spans="2:13" x14ac:dyDescent="0.15">
      <c r="B6" s="16">
        <f t="shared" si="3"/>
        <v>4</v>
      </c>
      <c r="C6" s="2"/>
      <c r="D6" s="2"/>
      <c r="E6" s="2"/>
      <c r="F6" s="2"/>
      <c r="G6" s="2"/>
      <c r="H6" s="2"/>
      <c r="I6" s="2"/>
      <c r="J6" s="2"/>
      <c r="K6" s="15" t="e">
        <f t="shared" si="0"/>
        <v>#DIV/0!</v>
      </c>
      <c r="L6" s="15" t="e">
        <f t="shared" si="1"/>
        <v>#DIV/0!</v>
      </c>
      <c r="M6" s="15" t="e">
        <f t="shared" si="2"/>
        <v>#DIV/0!</v>
      </c>
    </row>
    <row r="7" spans="2:13" x14ac:dyDescent="0.15">
      <c r="B7" s="16">
        <f t="shared" si="3"/>
        <v>5</v>
      </c>
      <c r="C7" s="2"/>
      <c r="D7" s="2"/>
      <c r="E7" s="2"/>
      <c r="F7" s="2"/>
      <c r="G7" s="2"/>
      <c r="H7" s="2"/>
      <c r="I7" s="2"/>
      <c r="J7" s="2"/>
      <c r="K7" s="15" t="e">
        <f t="shared" si="0"/>
        <v>#DIV/0!</v>
      </c>
      <c r="L7" s="15" t="e">
        <f t="shared" si="1"/>
        <v>#DIV/0!</v>
      </c>
      <c r="M7" s="15" t="e">
        <f t="shared" si="2"/>
        <v>#DIV/0!</v>
      </c>
    </row>
    <row r="8" spans="2:13" x14ac:dyDescent="0.15">
      <c r="B8" s="16">
        <f t="shared" si="3"/>
        <v>6</v>
      </c>
      <c r="C8" s="2"/>
      <c r="D8" s="2"/>
      <c r="E8" s="2"/>
      <c r="F8" s="2"/>
      <c r="G8" s="2"/>
      <c r="H8" s="2"/>
      <c r="I8" s="2"/>
      <c r="J8" s="2"/>
      <c r="K8" s="15" t="e">
        <f t="shared" si="0"/>
        <v>#DIV/0!</v>
      </c>
      <c r="L8" s="15" t="e">
        <f t="shared" si="1"/>
        <v>#DIV/0!</v>
      </c>
      <c r="M8" s="15" t="e">
        <f t="shared" si="2"/>
        <v>#DIV/0!</v>
      </c>
    </row>
    <row r="9" spans="2:13" x14ac:dyDescent="0.15">
      <c r="B9" s="16">
        <f t="shared" si="3"/>
        <v>7</v>
      </c>
      <c r="C9" s="2"/>
      <c r="D9" s="2"/>
      <c r="E9" s="2"/>
      <c r="F9" s="2"/>
      <c r="G9" s="2"/>
      <c r="H9" s="2"/>
      <c r="I9" s="2"/>
      <c r="J9" s="2"/>
      <c r="K9" s="15"/>
      <c r="L9" s="15"/>
      <c r="M9" s="15"/>
    </row>
    <row r="10" spans="2:13" x14ac:dyDescent="0.15">
      <c r="B10" s="16">
        <f t="shared" si="3"/>
        <v>8</v>
      </c>
      <c r="C10" s="2"/>
      <c r="D10" s="2"/>
      <c r="E10" s="2"/>
      <c r="F10" s="2"/>
      <c r="G10" s="2"/>
      <c r="H10" s="2"/>
      <c r="I10" s="2"/>
      <c r="J10" s="2"/>
      <c r="K10" s="15"/>
      <c r="L10" s="15"/>
      <c r="M10" s="15"/>
    </row>
    <row r="11" spans="2:13" x14ac:dyDescent="0.15">
      <c r="B11" s="16">
        <f t="shared" si="3"/>
        <v>9</v>
      </c>
      <c r="C11" s="2"/>
      <c r="D11" s="2"/>
      <c r="E11" s="2"/>
      <c r="F11" s="2"/>
      <c r="G11" s="2"/>
      <c r="H11" s="2"/>
      <c r="I11" s="2"/>
      <c r="J11" s="2"/>
      <c r="K11" s="15"/>
      <c r="L11" s="15"/>
      <c r="M11" s="15"/>
    </row>
    <row r="12" spans="2:13" x14ac:dyDescent="0.15">
      <c r="B12" s="16">
        <f t="shared" si="3"/>
        <v>10</v>
      </c>
      <c r="C12" s="2"/>
      <c r="D12" s="2"/>
      <c r="E12" s="2"/>
      <c r="F12" s="2"/>
      <c r="G12" s="2"/>
      <c r="H12" s="2"/>
      <c r="I12" s="2"/>
      <c r="J12" s="2"/>
      <c r="K12" s="15"/>
      <c r="L12" s="15"/>
      <c r="M12" s="15"/>
    </row>
    <row r="13" spans="2:13" x14ac:dyDescent="0.15">
      <c r="B13" s="16">
        <f t="shared" si="3"/>
        <v>11</v>
      </c>
      <c r="C13" s="2"/>
      <c r="D13" s="2"/>
      <c r="E13" s="2"/>
      <c r="F13" s="2"/>
      <c r="G13" s="2"/>
      <c r="H13" s="2"/>
      <c r="I13" s="2"/>
      <c r="J13" s="2"/>
      <c r="K13" s="15"/>
      <c r="L13" s="15"/>
      <c r="M13" s="15"/>
    </row>
    <row r="14" spans="2:13" x14ac:dyDescent="0.15">
      <c r="B14" s="16">
        <f t="shared" si="3"/>
        <v>12</v>
      </c>
      <c r="C14" s="2"/>
      <c r="D14" s="2"/>
      <c r="E14" s="2"/>
      <c r="F14" s="2"/>
      <c r="G14" s="2"/>
      <c r="H14" s="2"/>
      <c r="I14" s="2"/>
      <c r="J14" s="2"/>
      <c r="K14" s="15"/>
      <c r="L14" s="15"/>
      <c r="M14" s="15"/>
    </row>
    <row r="15" spans="2:13" x14ac:dyDescent="0.15">
      <c r="B15" s="16">
        <f t="shared" si="3"/>
        <v>13</v>
      </c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</row>
    <row r="16" spans="2:13" x14ac:dyDescent="0.15">
      <c r="B16" s="16">
        <f t="shared" si="3"/>
        <v>14</v>
      </c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</row>
    <row r="17" spans="2:13" x14ac:dyDescent="0.15">
      <c r="B17" s="16">
        <f t="shared" si="3"/>
        <v>15</v>
      </c>
      <c r="C17" s="2"/>
      <c r="D17" s="2"/>
      <c r="E17" s="2"/>
      <c r="F17" s="2"/>
      <c r="G17" s="2"/>
      <c r="H17" s="2"/>
      <c r="I17" s="2"/>
      <c r="J17" s="2"/>
      <c r="K17" s="15"/>
      <c r="L17" s="15"/>
      <c r="M17" s="15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workbookViewId="0">
      <selection activeCell="F24" sqref="F24"/>
    </sheetView>
  </sheetViews>
  <sheetFormatPr defaultRowHeight="12" x14ac:dyDescent="0.15"/>
  <cols>
    <col min="1" max="1" width="3.875" style="6" customWidth="1"/>
    <col min="2" max="2" width="4.75" style="6" bestFit="1" customWidth="1"/>
    <col min="3" max="4" width="11.375" style="6" bestFit="1" customWidth="1"/>
    <col min="5" max="5" width="9.625" style="6" bestFit="1" customWidth="1"/>
    <col min="6" max="6" width="8" style="6" bestFit="1" customWidth="1"/>
    <col min="7" max="8" width="9.625" style="6" bestFit="1" customWidth="1"/>
    <col min="9" max="9" width="9" style="6"/>
    <col min="10" max="10" width="9.625" style="6" bestFit="1" customWidth="1"/>
    <col min="11" max="16384" width="9" style="6"/>
  </cols>
  <sheetData>
    <row r="2" spans="2:7" x14ac:dyDescent="0.15">
      <c r="B2" s="35" t="s">
        <v>78</v>
      </c>
      <c r="C2" s="36"/>
      <c r="D2" s="28">
        <f>SUM(D7:D21)/COUNT(D7:D21)</f>
        <v>29</v>
      </c>
    </row>
    <row r="3" spans="2:7" x14ac:dyDescent="0.15">
      <c r="B3" s="35" t="s">
        <v>77</v>
      </c>
      <c r="C3" s="36"/>
      <c r="D3" s="28">
        <f>SUM(E7:E21)/COUNT(E7:E21)</f>
        <v>6</v>
      </c>
    </row>
    <row r="4" spans="2:7" x14ac:dyDescent="0.15">
      <c r="B4" s="35" t="s">
        <v>76</v>
      </c>
      <c r="C4" s="36"/>
      <c r="D4" s="27">
        <v>98</v>
      </c>
    </row>
    <row r="6" spans="2:7" s="8" customFormat="1" x14ac:dyDescent="0.15">
      <c r="B6" s="3" t="s">
        <v>75</v>
      </c>
      <c r="C6" s="4" t="s">
        <v>74</v>
      </c>
      <c r="D6" s="4" t="s">
        <v>73</v>
      </c>
      <c r="E6" s="4" t="s">
        <v>72</v>
      </c>
      <c r="F6" s="4" t="s">
        <v>71</v>
      </c>
      <c r="G6" s="4" t="s">
        <v>70</v>
      </c>
    </row>
    <row r="7" spans="2:7" x14ac:dyDescent="0.15">
      <c r="B7" s="2">
        <v>1</v>
      </c>
      <c r="C7" s="11">
        <f>$D$4+E7-D7</f>
        <v>70</v>
      </c>
      <c r="D7" s="11">
        <v>29</v>
      </c>
      <c r="E7" s="11">
        <v>1</v>
      </c>
      <c r="F7" s="19">
        <f>$D$4-$D$2</f>
        <v>69</v>
      </c>
      <c r="G7" s="19">
        <v>0</v>
      </c>
    </row>
    <row r="8" spans="2:7" x14ac:dyDescent="0.15">
      <c r="B8" s="2">
        <f t="shared" ref="B8:B21" si="0">B7+1</f>
        <v>2</v>
      </c>
      <c r="C8" s="11">
        <f>C7+E8-D8</f>
        <v>47</v>
      </c>
      <c r="D8" s="11">
        <v>28</v>
      </c>
      <c r="E8" s="11">
        <v>5</v>
      </c>
      <c r="F8" s="20">
        <f t="shared" ref="F8:F21" si="1">F7-$D$2</f>
        <v>40</v>
      </c>
      <c r="G8" s="19">
        <f t="shared" ref="G8:G21" si="2">G7-$D$3</f>
        <v>-6</v>
      </c>
    </row>
    <row r="9" spans="2:7" x14ac:dyDescent="0.15">
      <c r="B9" s="2">
        <f t="shared" si="0"/>
        <v>3</v>
      </c>
      <c r="C9" s="11">
        <f>C8+E9-D9</f>
        <v>29</v>
      </c>
      <c r="D9" s="11">
        <v>30</v>
      </c>
      <c r="E9" s="11">
        <v>12</v>
      </c>
      <c r="F9" s="20">
        <f t="shared" si="1"/>
        <v>11</v>
      </c>
      <c r="G9" s="19">
        <f t="shared" si="2"/>
        <v>-12</v>
      </c>
    </row>
    <row r="10" spans="2:7" x14ac:dyDescent="0.15">
      <c r="B10" s="2">
        <f t="shared" si="0"/>
        <v>4</v>
      </c>
      <c r="C10" s="11"/>
      <c r="D10" s="11"/>
      <c r="E10" s="11"/>
      <c r="F10" s="20">
        <f t="shared" si="1"/>
        <v>-18</v>
      </c>
      <c r="G10" s="19">
        <f t="shared" si="2"/>
        <v>-18</v>
      </c>
    </row>
    <row r="11" spans="2:7" x14ac:dyDescent="0.15">
      <c r="B11" s="2">
        <f t="shared" si="0"/>
        <v>5</v>
      </c>
      <c r="C11" s="11"/>
      <c r="D11" s="11"/>
      <c r="E11" s="11"/>
      <c r="F11" s="20">
        <f t="shared" si="1"/>
        <v>-47</v>
      </c>
      <c r="G11" s="19">
        <f t="shared" si="2"/>
        <v>-24</v>
      </c>
    </row>
    <row r="12" spans="2:7" x14ac:dyDescent="0.15">
      <c r="B12" s="2">
        <f t="shared" si="0"/>
        <v>6</v>
      </c>
      <c r="C12" s="11"/>
      <c r="D12" s="11"/>
      <c r="E12" s="11"/>
      <c r="F12" s="20">
        <f t="shared" si="1"/>
        <v>-76</v>
      </c>
      <c r="G12" s="19">
        <f t="shared" si="2"/>
        <v>-30</v>
      </c>
    </row>
    <row r="13" spans="2:7" x14ac:dyDescent="0.15">
      <c r="B13" s="2">
        <f t="shared" si="0"/>
        <v>7</v>
      </c>
      <c r="C13" s="11"/>
      <c r="D13" s="11"/>
      <c r="E13" s="11"/>
      <c r="F13" s="20">
        <f t="shared" si="1"/>
        <v>-105</v>
      </c>
      <c r="G13" s="19">
        <f t="shared" si="2"/>
        <v>-36</v>
      </c>
    </row>
    <row r="14" spans="2:7" x14ac:dyDescent="0.15">
      <c r="B14" s="2">
        <f t="shared" si="0"/>
        <v>8</v>
      </c>
      <c r="C14" s="11"/>
      <c r="D14" s="11"/>
      <c r="E14" s="11"/>
      <c r="F14" s="20">
        <f t="shared" si="1"/>
        <v>-134</v>
      </c>
      <c r="G14" s="19">
        <f t="shared" si="2"/>
        <v>-42</v>
      </c>
    </row>
    <row r="15" spans="2:7" x14ac:dyDescent="0.15">
      <c r="B15" s="2">
        <f t="shared" si="0"/>
        <v>9</v>
      </c>
      <c r="C15" s="11"/>
      <c r="D15" s="11"/>
      <c r="E15" s="11"/>
      <c r="F15" s="20">
        <f t="shared" si="1"/>
        <v>-163</v>
      </c>
      <c r="G15" s="19">
        <f t="shared" si="2"/>
        <v>-48</v>
      </c>
    </row>
    <row r="16" spans="2:7" x14ac:dyDescent="0.15">
      <c r="B16" s="2">
        <f t="shared" si="0"/>
        <v>10</v>
      </c>
      <c r="C16" s="11"/>
      <c r="D16" s="11"/>
      <c r="E16" s="11"/>
      <c r="F16" s="20">
        <f t="shared" si="1"/>
        <v>-192</v>
      </c>
      <c r="G16" s="19">
        <f t="shared" si="2"/>
        <v>-54</v>
      </c>
    </row>
    <row r="17" spans="2:7" x14ac:dyDescent="0.15">
      <c r="B17" s="2">
        <f t="shared" si="0"/>
        <v>11</v>
      </c>
      <c r="C17" s="11"/>
      <c r="D17" s="11"/>
      <c r="E17" s="11"/>
      <c r="F17" s="20">
        <f t="shared" si="1"/>
        <v>-221</v>
      </c>
      <c r="G17" s="19">
        <f t="shared" si="2"/>
        <v>-60</v>
      </c>
    </row>
    <row r="18" spans="2:7" x14ac:dyDescent="0.15">
      <c r="B18" s="2">
        <f t="shared" si="0"/>
        <v>12</v>
      </c>
      <c r="C18" s="11"/>
      <c r="D18" s="11"/>
      <c r="E18" s="11"/>
      <c r="F18" s="20">
        <f t="shared" si="1"/>
        <v>-250</v>
      </c>
      <c r="G18" s="19">
        <f t="shared" si="2"/>
        <v>-66</v>
      </c>
    </row>
    <row r="19" spans="2:7" x14ac:dyDescent="0.15">
      <c r="B19" s="2">
        <f t="shared" si="0"/>
        <v>13</v>
      </c>
      <c r="C19" s="11"/>
      <c r="D19" s="11"/>
      <c r="E19" s="11"/>
      <c r="F19" s="20">
        <f t="shared" si="1"/>
        <v>-279</v>
      </c>
      <c r="G19" s="19">
        <f t="shared" si="2"/>
        <v>-72</v>
      </c>
    </row>
    <row r="20" spans="2:7" x14ac:dyDescent="0.15">
      <c r="B20" s="2">
        <f t="shared" si="0"/>
        <v>14</v>
      </c>
      <c r="C20" s="11"/>
      <c r="D20" s="11"/>
      <c r="E20" s="11"/>
      <c r="F20" s="20">
        <f t="shared" si="1"/>
        <v>-308</v>
      </c>
      <c r="G20" s="19">
        <f t="shared" si="2"/>
        <v>-78</v>
      </c>
    </row>
    <row r="21" spans="2:7" x14ac:dyDescent="0.15">
      <c r="B21" s="2">
        <f t="shared" si="0"/>
        <v>15</v>
      </c>
      <c r="C21" s="11"/>
      <c r="D21" s="11"/>
      <c r="E21" s="11"/>
      <c r="F21" s="20">
        <f t="shared" si="1"/>
        <v>-337</v>
      </c>
      <c r="G21" s="19">
        <f t="shared" si="2"/>
        <v>-84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3"/>
  <sheetViews>
    <sheetView tabSelected="1" zoomScaleNormal="100" workbookViewId="0">
      <pane ySplit="6" topLeftCell="A7" activePane="bottomLeft" state="frozen"/>
      <selection pane="bottomLeft" activeCell="J11" sqref="J11"/>
    </sheetView>
  </sheetViews>
  <sheetFormatPr defaultRowHeight="12" x14ac:dyDescent="0.15"/>
  <cols>
    <col min="1" max="1" width="3.25" style="6" customWidth="1"/>
    <col min="2" max="2" width="3.25" style="6" bestFit="1" customWidth="1"/>
    <col min="3" max="5" width="14.125" style="13" customWidth="1"/>
    <col min="6" max="6" width="24.25" style="13" customWidth="1"/>
    <col min="7" max="7" width="8" style="13" bestFit="1" customWidth="1"/>
    <col min="8" max="8" width="16.125" style="13" customWidth="1"/>
    <col min="9" max="9" width="8.375" style="13" bestFit="1" customWidth="1"/>
    <col min="10" max="12" width="9" style="6"/>
    <col min="13" max="13" width="9.375" style="6" bestFit="1" customWidth="1"/>
    <col min="14" max="14" width="9" style="6"/>
    <col min="15" max="15" width="6.375" style="6" bestFit="1" customWidth="1"/>
    <col min="16" max="16384" width="9" style="6"/>
  </cols>
  <sheetData>
    <row r="2" spans="2:15" x14ac:dyDescent="0.15">
      <c r="C2" s="21" t="s">
        <v>64</v>
      </c>
      <c r="D2" s="22">
        <f>COUNTA(B7:B29871)</f>
        <v>37</v>
      </c>
      <c r="H2" s="23" t="s">
        <v>69</v>
      </c>
      <c r="I2" s="24">
        <f>SUM(G7:G886)-SUMIF(M7:M886,"完成",G7:G887)-SUMIF(M7:M887,"关闭",G7:G887)-SUMIF(M7:M886,"变更",G7:G886)</f>
        <v>31.800000000000004</v>
      </c>
      <c r="J2" s="25">
        <f>I2/5</f>
        <v>6.3600000000000012</v>
      </c>
      <c r="K2" s="26">
        <f>I2/23</f>
        <v>1.3826086956521741</v>
      </c>
    </row>
    <row r="3" spans="2:15" x14ac:dyDescent="0.15">
      <c r="C3" s="21" t="s">
        <v>65</v>
      </c>
      <c r="D3" s="22">
        <f>COUNTIF(N7:N867,"完成")+COUNTIF(N7:N867,"关闭")+COUNTIF(N7:N868,"变更")</f>
        <v>0</v>
      </c>
    </row>
    <row r="4" spans="2:15" x14ac:dyDescent="0.15">
      <c r="C4" s="21" t="s">
        <v>66</v>
      </c>
      <c r="D4" s="22">
        <f>D2-D3</f>
        <v>37</v>
      </c>
    </row>
    <row r="6" spans="2:15" s="8" customFormat="1" x14ac:dyDescent="0.15">
      <c r="B6" s="3" t="s">
        <v>3</v>
      </c>
      <c r="C6" s="14" t="s">
        <v>1</v>
      </c>
      <c r="D6" s="14" t="s">
        <v>61</v>
      </c>
      <c r="E6" s="21" t="s">
        <v>62</v>
      </c>
      <c r="F6" s="14" t="s">
        <v>68</v>
      </c>
      <c r="G6" s="14" t="s">
        <v>58</v>
      </c>
      <c r="H6" s="14" t="s">
        <v>59</v>
      </c>
      <c r="I6" s="14" t="s">
        <v>67</v>
      </c>
      <c r="J6" s="3" t="s">
        <v>57</v>
      </c>
      <c r="K6" s="3" t="s">
        <v>60</v>
      </c>
      <c r="L6" s="3" t="s">
        <v>16</v>
      </c>
      <c r="M6" s="3" t="s">
        <v>17</v>
      </c>
      <c r="N6" s="3" t="s">
        <v>8</v>
      </c>
      <c r="O6" s="3" t="s">
        <v>2</v>
      </c>
    </row>
    <row r="7" spans="2:15" x14ac:dyDescent="0.15">
      <c r="B7" s="7">
        <v>1</v>
      </c>
      <c r="C7" s="37" t="s">
        <v>85</v>
      </c>
      <c r="D7" s="12" t="s">
        <v>86</v>
      </c>
      <c r="E7" s="12" t="s">
        <v>87</v>
      </c>
      <c r="F7" s="12"/>
      <c r="G7" s="12">
        <v>0.2</v>
      </c>
      <c r="H7" s="12"/>
      <c r="I7" s="12">
        <v>1</v>
      </c>
      <c r="J7" s="7"/>
      <c r="K7" s="7"/>
      <c r="L7" s="7" t="s">
        <v>92</v>
      </c>
      <c r="M7" s="29">
        <v>42126</v>
      </c>
      <c r="N7" s="7"/>
      <c r="O7" s="7">
        <v>10</v>
      </c>
    </row>
    <row r="8" spans="2:15" x14ac:dyDescent="0.15">
      <c r="B8" s="7">
        <f>B7+1</f>
        <v>2</v>
      </c>
      <c r="C8" s="37"/>
      <c r="D8" s="12" t="s">
        <v>134</v>
      </c>
      <c r="E8" s="12"/>
      <c r="F8" s="12"/>
      <c r="G8" s="12">
        <v>5</v>
      </c>
      <c r="H8" s="12"/>
      <c r="I8" s="12">
        <v>1</v>
      </c>
      <c r="J8" s="7"/>
      <c r="K8" s="7"/>
      <c r="L8" s="7" t="s">
        <v>92</v>
      </c>
      <c r="M8" s="29">
        <v>42126</v>
      </c>
      <c r="N8" s="7"/>
      <c r="O8" s="7">
        <v>10</v>
      </c>
    </row>
    <row r="9" spans="2:15" x14ac:dyDescent="0.15">
      <c r="B9" s="7">
        <f t="shared" ref="B9:B13" si="0">B8+1</f>
        <v>3</v>
      </c>
      <c r="C9" s="37"/>
      <c r="D9" s="12" t="s">
        <v>88</v>
      </c>
      <c r="E9" s="12" t="s">
        <v>89</v>
      </c>
      <c r="F9" s="12"/>
      <c r="G9" s="12">
        <v>0.2</v>
      </c>
      <c r="H9" s="12"/>
      <c r="I9" s="12">
        <v>1</v>
      </c>
      <c r="J9" s="7"/>
      <c r="K9" s="7"/>
      <c r="L9" s="7" t="s">
        <v>92</v>
      </c>
      <c r="M9" s="29">
        <v>42126</v>
      </c>
      <c r="N9" s="7"/>
      <c r="O9" s="7">
        <v>10</v>
      </c>
    </row>
    <row r="10" spans="2:15" x14ac:dyDescent="0.15">
      <c r="B10" s="7">
        <f t="shared" si="0"/>
        <v>4</v>
      </c>
      <c r="C10" s="37"/>
      <c r="D10" s="12" t="s">
        <v>131</v>
      </c>
      <c r="E10" s="12"/>
      <c r="F10" s="12"/>
      <c r="G10" s="12">
        <v>3</v>
      </c>
      <c r="H10" s="12"/>
      <c r="I10" s="12">
        <v>1</v>
      </c>
      <c r="J10" s="7"/>
      <c r="K10" s="7"/>
      <c r="L10" s="7" t="s">
        <v>92</v>
      </c>
      <c r="M10" s="29">
        <v>42129</v>
      </c>
      <c r="N10" s="7"/>
      <c r="O10" s="7">
        <v>10</v>
      </c>
    </row>
    <row r="11" spans="2:15" x14ac:dyDescent="0.15">
      <c r="B11" s="7">
        <f t="shared" si="0"/>
        <v>5</v>
      </c>
      <c r="C11" s="37"/>
      <c r="D11" s="37" t="s">
        <v>133</v>
      </c>
      <c r="E11" s="12" t="s">
        <v>121</v>
      </c>
      <c r="F11" s="12"/>
      <c r="G11" s="12">
        <v>1</v>
      </c>
      <c r="H11" s="12"/>
      <c r="I11" s="12">
        <v>1</v>
      </c>
      <c r="J11" s="7"/>
      <c r="K11" s="7"/>
      <c r="L11" s="7" t="s">
        <v>92</v>
      </c>
      <c r="M11" s="29">
        <v>42126</v>
      </c>
      <c r="N11" s="7"/>
      <c r="O11" s="7">
        <v>10</v>
      </c>
    </row>
    <row r="12" spans="2:15" x14ac:dyDescent="0.15">
      <c r="B12" s="7">
        <f t="shared" si="0"/>
        <v>6</v>
      </c>
      <c r="C12" s="37"/>
      <c r="D12" s="37"/>
      <c r="E12" s="12" t="s">
        <v>123</v>
      </c>
      <c r="F12" s="12"/>
      <c r="G12" s="12">
        <v>0.5</v>
      </c>
      <c r="H12" s="12"/>
      <c r="I12" s="12">
        <v>1</v>
      </c>
      <c r="J12" s="7"/>
      <c r="K12" s="7"/>
      <c r="L12" s="7" t="s">
        <v>92</v>
      </c>
      <c r="M12" s="29">
        <v>42126</v>
      </c>
      <c r="N12" s="7"/>
      <c r="O12" s="7">
        <v>10</v>
      </c>
    </row>
    <row r="13" spans="2:15" x14ac:dyDescent="0.15">
      <c r="B13" s="7">
        <f t="shared" si="0"/>
        <v>7</v>
      </c>
      <c r="C13" s="37"/>
      <c r="D13" s="37"/>
      <c r="E13" s="37" t="s">
        <v>122</v>
      </c>
      <c r="F13" s="12" t="s">
        <v>124</v>
      </c>
      <c r="G13" s="12">
        <v>0.5</v>
      </c>
      <c r="H13" s="12"/>
      <c r="I13" s="12">
        <v>1</v>
      </c>
      <c r="J13" s="7"/>
      <c r="K13" s="7"/>
      <c r="L13" s="7" t="s">
        <v>92</v>
      </c>
      <c r="M13" s="29">
        <v>42129</v>
      </c>
      <c r="N13" s="7"/>
      <c r="O13" s="7">
        <v>10</v>
      </c>
    </row>
    <row r="14" spans="2:15" x14ac:dyDescent="0.15">
      <c r="B14" s="7">
        <f t="shared" ref="B14:B17" si="1">B13+1</f>
        <v>8</v>
      </c>
      <c r="C14" s="37"/>
      <c r="D14" s="37"/>
      <c r="E14" s="37"/>
      <c r="F14" s="12" t="s">
        <v>125</v>
      </c>
      <c r="G14" s="12">
        <v>0.2</v>
      </c>
      <c r="H14" s="12"/>
      <c r="I14" s="12">
        <v>1</v>
      </c>
      <c r="J14" s="7"/>
      <c r="K14" s="7"/>
      <c r="L14" s="7" t="s">
        <v>92</v>
      </c>
      <c r="M14" s="29">
        <v>42129</v>
      </c>
      <c r="N14" s="7"/>
      <c r="O14" s="7">
        <v>10</v>
      </c>
    </row>
    <row r="15" spans="2:15" x14ac:dyDescent="0.15">
      <c r="B15" s="7">
        <f t="shared" si="1"/>
        <v>9</v>
      </c>
      <c r="C15" s="37"/>
      <c r="D15" s="37" t="s">
        <v>117</v>
      </c>
      <c r="E15" s="12" t="s">
        <v>102</v>
      </c>
      <c r="F15" s="12"/>
      <c r="G15" s="12">
        <v>1</v>
      </c>
      <c r="H15" s="12"/>
      <c r="I15" s="12">
        <v>1</v>
      </c>
      <c r="J15" s="7"/>
      <c r="K15" s="7"/>
      <c r="L15" s="7" t="s">
        <v>92</v>
      </c>
      <c r="M15" s="29">
        <v>42126</v>
      </c>
      <c r="N15" s="7"/>
      <c r="O15" s="7">
        <v>10</v>
      </c>
    </row>
    <row r="16" spans="2:15" x14ac:dyDescent="0.15">
      <c r="B16" s="7">
        <f t="shared" si="1"/>
        <v>10</v>
      </c>
      <c r="C16" s="37"/>
      <c r="D16" s="37"/>
      <c r="E16" s="12" t="s">
        <v>120</v>
      </c>
      <c r="F16" s="12"/>
      <c r="G16" s="12">
        <v>1</v>
      </c>
      <c r="H16" s="12"/>
      <c r="I16" s="12">
        <v>1</v>
      </c>
      <c r="J16" s="7"/>
      <c r="K16" s="7"/>
      <c r="L16" s="7" t="s">
        <v>92</v>
      </c>
      <c r="M16" s="29">
        <v>42126</v>
      </c>
      <c r="N16" s="7"/>
      <c r="O16" s="7">
        <v>10</v>
      </c>
    </row>
    <row r="17" spans="2:15" x14ac:dyDescent="0.15">
      <c r="B17" s="7">
        <f t="shared" si="1"/>
        <v>11</v>
      </c>
      <c r="C17" s="37"/>
      <c r="D17" s="37"/>
      <c r="E17" s="12" t="s">
        <v>94</v>
      </c>
      <c r="F17" s="12"/>
      <c r="G17" s="12">
        <v>1</v>
      </c>
      <c r="H17" s="12"/>
      <c r="I17" s="12">
        <v>1</v>
      </c>
      <c r="J17" s="7"/>
      <c r="K17" s="7"/>
      <c r="L17" s="7" t="s">
        <v>92</v>
      </c>
      <c r="M17" s="29">
        <v>42126</v>
      </c>
      <c r="N17" s="7"/>
      <c r="O17" s="7">
        <v>10</v>
      </c>
    </row>
    <row r="18" spans="2:15" x14ac:dyDescent="0.15">
      <c r="B18" s="7">
        <f t="shared" ref="B18" si="2">B17+1</f>
        <v>12</v>
      </c>
      <c r="C18" s="37" t="s">
        <v>90</v>
      </c>
      <c r="D18" s="37" t="s">
        <v>129</v>
      </c>
      <c r="E18" s="12" t="s">
        <v>91</v>
      </c>
      <c r="F18" s="12"/>
      <c r="G18" s="12">
        <v>1</v>
      </c>
      <c r="H18" s="12"/>
      <c r="I18" s="12"/>
      <c r="J18" s="7"/>
      <c r="K18" s="7"/>
      <c r="L18" s="7" t="s">
        <v>92</v>
      </c>
      <c r="M18" s="29">
        <v>42126</v>
      </c>
      <c r="N18" s="7"/>
      <c r="O18" s="7">
        <v>8</v>
      </c>
    </row>
    <row r="19" spans="2:15" x14ac:dyDescent="0.15">
      <c r="B19" s="7">
        <f t="shared" ref="B19:B20" si="3">B18+1</f>
        <v>13</v>
      </c>
      <c r="C19" s="37"/>
      <c r="D19" s="37"/>
      <c r="E19" s="12" t="s">
        <v>93</v>
      </c>
      <c r="F19" s="12"/>
      <c r="G19" s="12">
        <v>1</v>
      </c>
      <c r="H19" s="12"/>
      <c r="I19" s="12"/>
      <c r="J19" s="7"/>
      <c r="K19" s="7"/>
      <c r="L19" s="7" t="s">
        <v>92</v>
      </c>
      <c r="M19" s="29">
        <v>42126</v>
      </c>
      <c r="N19" s="7"/>
      <c r="O19" s="7">
        <v>10</v>
      </c>
    </row>
    <row r="20" spans="2:15" x14ac:dyDescent="0.15">
      <c r="B20" s="7">
        <f t="shared" si="3"/>
        <v>14</v>
      </c>
      <c r="C20" s="37"/>
      <c r="D20" s="37"/>
      <c r="E20" s="37" t="s">
        <v>95</v>
      </c>
      <c r="F20" s="12" t="s">
        <v>103</v>
      </c>
      <c r="G20" s="12">
        <v>0.5</v>
      </c>
      <c r="H20" s="12"/>
      <c r="I20" s="12"/>
      <c r="J20" s="7"/>
      <c r="K20" s="7"/>
      <c r="L20" s="7" t="s">
        <v>92</v>
      </c>
      <c r="M20" s="29">
        <v>42126</v>
      </c>
      <c r="N20" s="7"/>
      <c r="O20" s="7">
        <v>10</v>
      </c>
    </row>
    <row r="21" spans="2:15" x14ac:dyDescent="0.15">
      <c r="B21" s="7">
        <f t="shared" ref="B21:B36" si="4">B20+1</f>
        <v>15</v>
      </c>
      <c r="C21" s="37"/>
      <c r="D21" s="37"/>
      <c r="E21" s="37"/>
      <c r="F21" s="12" t="s">
        <v>104</v>
      </c>
      <c r="G21" s="12">
        <v>0.5</v>
      </c>
      <c r="H21" s="12"/>
      <c r="I21" s="12"/>
      <c r="J21" s="7"/>
      <c r="K21" s="7"/>
      <c r="L21" s="7" t="s">
        <v>92</v>
      </c>
      <c r="M21" s="29">
        <v>42126</v>
      </c>
      <c r="N21" s="7"/>
      <c r="O21" s="7">
        <v>5</v>
      </c>
    </row>
    <row r="22" spans="2:15" x14ac:dyDescent="0.15">
      <c r="B22" s="7">
        <f t="shared" si="4"/>
        <v>16</v>
      </c>
      <c r="C22" s="37"/>
      <c r="D22" s="37"/>
      <c r="E22" s="37"/>
      <c r="F22" s="12" t="s">
        <v>105</v>
      </c>
      <c r="G22" s="12">
        <v>0.5</v>
      </c>
      <c r="H22" s="12"/>
      <c r="I22" s="12"/>
      <c r="J22" s="7"/>
      <c r="K22" s="7"/>
      <c r="L22" s="7" t="s">
        <v>92</v>
      </c>
      <c r="M22" s="29">
        <v>42126</v>
      </c>
      <c r="N22" s="7"/>
      <c r="O22" s="7">
        <v>10</v>
      </c>
    </row>
    <row r="23" spans="2:15" x14ac:dyDescent="0.15">
      <c r="B23" s="7">
        <f t="shared" si="4"/>
        <v>17</v>
      </c>
      <c r="C23" s="37"/>
      <c r="D23" s="37"/>
      <c r="E23" s="37"/>
      <c r="F23" s="12" t="s">
        <v>106</v>
      </c>
      <c r="G23" s="12">
        <v>0.5</v>
      </c>
      <c r="H23" s="12"/>
      <c r="I23" s="12"/>
      <c r="J23" s="7"/>
      <c r="K23" s="7"/>
      <c r="L23" s="7" t="s">
        <v>92</v>
      </c>
      <c r="M23" s="29">
        <v>42126</v>
      </c>
      <c r="N23" s="7"/>
      <c r="O23" s="7">
        <v>10</v>
      </c>
    </row>
    <row r="24" spans="2:15" x14ac:dyDescent="0.15">
      <c r="B24" s="7">
        <f t="shared" si="4"/>
        <v>18</v>
      </c>
      <c r="C24" s="37"/>
      <c r="D24" s="37"/>
      <c r="E24" s="37" t="s">
        <v>96</v>
      </c>
      <c r="F24" s="12" t="s">
        <v>107</v>
      </c>
      <c r="G24" s="12">
        <v>0.5</v>
      </c>
      <c r="H24" s="12"/>
      <c r="I24" s="12"/>
      <c r="J24" s="7"/>
      <c r="K24" s="7"/>
      <c r="L24" s="7" t="s">
        <v>92</v>
      </c>
      <c r="M24" s="29">
        <v>42126</v>
      </c>
      <c r="N24" s="7"/>
      <c r="O24" s="7">
        <v>10</v>
      </c>
    </row>
    <row r="25" spans="2:15" x14ac:dyDescent="0.15">
      <c r="B25" s="7">
        <f t="shared" si="4"/>
        <v>19</v>
      </c>
      <c r="C25" s="37"/>
      <c r="D25" s="37"/>
      <c r="E25" s="37"/>
      <c r="F25" s="12" t="s">
        <v>108</v>
      </c>
      <c r="G25" s="12">
        <v>0.5</v>
      </c>
      <c r="H25" s="12"/>
      <c r="I25" s="12"/>
      <c r="J25" s="7"/>
      <c r="K25" s="7"/>
      <c r="L25" s="7" t="s">
        <v>92</v>
      </c>
      <c r="M25" s="29">
        <v>42126</v>
      </c>
      <c r="N25" s="7"/>
      <c r="O25" s="7">
        <v>10</v>
      </c>
    </row>
    <row r="26" spans="2:15" x14ac:dyDescent="0.15">
      <c r="B26" s="7">
        <f t="shared" si="4"/>
        <v>20</v>
      </c>
      <c r="C26" s="37"/>
      <c r="D26" s="37"/>
      <c r="E26" s="37"/>
      <c r="F26" s="12" t="s">
        <v>109</v>
      </c>
      <c r="G26" s="12">
        <v>0.5</v>
      </c>
      <c r="H26" s="12"/>
      <c r="I26" s="12"/>
      <c r="J26" s="7"/>
      <c r="K26" s="7"/>
      <c r="L26" s="7" t="s">
        <v>92</v>
      </c>
      <c r="M26" s="29">
        <v>42126</v>
      </c>
      <c r="N26" s="7"/>
      <c r="O26" s="7">
        <v>10</v>
      </c>
    </row>
    <row r="27" spans="2:15" x14ac:dyDescent="0.15">
      <c r="B27" s="7">
        <f t="shared" si="4"/>
        <v>21</v>
      </c>
      <c r="C27" s="37"/>
      <c r="D27" s="37"/>
      <c r="E27" s="37"/>
      <c r="F27" s="12" t="s">
        <v>110</v>
      </c>
      <c r="G27" s="12">
        <v>0.5</v>
      </c>
      <c r="H27" s="12"/>
      <c r="I27" s="12"/>
      <c r="J27" s="7"/>
      <c r="K27" s="7"/>
      <c r="L27" s="7" t="s">
        <v>92</v>
      </c>
      <c r="M27" s="29">
        <v>42126</v>
      </c>
      <c r="N27" s="7"/>
      <c r="O27" s="7">
        <v>10</v>
      </c>
    </row>
    <row r="28" spans="2:15" x14ac:dyDescent="0.15">
      <c r="B28" s="7">
        <f t="shared" si="4"/>
        <v>22</v>
      </c>
      <c r="C28" s="37"/>
      <c r="D28" s="37" t="s">
        <v>97</v>
      </c>
      <c r="E28" s="12" t="s">
        <v>98</v>
      </c>
      <c r="F28" s="12"/>
      <c r="G28" s="12">
        <v>1</v>
      </c>
      <c r="H28" s="12"/>
      <c r="I28" s="12"/>
      <c r="J28" s="7"/>
      <c r="K28" s="7"/>
      <c r="L28" s="7" t="s">
        <v>92</v>
      </c>
      <c r="M28" s="29">
        <v>42126</v>
      </c>
      <c r="N28" s="7"/>
      <c r="O28" s="7">
        <v>10</v>
      </c>
    </row>
    <row r="29" spans="2:15" x14ac:dyDescent="0.15">
      <c r="B29" s="7">
        <f t="shared" si="4"/>
        <v>23</v>
      </c>
      <c r="C29" s="37"/>
      <c r="D29" s="37"/>
      <c r="E29" s="12" t="s">
        <v>99</v>
      </c>
      <c r="F29" s="12"/>
      <c r="G29" s="12">
        <v>1</v>
      </c>
      <c r="H29" s="12"/>
      <c r="I29" s="12"/>
      <c r="J29" s="7"/>
      <c r="K29" s="7"/>
      <c r="L29" s="7" t="s">
        <v>92</v>
      </c>
      <c r="M29" s="29">
        <v>42126</v>
      </c>
      <c r="N29" s="7"/>
      <c r="O29" s="7">
        <v>10</v>
      </c>
    </row>
    <row r="30" spans="2:15" x14ac:dyDescent="0.15">
      <c r="B30" s="7">
        <f t="shared" si="4"/>
        <v>24</v>
      </c>
      <c r="C30" s="37"/>
      <c r="D30" s="37"/>
      <c r="E30" s="37" t="s">
        <v>100</v>
      </c>
      <c r="F30" s="12" t="s">
        <v>113</v>
      </c>
      <c r="G30" s="12">
        <v>0.5</v>
      </c>
      <c r="H30" s="12"/>
      <c r="I30" s="12"/>
      <c r="J30" s="7"/>
      <c r="K30" s="7"/>
      <c r="L30" s="7" t="s">
        <v>92</v>
      </c>
      <c r="M30" s="29">
        <v>42126</v>
      </c>
      <c r="N30" s="7"/>
      <c r="O30" s="7">
        <v>10</v>
      </c>
    </row>
    <row r="31" spans="2:15" x14ac:dyDescent="0.15">
      <c r="B31" s="7">
        <f t="shared" si="4"/>
        <v>25</v>
      </c>
      <c r="C31" s="37"/>
      <c r="D31" s="37"/>
      <c r="E31" s="37"/>
      <c r="F31" s="12" t="s">
        <v>114</v>
      </c>
      <c r="G31" s="12">
        <v>0.5</v>
      </c>
      <c r="H31" s="12"/>
      <c r="I31" s="12"/>
      <c r="J31" s="7"/>
      <c r="K31" s="7"/>
      <c r="L31" s="7" t="s">
        <v>92</v>
      </c>
      <c r="M31" s="29">
        <v>42126</v>
      </c>
      <c r="N31" s="7"/>
      <c r="O31" s="7">
        <v>10</v>
      </c>
    </row>
    <row r="32" spans="2:15" x14ac:dyDescent="0.15">
      <c r="B32" s="7">
        <f t="shared" si="4"/>
        <v>26</v>
      </c>
      <c r="C32" s="37"/>
      <c r="D32" s="37" t="s">
        <v>119</v>
      </c>
      <c r="E32" s="12" t="s">
        <v>98</v>
      </c>
      <c r="F32" s="12"/>
      <c r="G32" s="12">
        <v>1</v>
      </c>
      <c r="H32" s="12"/>
      <c r="I32" s="12"/>
      <c r="J32" s="7"/>
      <c r="K32" s="7"/>
      <c r="L32" s="7" t="s">
        <v>92</v>
      </c>
      <c r="M32" s="29">
        <v>42126</v>
      </c>
      <c r="N32" s="7"/>
      <c r="O32" s="7">
        <v>10</v>
      </c>
    </row>
    <row r="33" spans="2:15" x14ac:dyDescent="0.15">
      <c r="B33" s="7">
        <f t="shared" si="4"/>
        <v>27</v>
      </c>
      <c r="C33" s="37"/>
      <c r="D33" s="37"/>
      <c r="E33" s="12" t="s">
        <v>99</v>
      </c>
      <c r="F33" s="12"/>
      <c r="G33" s="12">
        <v>1</v>
      </c>
      <c r="H33" s="12"/>
      <c r="I33" s="12"/>
      <c r="J33" s="7"/>
      <c r="K33" s="7"/>
      <c r="L33" s="7" t="s">
        <v>92</v>
      </c>
      <c r="M33" s="29">
        <v>42126</v>
      </c>
      <c r="N33" s="7"/>
      <c r="O33" s="7">
        <v>10</v>
      </c>
    </row>
    <row r="34" spans="2:15" x14ac:dyDescent="0.15">
      <c r="B34" s="7">
        <f t="shared" si="4"/>
        <v>28</v>
      </c>
      <c r="C34" s="37"/>
      <c r="D34" s="37"/>
      <c r="E34" s="37" t="s">
        <v>100</v>
      </c>
      <c r="F34" s="12" t="s">
        <v>115</v>
      </c>
      <c r="G34" s="12">
        <v>0.1</v>
      </c>
      <c r="H34" s="12"/>
      <c r="I34" s="12"/>
      <c r="J34" s="7"/>
      <c r="K34" s="7"/>
      <c r="L34" s="7" t="s">
        <v>92</v>
      </c>
      <c r="M34" s="29">
        <v>42126</v>
      </c>
      <c r="N34" s="7"/>
      <c r="O34" s="7">
        <v>10</v>
      </c>
    </row>
    <row r="35" spans="2:15" x14ac:dyDescent="0.15">
      <c r="B35" s="7">
        <f t="shared" si="4"/>
        <v>29</v>
      </c>
      <c r="C35" s="37"/>
      <c r="D35" s="37"/>
      <c r="E35" s="37"/>
      <c r="F35" s="12" t="s">
        <v>116</v>
      </c>
      <c r="G35" s="12">
        <v>0.1</v>
      </c>
      <c r="H35" s="12"/>
      <c r="I35" s="12"/>
      <c r="J35" s="7"/>
      <c r="K35" s="7"/>
      <c r="L35" s="7" t="s">
        <v>92</v>
      </c>
      <c r="M35" s="29">
        <v>42126</v>
      </c>
      <c r="N35" s="7"/>
      <c r="O35" s="7">
        <v>10</v>
      </c>
    </row>
    <row r="36" spans="2:15" x14ac:dyDescent="0.15">
      <c r="B36" s="7">
        <f t="shared" si="4"/>
        <v>30</v>
      </c>
      <c r="C36" s="37"/>
      <c r="D36" s="37"/>
      <c r="E36" s="12" t="s">
        <v>111</v>
      </c>
      <c r="F36" s="12" t="s">
        <v>112</v>
      </c>
      <c r="G36" s="12">
        <v>1</v>
      </c>
      <c r="H36" s="12"/>
      <c r="I36" s="12"/>
      <c r="J36" s="7"/>
      <c r="K36" s="7"/>
      <c r="L36" s="7" t="s">
        <v>92</v>
      </c>
      <c r="M36" s="29">
        <v>42126</v>
      </c>
      <c r="N36" s="7"/>
      <c r="O36" s="7">
        <v>10</v>
      </c>
    </row>
    <row r="37" spans="2:15" x14ac:dyDescent="0.15">
      <c r="B37" s="7">
        <f t="shared" ref="B37:B43" si="5">B36+1</f>
        <v>31</v>
      </c>
      <c r="C37" s="37"/>
      <c r="D37" s="37"/>
      <c r="E37" s="12" t="s">
        <v>101</v>
      </c>
      <c r="F37" s="12" t="s">
        <v>102</v>
      </c>
      <c r="G37" s="12">
        <v>1</v>
      </c>
      <c r="H37" s="12"/>
      <c r="I37" s="12"/>
      <c r="J37" s="7"/>
      <c r="K37" s="7"/>
      <c r="L37" s="7" t="s">
        <v>92</v>
      </c>
      <c r="M37" s="29">
        <v>42126</v>
      </c>
      <c r="N37" s="7"/>
      <c r="O37" s="7">
        <v>10</v>
      </c>
    </row>
    <row r="38" spans="2:15" ht="12" customHeight="1" x14ac:dyDescent="0.15">
      <c r="B38" s="7">
        <f t="shared" si="5"/>
        <v>32</v>
      </c>
      <c r="C38" s="37" t="s">
        <v>118</v>
      </c>
      <c r="D38" s="37" t="s">
        <v>119</v>
      </c>
      <c r="E38" s="12" t="s">
        <v>111</v>
      </c>
      <c r="F38" s="12" t="s">
        <v>112</v>
      </c>
      <c r="G38" s="12">
        <v>1</v>
      </c>
      <c r="H38" s="12"/>
      <c r="I38" s="12"/>
      <c r="J38" s="7"/>
      <c r="K38" s="7"/>
      <c r="L38" s="7" t="s">
        <v>92</v>
      </c>
      <c r="M38" s="29">
        <v>42126</v>
      </c>
      <c r="N38" s="7"/>
      <c r="O38" s="7">
        <v>9</v>
      </c>
    </row>
    <row r="39" spans="2:15" x14ac:dyDescent="0.15">
      <c r="B39" s="7">
        <f t="shared" si="5"/>
        <v>33</v>
      </c>
      <c r="C39" s="37"/>
      <c r="D39" s="37"/>
      <c r="E39" s="12" t="s">
        <v>101</v>
      </c>
      <c r="F39" s="12" t="s">
        <v>102</v>
      </c>
      <c r="G39" s="12">
        <v>1</v>
      </c>
      <c r="H39" s="12"/>
      <c r="I39" s="12"/>
      <c r="J39" s="7"/>
      <c r="K39" s="7"/>
      <c r="L39" s="7" t="s">
        <v>92</v>
      </c>
      <c r="M39" s="29">
        <v>42126</v>
      </c>
      <c r="N39" s="7"/>
      <c r="O39" s="7">
        <v>9</v>
      </c>
    </row>
    <row r="40" spans="2:15" x14ac:dyDescent="0.15">
      <c r="B40" s="7">
        <f t="shared" si="5"/>
        <v>34</v>
      </c>
      <c r="C40" s="37"/>
      <c r="D40" s="37"/>
      <c r="E40" s="12" t="s">
        <v>126</v>
      </c>
      <c r="F40" s="12" t="s">
        <v>127</v>
      </c>
      <c r="G40" s="12">
        <v>1</v>
      </c>
      <c r="H40" s="12"/>
      <c r="I40" s="12"/>
      <c r="J40" s="7"/>
      <c r="K40" s="7"/>
      <c r="L40" s="7" t="s">
        <v>92</v>
      </c>
      <c r="M40" s="29">
        <v>42129</v>
      </c>
      <c r="N40" s="7"/>
      <c r="O40" s="7">
        <v>9</v>
      </c>
    </row>
    <row r="41" spans="2:15" x14ac:dyDescent="0.15">
      <c r="B41" s="7">
        <f t="shared" si="5"/>
        <v>35</v>
      </c>
      <c r="C41" s="37"/>
      <c r="D41" s="12" t="s">
        <v>128</v>
      </c>
      <c r="E41" s="12"/>
      <c r="F41" s="12"/>
      <c r="G41" s="12">
        <v>1</v>
      </c>
      <c r="H41" s="12"/>
      <c r="I41" s="12"/>
      <c r="J41" s="7"/>
      <c r="K41" s="7"/>
      <c r="L41" s="7" t="s">
        <v>92</v>
      </c>
      <c r="M41" s="29">
        <v>42129</v>
      </c>
      <c r="N41" s="7"/>
      <c r="O41" s="7">
        <v>9</v>
      </c>
    </row>
    <row r="42" spans="2:15" x14ac:dyDescent="0.15">
      <c r="B42" s="7">
        <f t="shared" si="5"/>
        <v>36</v>
      </c>
      <c r="C42" s="37"/>
      <c r="D42" s="12" t="s">
        <v>130</v>
      </c>
      <c r="E42" s="12"/>
      <c r="F42" s="12"/>
      <c r="G42" s="12">
        <v>1</v>
      </c>
      <c r="H42" s="12"/>
      <c r="I42" s="12"/>
      <c r="J42" s="7"/>
      <c r="K42" s="7"/>
      <c r="L42" s="7" t="s">
        <v>92</v>
      </c>
      <c r="M42" s="29">
        <v>42129</v>
      </c>
      <c r="N42" s="7"/>
      <c r="O42" s="7">
        <v>9</v>
      </c>
    </row>
    <row r="43" spans="2:15" x14ac:dyDescent="0.15">
      <c r="B43" s="7">
        <f t="shared" si="5"/>
        <v>37</v>
      </c>
      <c r="C43" s="37"/>
      <c r="D43" s="12" t="s">
        <v>135</v>
      </c>
      <c r="E43" s="12"/>
      <c r="F43" s="12"/>
      <c r="G43" s="12"/>
      <c r="H43" s="12"/>
      <c r="I43" s="12"/>
      <c r="J43" s="7"/>
      <c r="K43" s="7"/>
      <c r="L43" s="7" t="s">
        <v>92</v>
      </c>
      <c r="M43" s="29">
        <v>42129</v>
      </c>
      <c r="N43" s="7"/>
      <c r="O43" s="7">
        <v>9</v>
      </c>
    </row>
  </sheetData>
  <mergeCells count="14">
    <mergeCell ref="E13:E14"/>
    <mergeCell ref="D38:D40"/>
    <mergeCell ref="C7:C17"/>
    <mergeCell ref="D15:D17"/>
    <mergeCell ref="D32:D37"/>
    <mergeCell ref="C18:C37"/>
    <mergeCell ref="D11:D14"/>
    <mergeCell ref="E20:E23"/>
    <mergeCell ref="E24:E27"/>
    <mergeCell ref="E30:E31"/>
    <mergeCell ref="E34:E35"/>
    <mergeCell ref="D18:D27"/>
    <mergeCell ref="D28:D31"/>
    <mergeCell ref="C38:C43"/>
  </mergeCells>
  <phoneticPr fontId="1" type="noConversion"/>
  <conditionalFormatting sqref="N1:N1048576">
    <cfRule type="cellIs" dxfId="1" priority="9" operator="equal">
      <formula>"完成"</formula>
    </cfRule>
    <cfRule type="cellIs" dxfId="0" priority="10" operator="equal">
      <formula>"进行中"</formula>
    </cfRule>
  </conditionalFormatting>
  <conditionalFormatting sqref="O7:O654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65432">
    <cfRule type="colorScale" priority="134">
      <colorScale>
        <cfvo type="min"/>
        <cfvo type="max"/>
        <color theme="3" tint="0.59999389629810485"/>
        <color rgb="FF00B050"/>
      </colorScale>
    </cfRule>
  </conditionalFormatting>
  <dataValidations count="2">
    <dataValidation type="whole" allowBlank="1" showInputMessage="1" showErrorMessage="1" sqref="O1:O1048576">
      <formula1>1</formula1>
      <formula2>10</formula2>
    </dataValidation>
    <dataValidation type="list" allowBlank="1" showInputMessage="1" showErrorMessage="1" sqref="N1:N1048576">
      <formula1>"等待,进行中,完成,变更,bug,关闭"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workbookViewId="0">
      <pane ySplit="2" topLeftCell="A3" activePane="bottomLeft" state="frozen"/>
      <selection pane="bottomLeft" activeCell="F22" sqref="F22"/>
    </sheetView>
  </sheetViews>
  <sheetFormatPr defaultRowHeight="12" x14ac:dyDescent="0.15"/>
  <cols>
    <col min="1" max="1" width="2.875" style="1" customWidth="1"/>
    <col min="2" max="2" width="6.875" style="1" customWidth="1"/>
    <col min="3" max="3" width="15.875" style="1" customWidth="1"/>
    <col min="4" max="4" width="19.5" style="1" customWidth="1"/>
    <col min="5" max="7" width="9" style="1"/>
    <col min="8" max="8" width="24" style="1" customWidth="1"/>
    <col min="9" max="10" width="9" style="1"/>
    <col min="11" max="11" width="18.625" style="1" customWidth="1"/>
    <col min="12" max="16384" width="9" style="1"/>
  </cols>
  <sheetData>
    <row r="2" spans="2:11" x14ac:dyDescent="0.15">
      <c r="B2" s="3" t="s">
        <v>3</v>
      </c>
      <c r="C2" s="17" t="s">
        <v>28</v>
      </c>
      <c r="D2" s="4" t="s">
        <v>29</v>
      </c>
      <c r="E2" s="4" t="s">
        <v>17</v>
      </c>
      <c r="F2" s="17" t="s">
        <v>16</v>
      </c>
      <c r="G2" s="4" t="s">
        <v>8</v>
      </c>
      <c r="H2" s="4" t="s">
        <v>31</v>
      </c>
      <c r="I2" s="4" t="s">
        <v>32</v>
      </c>
      <c r="J2" s="4" t="s">
        <v>33</v>
      </c>
      <c r="K2" s="17" t="s">
        <v>30</v>
      </c>
    </row>
    <row r="3" spans="2:1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1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dataValidations count="1">
    <dataValidation type="list" allowBlank="1" showInputMessage="1" showErrorMessage="1" sqref="G1:G1048576">
      <formula1>"等待回复,已回复,关闭"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" x14ac:dyDescent="0.15"/>
  <cols>
    <col min="1" max="1" width="2.25" style="6" customWidth="1"/>
    <col min="2" max="2" width="7.875" style="6" customWidth="1"/>
    <col min="3" max="3" width="11.75" style="13" customWidth="1"/>
    <col min="4" max="4" width="13.625" style="13" customWidth="1"/>
    <col min="5" max="5" width="9" style="6"/>
    <col min="6" max="6" width="11.125" style="6" customWidth="1"/>
    <col min="7" max="8" width="13.875" style="6" customWidth="1"/>
    <col min="9" max="9" width="9" style="6"/>
    <col min="10" max="10" width="12.625" style="6" customWidth="1"/>
    <col min="11" max="11" width="10.625" style="6" customWidth="1"/>
    <col min="12" max="14" width="9" style="6"/>
    <col min="15" max="15" width="10.625" style="6" customWidth="1"/>
    <col min="16" max="16" width="21.75" style="13" customWidth="1"/>
    <col min="17" max="17" width="20.875" style="13" customWidth="1"/>
    <col min="18" max="16384" width="9" style="6"/>
  </cols>
  <sheetData>
    <row r="2" spans="2:17" s="8" customFormat="1" x14ac:dyDescent="0.15">
      <c r="B2" s="3" t="s">
        <v>3</v>
      </c>
      <c r="C2" s="14" t="s">
        <v>4</v>
      </c>
      <c r="D2" s="14" t="s">
        <v>5</v>
      </c>
      <c r="E2" s="3" t="s">
        <v>6</v>
      </c>
      <c r="F2" s="3" t="s">
        <v>7</v>
      </c>
      <c r="G2" s="3" t="s">
        <v>18</v>
      </c>
      <c r="H2" s="3" t="s">
        <v>35</v>
      </c>
      <c r="I2" s="3" t="s">
        <v>8</v>
      </c>
      <c r="J2" s="3" t="s">
        <v>2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 t="s">
        <v>14</v>
      </c>
      <c r="Q2" s="14" t="s">
        <v>15</v>
      </c>
    </row>
    <row r="3" spans="2:17" x14ac:dyDescent="0.15">
      <c r="B3" s="7"/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2"/>
    </row>
    <row r="4" spans="2:17" x14ac:dyDescent="0.15">
      <c r="B4" s="7"/>
      <c r="C4" s="12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2"/>
      <c r="Q4" s="12"/>
    </row>
    <row r="5" spans="2:17" x14ac:dyDescent="0.15">
      <c r="B5" s="7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12"/>
    </row>
    <row r="6" spans="2:17" x14ac:dyDescent="0.15">
      <c r="B6" s="7"/>
      <c r="C6" s="12"/>
      <c r="D6" s="1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2"/>
    </row>
    <row r="7" spans="2:17" x14ac:dyDescent="0.15">
      <c r="B7" s="7"/>
      <c r="C7" s="12"/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2:17" x14ac:dyDescent="0.15">
      <c r="B8" s="7"/>
      <c r="C8" s="12"/>
      <c r="D8" s="1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12"/>
    </row>
    <row r="9" spans="2:17" x14ac:dyDescent="0.15">
      <c r="B9" s="7"/>
      <c r="C9" s="12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12"/>
    </row>
    <row r="10" spans="2:17" x14ac:dyDescent="0.15">
      <c r="B10" s="7"/>
      <c r="C10" s="12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12"/>
    </row>
    <row r="11" spans="2:17" x14ac:dyDescent="0.15">
      <c r="B11" s="7"/>
      <c r="C11" s="12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12"/>
    </row>
    <row r="12" spans="2:17" x14ac:dyDescent="0.15">
      <c r="B12" s="7"/>
      <c r="C12" s="12"/>
      <c r="D12" s="1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12"/>
    </row>
    <row r="13" spans="2:17" x14ac:dyDescent="0.15">
      <c r="B13" s="7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</row>
    <row r="14" spans="2:17" x14ac:dyDescent="0.15">
      <c r="B14" s="7"/>
      <c r="C14" s="12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12"/>
    </row>
    <row r="15" spans="2:17" x14ac:dyDescent="0.15">
      <c r="B15" s="7"/>
      <c r="C15" s="12"/>
      <c r="D15" s="1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12"/>
    </row>
    <row r="16" spans="2:17" x14ac:dyDescent="0.15">
      <c r="B16" s="7"/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12"/>
    </row>
    <row r="17" spans="2:17" x14ac:dyDescent="0.15">
      <c r="B17" s="7"/>
      <c r="C17" s="12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12"/>
    </row>
    <row r="18" spans="2:17" x14ac:dyDescent="0.15">
      <c r="B18" s="7"/>
      <c r="C18" s="12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12"/>
    </row>
    <row r="19" spans="2:17" x14ac:dyDescent="0.15">
      <c r="B19" s="7"/>
      <c r="C19" s="12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12"/>
    </row>
    <row r="20" spans="2:17" x14ac:dyDescent="0.15">
      <c r="B20" s="7"/>
      <c r="C20" s="12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12"/>
    </row>
    <row r="21" spans="2:17" x14ac:dyDescent="0.15">
      <c r="B21" s="7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12"/>
    </row>
    <row r="22" spans="2:17" x14ac:dyDescent="0.15">
      <c r="B22" s="7"/>
      <c r="C22" s="12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12"/>
    </row>
    <row r="23" spans="2:17" x14ac:dyDescent="0.15">
      <c r="B23" s="7"/>
      <c r="C23" s="12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2"/>
    </row>
    <row r="24" spans="2:17" x14ac:dyDescent="0.15">
      <c r="B24" s="7"/>
      <c r="C24" s="12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2"/>
    </row>
    <row r="25" spans="2:17" x14ac:dyDescent="0.15">
      <c r="B25" s="7"/>
      <c r="C25" s="12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2"/>
    </row>
    <row r="26" spans="2:17" x14ac:dyDescent="0.15">
      <c r="B26" s="7"/>
      <c r="C26" s="12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12"/>
    </row>
    <row r="27" spans="2:17" x14ac:dyDescent="0.15">
      <c r="B27" s="7"/>
      <c r="C27" s="12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12"/>
    </row>
    <row r="28" spans="2:17" x14ac:dyDescent="0.15">
      <c r="B28" s="7"/>
      <c r="C28" s="12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2"/>
    </row>
    <row r="29" spans="2:17" x14ac:dyDescent="0.15">
      <c r="B29" s="7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12"/>
    </row>
    <row r="30" spans="2:17" x14ac:dyDescent="0.15">
      <c r="B30" s="7"/>
      <c r="C30" s="12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2"/>
    </row>
    <row r="31" spans="2:17" x14ac:dyDescent="0.15">
      <c r="B31" s="7"/>
      <c r="C31" s="12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12"/>
    </row>
    <row r="32" spans="2:17" x14ac:dyDescent="0.15">
      <c r="B32" s="7"/>
      <c r="C32" s="12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12"/>
    </row>
    <row r="33" spans="2:17" x14ac:dyDescent="0.15">
      <c r="B33" s="7"/>
      <c r="C33" s="12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12"/>
    </row>
    <row r="34" spans="2:17" x14ac:dyDescent="0.15">
      <c r="B34" s="7"/>
      <c r="C34" s="12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</row>
    <row r="35" spans="2:17" x14ac:dyDescent="0.15">
      <c r="B35" s="7"/>
      <c r="C35" s="12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2"/>
    </row>
    <row r="36" spans="2:17" x14ac:dyDescent="0.15">
      <c r="B36" s="7"/>
      <c r="C36" s="12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12"/>
    </row>
    <row r="37" spans="2:17" x14ac:dyDescent="0.15">
      <c r="B37" s="7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2"/>
    </row>
    <row r="38" spans="2:17" x14ac:dyDescent="0.15">
      <c r="B38" s="7"/>
      <c r="C38" s="12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12"/>
    </row>
    <row r="39" spans="2:17" x14ac:dyDescent="0.15">
      <c r="B39" s="7"/>
      <c r="C39" s="12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12"/>
    </row>
    <row r="40" spans="2:17" x14ac:dyDescent="0.15">
      <c r="B40" s="7"/>
      <c r="C40" s="12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12"/>
    </row>
    <row r="41" spans="2:17" x14ac:dyDescent="0.15">
      <c r="B41" s="7"/>
      <c r="C41" s="12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  <c r="Q41" s="12"/>
    </row>
    <row r="42" spans="2:17" x14ac:dyDescent="0.15">
      <c r="B42" s="7"/>
      <c r="C42" s="12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  <c r="Q42" s="12"/>
    </row>
    <row r="43" spans="2:17" x14ac:dyDescent="0.15">
      <c r="B43" s="7"/>
      <c r="C43" s="12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  <c r="Q43" s="12"/>
    </row>
    <row r="44" spans="2:17" x14ac:dyDescent="0.15">
      <c r="B44" s="7"/>
      <c r="C44" s="12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  <c r="Q44" s="12"/>
    </row>
  </sheetData>
  <phoneticPr fontId="1" type="noConversion"/>
  <dataValidations count="2">
    <dataValidation type="list" allowBlank="1" showInputMessage="1" showErrorMessage="1" sqref="I1:I1048576">
      <formula1>"等待,队列,处理中,确认中,修正,关闭"</formula1>
    </dataValidation>
    <dataValidation type="whole" allowBlank="1" showInputMessage="1" showErrorMessage="1" sqref="J1:J1048576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使用手册</vt:lpstr>
      <vt:lpstr>冲刺统计</vt:lpstr>
      <vt:lpstr>发布计划</vt:lpstr>
      <vt:lpstr>产品订单 </vt:lpstr>
      <vt:lpstr>Q&amp;A List</vt:lpstr>
      <vt:lpstr>Bug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2015-05-05T05:50:16Z</dcterms:modified>
</cp:coreProperties>
</file>