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4"/>
  </bookViews>
  <sheets>
    <sheet name="封面" sheetId="1" r:id="rId1"/>
    <sheet name="附件" sheetId="9" r:id="rId2"/>
    <sheet name="使用手册" sheetId="8" r:id="rId3"/>
    <sheet name="角色" sheetId="6" r:id="rId4"/>
    <sheet name="冲刺订单" sheetId="7" r:id="rId5"/>
    <sheet name="燃尽图" sheetId="4" r:id="rId6"/>
  </sheets>
  <definedNames>
    <definedName name="_xlnm._FilterDatabase" localSheetId="4" hidden="1">冲刺订单!$B$6:$K$6</definedName>
  </definedNames>
  <calcPr calcId="152511"/>
</workbook>
</file>

<file path=xl/calcChain.xml><?xml version="1.0" encoding="utf-8"?>
<calcChain xmlns="http://schemas.openxmlformats.org/spreadsheetml/2006/main">
  <c r="B9" i="7" l="1"/>
  <c r="B10" i="7" s="1"/>
  <c r="B11" i="7" s="1"/>
  <c r="B8" i="7"/>
  <c r="B12" i="7" l="1"/>
  <c r="B13" i="7" s="1"/>
  <c r="B14" i="7" s="1"/>
  <c r="B15" i="7" s="1"/>
  <c r="B16" i="7" s="1"/>
  <c r="B17" i="7" s="1"/>
  <c r="G3" i="7" l="1"/>
  <c r="H3" i="7" s="1"/>
  <c r="I3" i="7" s="1"/>
  <c r="I5" i="4" l="1"/>
  <c r="D3" i="7" l="1"/>
  <c r="G2" i="7"/>
  <c r="H2" i="7" s="1"/>
  <c r="I2" i="7" l="1"/>
  <c r="I6" i="4"/>
  <c r="B5" i="4"/>
  <c r="B6" i="4" s="1"/>
  <c r="B7" i="4" s="1"/>
  <c r="B8" i="4" s="1"/>
  <c r="B9" i="4" s="1"/>
  <c r="B10" i="4" s="1"/>
  <c r="B11" i="4" s="1"/>
  <c r="B12" i="4" s="1"/>
  <c r="B13" i="4" s="1"/>
  <c r="F4" i="4" l="1"/>
  <c r="F5" i="4" s="1"/>
  <c r="F6" i="4" s="1"/>
  <c r="F7" i="4" s="1"/>
  <c r="F8" i="4" s="1"/>
  <c r="F9" i="4" s="1"/>
  <c r="F10" i="4" s="1"/>
  <c r="F11" i="4" s="1"/>
  <c r="F12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F3" i="4"/>
  <c r="E3" i="4"/>
  <c r="D2" i="7" l="1"/>
  <c r="I3" i="4" l="1"/>
  <c r="I7" i="4" s="1"/>
  <c r="D4" i="7"/>
</calcChain>
</file>

<file path=xl/comments1.xml><?xml version="1.0" encoding="utf-8"?>
<comments xmlns="http://schemas.openxmlformats.org/spreadsheetml/2006/main">
  <authors>
    <author>作者</author>
  </authors>
  <commentList>
    <comment ref="I10" authorId="0" shapeId="0">
      <text>
        <r>
          <rPr>
            <sz val="9"/>
            <color indexed="81"/>
            <rFont val="宋体"/>
            <family val="3"/>
            <charset val="134"/>
          </rPr>
          <t>目前完成一部分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自动计算，无需手动填写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自动计算，无需手动填写</t>
        </r>
      </text>
    </comment>
  </commentList>
</comments>
</file>

<file path=xl/sharedStrings.xml><?xml version="1.0" encoding="utf-8"?>
<sst xmlns="http://schemas.openxmlformats.org/spreadsheetml/2006/main" count="95" uniqueCount="90">
  <si>
    <t>子需求</t>
    <phoneticPr fontId="1" type="noConversion"/>
  </si>
  <si>
    <t>负责人</t>
    <phoneticPr fontId="1" type="noConversion"/>
  </si>
  <si>
    <t>需求数量</t>
    <phoneticPr fontId="1" type="noConversion"/>
  </si>
  <si>
    <t>天数</t>
    <phoneticPr fontId="1" type="noConversion"/>
  </si>
  <si>
    <t>当日剩余任务</t>
    <phoneticPr fontId="1" type="noConversion"/>
  </si>
  <si>
    <t>当日完成任务</t>
    <phoneticPr fontId="1" type="noConversion"/>
  </si>
  <si>
    <t>标准任务剩余量</t>
    <phoneticPr fontId="1" type="noConversion"/>
  </si>
  <si>
    <t>标准工作效率</t>
    <phoneticPr fontId="1" type="noConversion"/>
  </si>
  <si>
    <t>当前工作效率</t>
    <phoneticPr fontId="1" type="noConversion"/>
  </si>
  <si>
    <t>新增任务</t>
    <phoneticPr fontId="1" type="noConversion"/>
  </si>
  <si>
    <t>Team</t>
    <phoneticPr fontId="1" type="noConversion"/>
  </si>
  <si>
    <t>Product Owner</t>
    <phoneticPr fontId="1" type="noConversion"/>
  </si>
  <si>
    <t>Scrum Master</t>
    <phoneticPr fontId="1" type="noConversion"/>
  </si>
  <si>
    <t>人员</t>
    <phoneticPr fontId="1" type="noConversion"/>
  </si>
  <si>
    <t>人数</t>
    <phoneticPr fontId="1" type="noConversion"/>
  </si>
  <si>
    <t>角色</t>
    <phoneticPr fontId="1" type="noConversion"/>
  </si>
  <si>
    <t>角色分配</t>
    <phoneticPr fontId="1" type="noConversion"/>
  </si>
  <si>
    <t>模板版本 0.6</t>
    <phoneticPr fontId="1" type="noConversion"/>
  </si>
  <si>
    <t>剩余工作量</t>
    <phoneticPr fontId="1" type="noConversion"/>
  </si>
  <si>
    <t>完成需求量</t>
    <phoneticPr fontId="1" type="noConversion"/>
  </si>
  <si>
    <t>剩余需求数量</t>
    <phoneticPr fontId="1" type="noConversion"/>
  </si>
  <si>
    <t>ID</t>
    <phoneticPr fontId="1" type="noConversion"/>
  </si>
  <si>
    <t>需求</t>
    <phoneticPr fontId="1" type="noConversion"/>
  </si>
  <si>
    <t>优先级</t>
    <phoneticPr fontId="1" type="noConversion"/>
  </si>
  <si>
    <t>工作量(小时)</t>
    <phoneticPr fontId="1" type="noConversion"/>
  </si>
  <si>
    <t>状态</t>
    <phoneticPr fontId="1" type="noConversion"/>
  </si>
  <si>
    <t>确认人</t>
    <phoneticPr fontId="1" type="noConversion"/>
  </si>
  <si>
    <t>冲刺周期</t>
    <phoneticPr fontId="1" type="noConversion"/>
  </si>
  <si>
    <t>工作日</t>
    <phoneticPr fontId="1" type="noConversion"/>
  </si>
  <si>
    <t>所有红色背景的单元格都为自动计算的数据，禁止手动修改。</t>
    <phoneticPr fontId="1" type="noConversion"/>
  </si>
  <si>
    <t>冲刺订单</t>
    <phoneticPr fontId="1" type="noConversion"/>
  </si>
  <si>
    <t>需求数量</t>
    <phoneticPr fontId="1" type="noConversion"/>
  </si>
  <si>
    <t>完成需求量</t>
    <phoneticPr fontId="1" type="noConversion"/>
  </si>
  <si>
    <t>剩余需求数量</t>
    <phoneticPr fontId="1" type="noConversion"/>
  </si>
  <si>
    <t>ID</t>
  </si>
  <si>
    <t>需求</t>
  </si>
  <si>
    <t>子需求</t>
  </si>
  <si>
    <t>分类</t>
  </si>
  <si>
    <t>附件</t>
  </si>
  <si>
    <t>优先级</t>
  </si>
  <si>
    <t>工作量(小时)</t>
  </si>
  <si>
    <t>状态</t>
  </si>
  <si>
    <t>负责人</t>
  </si>
  <si>
    <t>确认人</t>
  </si>
  <si>
    <t>对全部的工作任务的数量统计。</t>
    <phoneticPr fontId="1" type="noConversion"/>
  </si>
  <si>
    <t>当前状态为“完成”、“变更”、“关闭”的需求的数量。</t>
    <phoneticPr fontId="1" type="noConversion"/>
  </si>
  <si>
    <t>对一个需求的细化和拆分。</t>
    <phoneticPr fontId="1" type="noConversion"/>
  </si>
  <si>
    <t>需求的ID。</t>
    <phoneticPr fontId="1" type="noConversion"/>
  </si>
  <si>
    <t>需求的描述。</t>
    <phoneticPr fontId="1" type="noConversion"/>
  </si>
  <si>
    <t>= 需求数量 - 完成需求数量</t>
    <phoneticPr fontId="1" type="noConversion"/>
  </si>
  <si>
    <t>需求的分类，包括用户故事、主题、bug和需求变更。</t>
    <phoneticPr fontId="1" type="noConversion"/>
  </si>
  <si>
    <t>关于这个需求的其他附属内容，可以填写任何内容。</t>
    <phoneticPr fontId="1" type="noConversion"/>
  </si>
  <si>
    <t>这个任务完成的优先度，数值越大，越优先。</t>
    <phoneticPr fontId="1" type="noConversion"/>
  </si>
  <si>
    <t>对完成这个任务所需要的时间的评估。超过8小时，需要对任务进行拆分。</t>
    <phoneticPr fontId="1" type="noConversion"/>
  </si>
  <si>
    <t>任务的当前状态。</t>
    <phoneticPr fontId="1" type="noConversion"/>
  </si>
  <si>
    <t>具体负责这个完成这个任务的人。</t>
    <phoneticPr fontId="1" type="noConversion"/>
  </si>
  <si>
    <t>每个任务完成后，都需要一个人进行确认。确认无误后，填写该栏。</t>
    <phoneticPr fontId="1" type="noConversion"/>
  </si>
  <si>
    <t>总任务量</t>
    <phoneticPr fontId="1" type="noConversion"/>
  </si>
  <si>
    <t>http://www.weixinhost.com/</t>
    <phoneticPr fontId="1" type="noConversion"/>
  </si>
  <si>
    <t>微信平台</t>
    <phoneticPr fontId="1" type="noConversion"/>
  </si>
  <si>
    <t>ssl证书调试</t>
    <phoneticPr fontId="1" type="noConversion"/>
  </si>
  <si>
    <t>合理效率</t>
    <phoneticPr fontId="1" type="noConversion"/>
  </si>
  <si>
    <t>备注</t>
    <phoneticPr fontId="1" type="noConversion"/>
  </si>
  <si>
    <t>初始任务量</t>
    <phoneticPr fontId="1" type="noConversion"/>
  </si>
  <si>
    <t>企业微站平台项目 第1冲刺周期</t>
    <phoneticPr fontId="1" type="noConversion"/>
  </si>
  <si>
    <t>项目管理编号：20150001</t>
    <phoneticPr fontId="1" type="noConversion"/>
  </si>
  <si>
    <t>Scrum Master：李兰非</t>
    <phoneticPr fontId="1" type="noConversion"/>
  </si>
  <si>
    <t>Product Owner：李兰非</t>
    <phoneticPr fontId="1" type="noConversion"/>
  </si>
  <si>
    <t>实际工作量</t>
    <phoneticPr fontId="1" type="noConversion"/>
  </si>
  <si>
    <t>基础框架</t>
    <phoneticPr fontId="1" type="noConversion"/>
  </si>
  <si>
    <t>PHP框架</t>
    <phoneticPr fontId="1" type="noConversion"/>
  </si>
  <si>
    <t>CI3</t>
    <phoneticPr fontId="1" type="noConversion"/>
  </si>
  <si>
    <t>前端框架</t>
    <phoneticPr fontId="1" type="noConversion"/>
  </si>
  <si>
    <t>bootstrap模板</t>
    <phoneticPr fontId="1" type="noConversion"/>
  </si>
  <si>
    <t>数据库设计</t>
    <phoneticPr fontId="1" type="noConversion"/>
  </si>
  <si>
    <t>测试环境搭建</t>
    <phoneticPr fontId="1" type="noConversion"/>
  </si>
  <si>
    <t>Nginx配置</t>
    <phoneticPr fontId="1" type="noConversion"/>
  </si>
  <si>
    <t>数据库配置</t>
    <phoneticPr fontId="1" type="noConversion"/>
  </si>
  <si>
    <t>mongo</t>
    <phoneticPr fontId="1" type="noConversion"/>
  </si>
  <si>
    <t>mysql</t>
    <phoneticPr fontId="1" type="noConversion"/>
  </si>
  <si>
    <t>公共库</t>
    <phoneticPr fontId="1" type="noConversion"/>
  </si>
  <si>
    <t>protobuf</t>
    <phoneticPr fontId="1" type="noConversion"/>
  </si>
  <si>
    <t>安全验证</t>
    <phoneticPr fontId="1" type="noConversion"/>
  </si>
  <si>
    <t>NoSQL DB链接库</t>
    <phoneticPr fontId="1" type="noConversion"/>
  </si>
  <si>
    <t>https://www.sslshopper.com</t>
    <phoneticPr fontId="1" type="noConversion"/>
  </si>
  <si>
    <t>架构设计</t>
    <phoneticPr fontId="1" type="noConversion"/>
  </si>
  <si>
    <t>完成</t>
  </si>
  <si>
    <t>进行中</t>
  </si>
  <si>
    <t>李兰非</t>
    <phoneticPr fontId="1" type="noConversion"/>
  </si>
  <si>
    <t>Memcached配置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</si>
</sst>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\ &quot;小时&quot;"/>
    <numFmt numFmtId="178" formatCode="0.0\ &quot;天&quot;"/>
    <numFmt numFmtId="179" formatCode="0.0\ &quot;周&quot;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0" fillId="5" borderId="0" xfId="0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5" borderId="0" xfId="0" applyFill="1" applyBorder="1" applyAlignment="1">
      <alignment vertical="center"/>
    </xf>
    <xf numFmtId="0" fontId="0" fillId="5" borderId="0" xfId="0" applyFill="1" applyBorder="1" applyAlignment="1">
      <alignment horizontal="right" vertical="center"/>
    </xf>
    <xf numFmtId="0" fontId="0" fillId="5" borderId="0" xfId="0" applyFill="1" applyBorder="1" applyAlignment="1">
      <alignment horizontal="left" vertical="center"/>
    </xf>
    <xf numFmtId="176" fontId="3" fillId="3" borderId="1" xfId="0" applyNumberFormat="1" applyFont="1" applyFill="1" applyBorder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>
      <alignment vertical="center"/>
    </xf>
    <xf numFmtId="177" fontId="3" fillId="3" borderId="1" xfId="0" applyNumberFormat="1" applyFont="1" applyFill="1" applyBorder="1">
      <alignment vertical="center"/>
    </xf>
    <xf numFmtId="178" fontId="3" fillId="3" borderId="1" xfId="0" applyNumberFormat="1" applyFont="1" applyFill="1" applyBorder="1">
      <alignment vertical="center"/>
    </xf>
    <xf numFmtId="179" fontId="3" fillId="3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0" borderId="0" xfId="1">
      <alignment vertical="center"/>
    </xf>
    <xf numFmtId="0" fontId="0" fillId="5" borderId="0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2">
    <dxf>
      <fill>
        <patternFill>
          <bgColor rgb="FFFF7C80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colors>
    <mruColors>
      <color rgb="FFFF7C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冲刺燃尽图</a:t>
            </a:r>
          </a:p>
        </c:rich>
      </c:tx>
      <c:layout>
        <c:manualLayout>
          <c:xMode val="edge"/>
          <c:yMode val="edge"/>
          <c:x val="0.39180791750143712"/>
          <c:y val="2.15053763440860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任务变化</c:v>
          </c:tx>
          <c:invertIfNegative val="0"/>
          <c:cat>
            <c:numRef>
              <c:f>燃尽图!$B$3:$B$13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燃尽图!$D$3:$D$13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96752"/>
        <c:axId val="154297312"/>
      </c:barChart>
      <c:lineChart>
        <c:grouping val="standard"/>
        <c:varyColors val="0"/>
        <c:ser>
          <c:idx val="1"/>
          <c:order val="0"/>
          <c:tx>
            <c:v>标准效率</c:v>
          </c:tx>
          <c:cat>
            <c:numRef>
              <c:f>燃尽图!$B$3:$B$13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燃尽图!$F$3:$F$13</c:f>
              <c:numCache>
                <c:formatCode>General</c:formatCode>
                <c:ptCount val="11"/>
                <c:pt idx="0">
                  <c:v>11</c:v>
                </c:pt>
                <c:pt idx="1">
                  <c:v>9.9</c:v>
                </c:pt>
                <c:pt idx="2">
                  <c:v>8.8000000000000007</c:v>
                </c:pt>
                <c:pt idx="3">
                  <c:v>7.7000000000000011</c:v>
                </c:pt>
                <c:pt idx="4">
                  <c:v>6.6000000000000014</c:v>
                </c:pt>
                <c:pt idx="5">
                  <c:v>5.5000000000000018</c:v>
                </c:pt>
                <c:pt idx="6">
                  <c:v>4.4000000000000021</c:v>
                </c:pt>
                <c:pt idx="7">
                  <c:v>3.300000000000002</c:v>
                </c:pt>
                <c:pt idx="8">
                  <c:v>2.200000000000002</c:v>
                </c:pt>
                <c:pt idx="9">
                  <c:v>1.1000000000000019</c:v>
                </c:pt>
                <c:pt idx="1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v>实际效率</c:v>
          </c:tx>
          <c:cat>
            <c:numRef>
              <c:f>燃尽图!$B$3:$B$13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燃尽图!$E$3:$E$13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96752"/>
        <c:axId val="154297312"/>
      </c:lineChart>
      <c:catAx>
        <c:axId val="154296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b="0"/>
                  <a:t>进行天数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154297312"/>
        <c:crosses val="autoZero"/>
        <c:auto val="1"/>
        <c:lblAlgn val="ctr"/>
        <c:lblOffset val="100"/>
        <c:noMultiLvlLbl val="0"/>
      </c:catAx>
      <c:valAx>
        <c:axId val="15429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b="0"/>
                  <a:t>任务量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9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409576</xdr:colOff>
      <xdr:row>10</xdr:row>
      <xdr:rowOff>133349</xdr:rowOff>
    </xdr:from>
    <xdr:to>
      <xdr:col>15</xdr:col>
      <xdr:colOff>581025</xdr:colOff>
      <xdr:row>36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lshopp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31"/>
  <sheetViews>
    <sheetView topLeftCell="A4" workbookViewId="0">
      <selection activeCell="H26" sqref="H26:I26"/>
    </sheetView>
  </sheetViews>
  <sheetFormatPr defaultRowHeight="13.5" x14ac:dyDescent="0.15"/>
  <cols>
    <col min="1" max="16384" width="9" style="9"/>
  </cols>
  <sheetData>
    <row r="6" spans="2:9" x14ac:dyDescent="0.15">
      <c r="B6" s="30" t="s">
        <v>64</v>
      </c>
      <c r="C6" s="30"/>
      <c r="D6" s="30"/>
      <c r="E6" s="30"/>
      <c r="F6" s="30"/>
      <c r="G6" s="30"/>
      <c r="H6" s="30"/>
    </row>
    <row r="7" spans="2:9" x14ac:dyDescent="0.15">
      <c r="B7" s="30"/>
      <c r="C7" s="30"/>
      <c r="D7" s="30"/>
      <c r="E7" s="30"/>
      <c r="F7" s="30"/>
      <c r="G7" s="30"/>
      <c r="H7" s="30"/>
    </row>
    <row r="8" spans="2:9" x14ac:dyDescent="0.15">
      <c r="B8" s="30"/>
      <c r="C8" s="30"/>
      <c r="D8" s="30"/>
      <c r="E8" s="30"/>
      <c r="F8" s="30"/>
      <c r="G8" s="30"/>
      <c r="H8" s="30"/>
    </row>
    <row r="9" spans="2:9" x14ac:dyDescent="0.15">
      <c r="B9" s="10"/>
      <c r="C9" s="10"/>
      <c r="D9" s="10"/>
      <c r="E9" s="10"/>
      <c r="F9" s="10"/>
      <c r="G9" s="10"/>
      <c r="H9" s="10"/>
    </row>
    <row r="10" spans="2:9" x14ac:dyDescent="0.15">
      <c r="B10" s="29" t="s">
        <v>65</v>
      </c>
      <c r="C10" s="29"/>
      <c r="D10" s="29"/>
      <c r="E10" s="29"/>
      <c r="F10" s="29"/>
      <c r="G10" s="29"/>
      <c r="H10" s="29"/>
    </row>
    <row r="11" spans="2:9" x14ac:dyDescent="0.15">
      <c r="B11" s="10"/>
      <c r="C11" s="10"/>
      <c r="D11" s="10"/>
      <c r="E11" s="10"/>
      <c r="F11" s="10"/>
      <c r="G11" s="10"/>
      <c r="H11" s="10"/>
      <c r="I11" s="10"/>
    </row>
    <row r="12" spans="2:9" x14ac:dyDescent="0.15">
      <c r="B12" s="17"/>
      <c r="C12" s="17"/>
      <c r="D12" s="17"/>
      <c r="E12" s="17"/>
      <c r="F12" s="17"/>
      <c r="G12" s="17"/>
      <c r="H12" s="17"/>
      <c r="I12" s="10"/>
    </row>
    <row r="13" spans="2:9" x14ac:dyDescent="0.15">
      <c r="B13" s="10"/>
      <c r="C13" s="10"/>
      <c r="D13" s="18" t="s">
        <v>27</v>
      </c>
      <c r="E13" s="14">
        <v>10</v>
      </c>
      <c r="F13" s="19" t="s">
        <v>28</v>
      </c>
      <c r="G13" s="10"/>
      <c r="H13" s="10"/>
      <c r="I13" s="10"/>
    </row>
    <row r="14" spans="2:9" x14ac:dyDescent="0.15">
      <c r="B14" s="10"/>
      <c r="C14" s="10"/>
      <c r="D14" s="10"/>
      <c r="E14" s="10"/>
      <c r="F14" s="10"/>
      <c r="G14" s="10"/>
      <c r="H14" s="10"/>
      <c r="I14" s="10"/>
    </row>
    <row r="15" spans="2:9" x14ac:dyDescent="0.15">
      <c r="B15" s="10"/>
      <c r="C15" s="10"/>
      <c r="D15" s="10"/>
      <c r="E15" s="10"/>
      <c r="F15" s="10"/>
      <c r="G15" s="10"/>
      <c r="H15" s="10"/>
      <c r="I15" s="10"/>
    </row>
    <row r="16" spans="2:9" x14ac:dyDescent="0.15">
      <c r="B16" s="10"/>
      <c r="C16" s="10"/>
      <c r="D16" s="10"/>
      <c r="E16" s="10"/>
      <c r="F16" s="10"/>
      <c r="G16" s="10"/>
      <c r="H16" s="10"/>
      <c r="I16" s="10"/>
    </row>
    <row r="17" spans="2:9" x14ac:dyDescent="0.15">
      <c r="B17" s="10"/>
      <c r="C17" s="10"/>
      <c r="D17" s="10"/>
      <c r="E17" s="10"/>
      <c r="F17" s="10"/>
      <c r="G17" s="10"/>
      <c r="H17" s="10"/>
      <c r="I17" s="10"/>
    </row>
    <row r="18" spans="2:9" x14ac:dyDescent="0.15">
      <c r="B18" s="10"/>
      <c r="C18" s="10"/>
      <c r="D18" s="10"/>
      <c r="E18" s="10"/>
      <c r="F18" s="10"/>
      <c r="G18" s="10"/>
      <c r="H18" s="10"/>
      <c r="I18" s="10"/>
    </row>
    <row r="19" spans="2:9" x14ac:dyDescent="0.15">
      <c r="B19" s="10"/>
      <c r="C19" s="10"/>
      <c r="D19" s="10"/>
      <c r="E19" s="10"/>
      <c r="F19" s="10"/>
      <c r="G19" s="10"/>
      <c r="H19" s="10"/>
      <c r="I19" s="10"/>
    </row>
    <row r="28" spans="2:9" x14ac:dyDescent="0.15">
      <c r="D28" s="31" t="s">
        <v>17</v>
      </c>
      <c r="E28" s="31"/>
      <c r="F28" s="31"/>
    </row>
    <row r="30" spans="2:9" x14ac:dyDescent="0.15">
      <c r="D30" s="29" t="s">
        <v>66</v>
      </c>
      <c r="E30" s="29"/>
      <c r="F30" s="29"/>
    </row>
    <row r="31" spans="2:9" x14ac:dyDescent="0.15">
      <c r="D31" s="29" t="s">
        <v>67</v>
      </c>
      <c r="E31" s="29"/>
      <c r="F31" s="29"/>
    </row>
  </sheetData>
  <mergeCells count="5">
    <mergeCell ref="D31:F31"/>
    <mergeCell ref="B6:H8"/>
    <mergeCell ref="B10:H10"/>
    <mergeCell ref="D28:F28"/>
    <mergeCell ref="D30:F3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"/>
  <sheetViews>
    <sheetView workbookViewId="0">
      <selection activeCell="E14" sqref="E14"/>
    </sheetView>
  </sheetViews>
  <sheetFormatPr defaultRowHeight="13.5" x14ac:dyDescent="0.15"/>
  <cols>
    <col min="2" max="2" width="12.25" bestFit="1" customWidth="1"/>
    <col min="3" max="3" width="30" customWidth="1"/>
  </cols>
  <sheetData>
    <row r="3" spans="2:3" x14ac:dyDescent="0.15">
      <c r="B3" t="s">
        <v>59</v>
      </c>
      <c r="C3" t="s">
        <v>58</v>
      </c>
    </row>
    <row r="5" spans="2:3" x14ac:dyDescent="0.15">
      <c r="B5" t="s">
        <v>60</v>
      </c>
      <c r="C5" s="28" t="s">
        <v>84</v>
      </c>
    </row>
  </sheetData>
  <phoneticPr fontId="1" type="noConversion"/>
  <hyperlinks>
    <hyperlink ref="C5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8"/>
  <sheetViews>
    <sheetView workbookViewId="0">
      <selection activeCell="C13" sqref="C13:K13"/>
    </sheetView>
  </sheetViews>
  <sheetFormatPr defaultRowHeight="12" x14ac:dyDescent="0.15"/>
  <cols>
    <col min="1" max="1" width="9" style="1"/>
    <col min="2" max="2" width="11.375" style="1" bestFit="1" customWidth="1"/>
    <col min="3" max="16384" width="9" style="1"/>
  </cols>
  <sheetData>
    <row r="3" spans="2:11" x14ac:dyDescent="0.15">
      <c r="B3" s="7"/>
      <c r="C3" s="33" t="s">
        <v>29</v>
      </c>
      <c r="D3" s="34"/>
      <c r="E3" s="34"/>
      <c r="F3" s="34"/>
      <c r="G3" s="34"/>
      <c r="H3" s="34"/>
      <c r="I3" s="34"/>
      <c r="J3" s="34"/>
      <c r="K3" s="35"/>
    </row>
    <row r="5" spans="2:11" x14ac:dyDescent="0.15">
      <c r="B5" s="36" t="s">
        <v>30</v>
      </c>
      <c r="C5" s="36"/>
      <c r="D5" s="36"/>
      <c r="E5" s="36"/>
      <c r="F5" s="36"/>
      <c r="G5" s="36"/>
      <c r="H5" s="36"/>
      <c r="I5" s="36"/>
      <c r="J5" s="36"/>
      <c r="K5" s="36"/>
    </row>
    <row r="6" spans="2:11" x14ac:dyDescent="0.15">
      <c r="B6" s="2" t="s">
        <v>31</v>
      </c>
      <c r="C6" s="32" t="s">
        <v>44</v>
      </c>
      <c r="D6" s="32"/>
      <c r="E6" s="32"/>
      <c r="F6" s="32"/>
      <c r="G6" s="32"/>
      <c r="H6" s="32"/>
      <c r="I6" s="32"/>
      <c r="J6" s="32"/>
      <c r="K6" s="32"/>
    </row>
    <row r="7" spans="2:11" x14ac:dyDescent="0.15">
      <c r="B7" s="5" t="s">
        <v>32</v>
      </c>
      <c r="C7" s="32" t="s">
        <v>45</v>
      </c>
      <c r="D7" s="32"/>
      <c r="E7" s="32"/>
      <c r="F7" s="32"/>
      <c r="G7" s="32"/>
      <c r="H7" s="32"/>
      <c r="I7" s="32"/>
      <c r="J7" s="32"/>
      <c r="K7" s="32"/>
    </row>
    <row r="8" spans="2:11" x14ac:dyDescent="0.15">
      <c r="B8" s="5" t="s">
        <v>33</v>
      </c>
      <c r="C8" s="37" t="s">
        <v>49</v>
      </c>
      <c r="D8" s="37"/>
      <c r="E8" s="37"/>
      <c r="F8" s="37"/>
      <c r="G8" s="37"/>
      <c r="H8" s="37"/>
      <c r="I8" s="37"/>
      <c r="J8" s="37"/>
      <c r="K8" s="37"/>
    </row>
    <row r="9" spans="2:11" x14ac:dyDescent="0.15">
      <c r="B9" s="2" t="s">
        <v>34</v>
      </c>
      <c r="C9" s="32" t="s">
        <v>47</v>
      </c>
      <c r="D9" s="32"/>
      <c r="E9" s="32"/>
      <c r="F9" s="32"/>
      <c r="G9" s="32"/>
      <c r="H9" s="32"/>
      <c r="I9" s="32"/>
      <c r="J9" s="32"/>
      <c r="K9" s="32"/>
    </row>
    <row r="10" spans="2:11" x14ac:dyDescent="0.15">
      <c r="B10" s="2" t="s">
        <v>35</v>
      </c>
      <c r="C10" s="32" t="s">
        <v>48</v>
      </c>
      <c r="D10" s="32"/>
      <c r="E10" s="32"/>
      <c r="F10" s="32"/>
      <c r="G10" s="32"/>
      <c r="H10" s="32"/>
      <c r="I10" s="32"/>
      <c r="J10" s="32"/>
      <c r="K10" s="32"/>
    </row>
    <row r="11" spans="2:11" x14ac:dyDescent="0.15">
      <c r="B11" s="2" t="s">
        <v>36</v>
      </c>
      <c r="C11" s="32" t="s">
        <v>46</v>
      </c>
      <c r="D11" s="32"/>
      <c r="E11" s="32"/>
      <c r="F11" s="32"/>
      <c r="G11" s="32"/>
      <c r="H11" s="32"/>
      <c r="I11" s="32"/>
      <c r="J11" s="32"/>
      <c r="K11" s="32"/>
    </row>
    <row r="12" spans="2:11" x14ac:dyDescent="0.15">
      <c r="B12" s="2" t="s">
        <v>37</v>
      </c>
      <c r="C12" s="32" t="s">
        <v>50</v>
      </c>
      <c r="D12" s="32"/>
      <c r="E12" s="32"/>
      <c r="F12" s="32"/>
      <c r="G12" s="32"/>
      <c r="H12" s="32"/>
      <c r="I12" s="32"/>
      <c r="J12" s="32"/>
      <c r="K12" s="32"/>
    </row>
    <row r="13" spans="2:11" x14ac:dyDescent="0.15">
      <c r="B13" s="2" t="s">
        <v>38</v>
      </c>
      <c r="C13" s="32" t="s">
        <v>51</v>
      </c>
      <c r="D13" s="32"/>
      <c r="E13" s="32"/>
      <c r="F13" s="32"/>
      <c r="G13" s="32"/>
      <c r="H13" s="32"/>
      <c r="I13" s="32"/>
      <c r="J13" s="32"/>
      <c r="K13" s="32"/>
    </row>
    <row r="14" spans="2:11" x14ac:dyDescent="0.15">
      <c r="B14" s="2" t="s">
        <v>39</v>
      </c>
      <c r="C14" s="32" t="s">
        <v>52</v>
      </c>
      <c r="D14" s="32"/>
      <c r="E14" s="32"/>
      <c r="F14" s="32"/>
      <c r="G14" s="32"/>
      <c r="H14" s="32"/>
      <c r="I14" s="32"/>
      <c r="J14" s="32"/>
      <c r="K14" s="32"/>
    </row>
    <row r="15" spans="2:11" x14ac:dyDescent="0.15">
      <c r="B15" s="2" t="s">
        <v>40</v>
      </c>
      <c r="C15" s="32" t="s">
        <v>53</v>
      </c>
      <c r="D15" s="32"/>
      <c r="E15" s="32"/>
      <c r="F15" s="32"/>
      <c r="G15" s="32"/>
      <c r="H15" s="32"/>
      <c r="I15" s="32"/>
      <c r="J15" s="32"/>
      <c r="K15" s="32"/>
    </row>
    <row r="16" spans="2:11" x14ac:dyDescent="0.15">
      <c r="B16" s="2" t="s">
        <v>41</v>
      </c>
      <c r="C16" s="32" t="s">
        <v>54</v>
      </c>
      <c r="D16" s="32"/>
      <c r="E16" s="32"/>
      <c r="F16" s="32"/>
      <c r="G16" s="32"/>
      <c r="H16" s="32"/>
      <c r="I16" s="32"/>
      <c r="J16" s="32"/>
      <c r="K16" s="32"/>
    </row>
    <row r="17" spans="2:11" x14ac:dyDescent="0.15">
      <c r="B17" s="2" t="s">
        <v>42</v>
      </c>
      <c r="C17" s="32" t="s">
        <v>55</v>
      </c>
      <c r="D17" s="32"/>
      <c r="E17" s="32"/>
      <c r="F17" s="32"/>
      <c r="G17" s="32"/>
      <c r="H17" s="32"/>
      <c r="I17" s="32"/>
      <c r="J17" s="32"/>
      <c r="K17" s="32"/>
    </row>
    <row r="18" spans="2:11" x14ac:dyDescent="0.15">
      <c r="B18" s="2" t="s">
        <v>43</v>
      </c>
      <c r="C18" s="32" t="s">
        <v>56</v>
      </c>
      <c r="D18" s="32"/>
      <c r="E18" s="32"/>
      <c r="F18" s="32"/>
      <c r="G18" s="32"/>
      <c r="H18" s="32"/>
      <c r="I18" s="32"/>
      <c r="J18" s="32"/>
      <c r="K18" s="32"/>
    </row>
  </sheetData>
  <mergeCells count="15">
    <mergeCell ref="C3:K3"/>
    <mergeCell ref="B5:K5"/>
    <mergeCell ref="C6:K6"/>
    <mergeCell ref="C7:K7"/>
    <mergeCell ref="C8:K8"/>
    <mergeCell ref="C9:K9"/>
    <mergeCell ref="C10:K10"/>
    <mergeCell ref="C11:K11"/>
    <mergeCell ref="C12:K12"/>
    <mergeCell ref="C18:K18"/>
    <mergeCell ref="C13:K13"/>
    <mergeCell ref="C14:K14"/>
    <mergeCell ref="C15:K15"/>
    <mergeCell ref="C16:K16"/>
    <mergeCell ref="C17:K1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D28" sqref="D28"/>
    </sheetView>
  </sheetViews>
  <sheetFormatPr defaultRowHeight="12" x14ac:dyDescent="0.15"/>
  <cols>
    <col min="1" max="1" width="3" style="11" customWidth="1"/>
    <col min="2" max="2" width="15" style="11" bestFit="1" customWidth="1"/>
    <col min="3" max="3" width="8.5" style="11" customWidth="1"/>
    <col min="4" max="4" width="12.625" style="11" customWidth="1"/>
    <col min="5" max="16384" width="9" style="11"/>
  </cols>
  <sheetData>
    <row r="2" spans="2:4" x14ac:dyDescent="0.15">
      <c r="B2" s="38" t="s">
        <v>16</v>
      </c>
      <c r="C2" s="38"/>
      <c r="D2" s="38"/>
    </row>
    <row r="3" spans="2:4" x14ac:dyDescent="0.15">
      <c r="B3" s="6" t="s">
        <v>15</v>
      </c>
      <c r="C3" s="6" t="s">
        <v>14</v>
      </c>
      <c r="D3" s="6" t="s">
        <v>13</v>
      </c>
    </row>
    <row r="4" spans="2:4" x14ac:dyDescent="0.15">
      <c r="B4" s="15" t="s">
        <v>12</v>
      </c>
      <c r="C4" s="12"/>
      <c r="D4" s="12"/>
    </row>
    <row r="5" spans="2:4" x14ac:dyDescent="0.15">
      <c r="B5" s="15" t="s">
        <v>11</v>
      </c>
      <c r="C5" s="12"/>
      <c r="D5" s="12"/>
    </row>
    <row r="6" spans="2:4" x14ac:dyDescent="0.15">
      <c r="B6" s="39" t="s">
        <v>10</v>
      </c>
      <c r="C6" s="40"/>
      <c r="D6" s="13"/>
    </row>
    <row r="7" spans="2:4" x14ac:dyDescent="0.15">
      <c r="B7" s="39"/>
      <c r="C7" s="40"/>
      <c r="D7" s="12"/>
    </row>
    <row r="8" spans="2:4" x14ac:dyDescent="0.15">
      <c r="B8" s="39"/>
      <c r="C8" s="40"/>
      <c r="D8" s="12"/>
    </row>
  </sheetData>
  <mergeCells count="3">
    <mergeCell ref="B2:D2"/>
    <mergeCell ref="B6:B8"/>
    <mergeCell ref="C6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tabSelected="1" zoomScaleNormal="100" workbookViewId="0">
      <pane ySplit="6" topLeftCell="A7" activePane="bottomLeft" state="frozen"/>
      <selection pane="bottomLeft" activeCell="B7" sqref="B7:L17"/>
    </sheetView>
  </sheetViews>
  <sheetFormatPr defaultRowHeight="12" x14ac:dyDescent="0.15"/>
  <cols>
    <col min="1" max="1" width="3.375" style="1" customWidth="1"/>
    <col min="2" max="2" width="4" style="1" customWidth="1"/>
    <col min="3" max="3" width="16.5" style="4" customWidth="1"/>
    <col min="4" max="4" width="20.25" style="4" customWidth="1"/>
    <col min="5" max="5" width="18" style="4" customWidth="1"/>
    <col min="6" max="6" width="17.5" style="1" customWidth="1"/>
    <col min="7" max="7" width="10" style="1" bestFit="1" customWidth="1"/>
    <col min="8" max="8" width="11.5" style="1" bestFit="1" customWidth="1"/>
    <col min="9" max="16384" width="9" style="1"/>
  </cols>
  <sheetData>
    <row r="2" spans="2:12" x14ac:dyDescent="0.15">
      <c r="C2" s="5" t="s">
        <v>2</v>
      </c>
      <c r="D2" s="16">
        <f>COUNTA(B7:B29928)</f>
        <v>11</v>
      </c>
      <c r="E2" s="21"/>
      <c r="F2" s="2" t="s">
        <v>18</v>
      </c>
      <c r="G2" s="24">
        <f>SUM(H7:H916)-SUMIF(I7:I916,"完成",H7:H916)-SUMIF(I7:I916,"关闭",H7:H916)-SUMIF(I7:I916,"变更",H7:H916)</f>
        <v>65</v>
      </c>
      <c r="H2" s="25">
        <f>G2/8</f>
        <v>8.125</v>
      </c>
      <c r="I2" s="26">
        <f>H2/5</f>
        <v>1.625</v>
      </c>
    </row>
    <row r="3" spans="2:12" x14ac:dyDescent="0.15">
      <c r="C3" s="5" t="s">
        <v>19</v>
      </c>
      <c r="D3" s="16">
        <f>COUNTIF(I7:I924,"完成")+COUNTIF(I7:I924,"关闭")+COUNTIF(I7:I924,"变更")</f>
        <v>3</v>
      </c>
      <c r="E3" s="21"/>
      <c r="F3" s="2" t="s">
        <v>68</v>
      </c>
      <c r="G3" s="24">
        <f>SUM(L7:L65505)</f>
        <v>42</v>
      </c>
      <c r="H3" s="25">
        <f>G3/10</f>
        <v>4.2</v>
      </c>
      <c r="I3" s="26">
        <f>H3/5</f>
        <v>0.84000000000000008</v>
      </c>
    </row>
    <row r="4" spans="2:12" x14ac:dyDescent="0.15">
      <c r="C4" s="5" t="s">
        <v>20</v>
      </c>
      <c r="D4" s="16">
        <f>D2-D3</f>
        <v>8</v>
      </c>
      <c r="E4" s="21"/>
    </row>
    <row r="6" spans="2:12" x14ac:dyDescent="0.15">
      <c r="B6" s="2" t="s">
        <v>21</v>
      </c>
      <c r="C6" s="27" t="s">
        <v>22</v>
      </c>
      <c r="D6" s="27" t="s">
        <v>0</v>
      </c>
      <c r="E6" s="27"/>
      <c r="F6" s="2" t="s">
        <v>62</v>
      </c>
      <c r="G6" s="2" t="s">
        <v>23</v>
      </c>
      <c r="H6" s="2" t="s">
        <v>24</v>
      </c>
      <c r="I6" s="2" t="s">
        <v>25</v>
      </c>
      <c r="J6" s="2" t="s">
        <v>1</v>
      </c>
      <c r="K6" s="2" t="s">
        <v>26</v>
      </c>
      <c r="L6" s="2" t="s">
        <v>68</v>
      </c>
    </row>
    <row r="7" spans="2:12" x14ac:dyDescent="0.15">
      <c r="B7" s="3">
        <v>1</v>
      </c>
      <c r="C7" s="41" t="s">
        <v>69</v>
      </c>
      <c r="D7" s="22" t="s">
        <v>70</v>
      </c>
      <c r="E7" s="22" t="s">
        <v>71</v>
      </c>
      <c r="F7" s="22"/>
      <c r="G7" s="3">
        <v>10</v>
      </c>
      <c r="H7" s="3">
        <v>1</v>
      </c>
      <c r="I7" s="3" t="s">
        <v>86</v>
      </c>
      <c r="J7" s="3"/>
      <c r="K7" s="3" t="s">
        <v>88</v>
      </c>
      <c r="L7" s="3">
        <v>1</v>
      </c>
    </row>
    <row r="8" spans="2:12" x14ac:dyDescent="0.15">
      <c r="B8" s="3">
        <f>B7+1</f>
        <v>2</v>
      </c>
      <c r="C8" s="41"/>
      <c r="D8" s="22" t="s">
        <v>85</v>
      </c>
      <c r="E8" s="22"/>
      <c r="F8" s="22"/>
      <c r="G8" s="3">
        <v>10</v>
      </c>
      <c r="H8" s="3">
        <v>40</v>
      </c>
      <c r="I8" s="3" t="s">
        <v>86</v>
      </c>
      <c r="J8" s="3"/>
      <c r="K8" s="3" t="s">
        <v>88</v>
      </c>
      <c r="L8" s="3">
        <v>40</v>
      </c>
    </row>
    <row r="9" spans="2:12" x14ac:dyDescent="0.15">
      <c r="B9" s="3">
        <f t="shared" ref="B9:B11" si="0">B8+1</f>
        <v>3</v>
      </c>
      <c r="C9" s="41"/>
      <c r="D9" s="22" t="s">
        <v>72</v>
      </c>
      <c r="E9" s="22" t="s">
        <v>73</v>
      </c>
      <c r="F9" s="22"/>
      <c r="G9" s="3">
        <v>10</v>
      </c>
      <c r="H9" s="3">
        <v>1</v>
      </c>
      <c r="I9" s="3" t="s">
        <v>86</v>
      </c>
      <c r="J9" s="3"/>
      <c r="K9" s="3" t="s">
        <v>88</v>
      </c>
      <c r="L9" s="3">
        <v>1</v>
      </c>
    </row>
    <row r="10" spans="2:12" x14ac:dyDescent="0.15">
      <c r="B10" s="3">
        <f t="shared" si="0"/>
        <v>4</v>
      </c>
      <c r="C10" s="41"/>
      <c r="D10" s="22" t="s">
        <v>74</v>
      </c>
      <c r="E10" s="22"/>
      <c r="F10" s="22"/>
      <c r="G10" s="3">
        <v>9</v>
      </c>
      <c r="H10" s="3">
        <v>24</v>
      </c>
      <c r="I10" s="3" t="s">
        <v>87</v>
      </c>
      <c r="J10" s="3"/>
      <c r="K10" s="3"/>
      <c r="L10" s="3"/>
    </row>
    <row r="11" spans="2:12" x14ac:dyDescent="0.15">
      <c r="B11" s="3">
        <f t="shared" si="0"/>
        <v>5</v>
      </c>
      <c r="C11" s="41"/>
      <c r="D11" s="41" t="s">
        <v>75</v>
      </c>
      <c r="E11" s="22" t="s">
        <v>76</v>
      </c>
      <c r="F11" s="22"/>
      <c r="G11" s="3">
        <v>8</v>
      </c>
      <c r="H11" s="3">
        <v>8</v>
      </c>
      <c r="I11" s="3"/>
      <c r="J11" s="3"/>
      <c r="K11" s="3"/>
      <c r="L11" s="3"/>
    </row>
    <row r="12" spans="2:12" x14ac:dyDescent="0.15">
      <c r="B12" s="3">
        <f t="shared" ref="B12:B17" si="1">B11+1</f>
        <v>6</v>
      </c>
      <c r="C12" s="41"/>
      <c r="D12" s="41"/>
      <c r="E12" s="22" t="s">
        <v>89</v>
      </c>
      <c r="F12" s="22"/>
      <c r="G12" s="3">
        <v>8</v>
      </c>
      <c r="H12" s="3">
        <v>4</v>
      </c>
      <c r="I12" s="3"/>
      <c r="J12" s="3"/>
      <c r="K12" s="3"/>
      <c r="L12" s="3"/>
    </row>
    <row r="13" spans="2:12" x14ac:dyDescent="0.15">
      <c r="B13" s="3">
        <f t="shared" si="1"/>
        <v>7</v>
      </c>
      <c r="C13" s="41"/>
      <c r="D13" s="41"/>
      <c r="E13" s="41" t="s">
        <v>77</v>
      </c>
      <c r="F13" s="22" t="s">
        <v>78</v>
      </c>
      <c r="G13" s="3">
        <v>8</v>
      </c>
      <c r="H13" s="3">
        <v>4</v>
      </c>
      <c r="I13" s="3"/>
      <c r="J13" s="3"/>
      <c r="K13" s="3"/>
      <c r="L13" s="3"/>
    </row>
    <row r="14" spans="2:12" x14ac:dyDescent="0.15">
      <c r="B14" s="3">
        <f t="shared" si="1"/>
        <v>8</v>
      </c>
      <c r="C14" s="41"/>
      <c r="D14" s="41"/>
      <c r="E14" s="41"/>
      <c r="F14" s="22" t="s">
        <v>79</v>
      </c>
      <c r="G14" s="3">
        <v>8</v>
      </c>
      <c r="H14" s="3">
        <v>1</v>
      </c>
      <c r="I14" s="3"/>
      <c r="J14" s="3"/>
      <c r="K14" s="3"/>
      <c r="L14" s="3"/>
    </row>
    <row r="15" spans="2:12" x14ac:dyDescent="0.15">
      <c r="B15" s="3">
        <f t="shared" si="1"/>
        <v>9</v>
      </c>
      <c r="C15" s="41"/>
      <c r="D15" s="41" t="s">
        <v>80</v>
      </c>
      <c r="E15" s="22" t="s">
        <v>81</v>
      </c>
      <c r="F15" s="22"/>
      <c r="G15" s="3">
        <v>7</v>
      </c>
      <c r="H15" s="3">
        <v>8</v>
      </c>
      <c r="I15" s="3"/>
      <c r="J15" s="3"/>
      <c r="K15" s="3"/>
      <c r="L15" s="3"/>
    </row>
    <row r="16" spans="2:12" x14ac:dyDescent="0.15">
      <c r="B16" s="3">
        <f t="shared" si="1"/>
        <v>10</v>
      </c>
      <c r="C16" s="41"/>
      <c r="D16" s="41"/>
      <c r="E16" s="22" t="s">
        <v>82</v>
      </c>
      <c r="F16" s="22"/>
      <c r="G16" s="3">
        <v>7</v>
      </c>
      <c r="H16" s="3">
        <v>8</v>
      </c>
      <c r="I16" s="3"/>
      <c r="J16" s="3"/>
      <c r="K16" s="3"/>
      <c r="L16" s="3"/>
    </row>
    <row r="17" spans="2:12" x14ac:dyDescent="0.15">
      <c r="B17" s="3">
        <f t="shared" si="1"/>
        <v>11</v>
      </c>
      <c r="C17" s="41"/>
      <c r="D17" s="41"/>
      <c r="E17" s="22" t="s">
        <v>83</v>
      </c>
      <c r="F17" s="22"/>
      <c r="G17" s="3">
        <v>7</v>
      </c>
      <c r="H17" s="3">
        <v>8</v>
      </c>
      <c r="I17" s="3"/>
      <c r="J17" s="3"/>
      <c r="K17" s="3"/>
      <c r="L17" s="3"/>
    </row>
    <row r="18" spans="2:12" x14ac:dyDescent="0.15">
      <c r="B18" s="3"/>
      <c r="C18" s="22"/>
      <c r="D18" s="22"/>
      <c r="E18" s="22"/>
      <c r="F18" s="3"/>
      <c r="G18" s="3"/>
      <c r="H18" s="3"/>
      <c r="I18" s="3"/>
      <c r="J18" s="3"/>
      <c r="K18" s="3"/>
      <c r="L18" s="3"/>
    </row>
    <row r="19" spans="2:12" x14ac:dyDescent="0.15">
      <c r="B19" s="3"/>
      <c r="C19" s="22"/>
      <c r="D19" s="22"/>
      <c r="E19" s="22"/>
      <c r="F19" s="3"/>
      <c r="G19" s="3"/>
      <c r="H19" s="3"/>
      <c r="I19" s="3"/>
      <c r="J19" s="3"/>
      <c r="K19" s="3"/>
      <c r="L19" s="3"/>
    </row>
    <row r="20" spans="2:12" x14ac:dyDescent="0.15">
      <c r="B20" s="3"/>
      <c r="C20" s="22"/>
      <c r="D20" s="22"/>
      <c r="E20" s="22"/>
      <c r="F20" s="3"/>
      <c r="G20" s="3"/>
      <c r="H20" s="3"/>
      <c r="I20" s="3"/>
      <c r="J20" s="3"/>
      <c r="K20" s="3"/>
      <c r="L20" s="3"/>
    </row>
    <row r="21" spans="2:12" x14ac:dyDescent="0.15">
      <c r="B21" s="3"/>
      <c r="C21" s="22"/>
      <c r="D21" s="22"/>
      <c r="E21" s="22"/>
      <c r="F21" s="3"/>
      <c r="G21" s="3"/>
      <c r="H21" s="3"/>
      <c r="I21" s="3"/>
      <c r="J21" s="3"/>
      <c r="K21" s="3"/>
      <c r="L21" s="3"/>
    </row>
    <row r="22" spans="2:12" x14ac:dyDescent="0.15">
      <c r="B22" s="3"/>
      <c r="C22" s="22"/>
      <c r="D22" s="22"/>
      <c r="E22" s="22"/>
      <c r="F22" s="3"/>
      <c r="G22" s="3"/>
      <c r="H22" s="3"/>
      <c r="I22" s="3"/>
      <c r="J22" s="3"/>
      <c r="K22" s="3"/>
      <c r="L22" s="3"/>
    </row>
    <row r="23" spans="2:12" x14ac:dyDescent="0.15">
      <c r="B23" s="3"/>
      <c r="C23" s="22"/>
      <c r="D23" s="22"/>
      <c r="E23" s="22"/>
      <c r="F23" s="3"/>
      <c r="G23" s="3"/>
      <c r="H23" s="3"/>
      <c r="I23" s="3"/>
      <c r="J23" s="3"/>
      <c r="K23" s="3"/>
      <c r="L23" s="3"/>
    </row>
    <row r="24" spans="2:12" x14ac:dyDescent="0.15">
      <c r="B24" s="3"/>
      <c r="C24" s="22"/>
      <c r="D24" s="22"/>
      <c r="E24" s="22"/>
      <c r="F24" s="3"/>
      <c r="G24" s="3"/>
      <c r="H24" s="3"/>
      <c r="I24" s="3"/>
      <c r="J24" s="3"/>
      <c r="K24" s="3"/>
      <c r="L24" s="3"/>
    </row>
    <row r="25" spans="2:12" x14ac:dyDescent="0.15">
      <c r="B25" s="3"/>
      <c r="C25" s="22"/>
      <c r="D25" s="22"/>
      <c r="E25" s="22"/>
      <c r="F25" s="3"/>
      <c r="G25" s="3"/>
      <c r="H25" s="3"/>
      <c r="I25" s="3"/>
      <c r="J25" s="3"/>
      <c r="K25" s="3"/>
      <c r="L25" s="3"/>
    </row>
    <row r="26" spans="2:12" x14ac:dyDescent="0.15">
      <c r="B26" s="3"/>
      <c r="C26" s="22"/>
      <c r="D26" s="22"/>
      <c r="E26" s="22"/>
      <c r="F26" s="3"/>
      <c r="G26" s="3"/>
      <c r="H26" s="3"/>
      <c r="I26" s="3"/>
      <c r="J26" s="3"/>
      <c r="K26" s="3"/>
      <c r="L26" s="3"/>
    </row>
    <row r="27" spans="2:12" x14ac:dyDescent="0.15">
      <c r="B27" s="3"/>
      <c r="C27" s="22"/>
      <c r="D27" s="22"/>
      <c r="E27" s="22"/>
      <c r="F27" s="3"/>
      <c r="G27" s="3"/>
      <c r="H27" s="3"/>
      <c r="I27" s="3"/>
      <c r="J27" s="3"/>
      <c r="K27" s="3"/>
      <c r="L27" s="3"/>
    </row>
    <row r="28" spans="2:12" x14ac:dyDescent="0.15">
      <c r="B28" s="3"/>
      <c r="C28" s="22"/>
      <c r="D28" s="22"/>
      <c r="E28" s="22"/>
      <c r="F28" s="3"/>
      <c r="G28" s="3"/>
      <c r="H28" s="3"/>
      <c r="I28" s="3"/>
      <c r="J28" s="3"/>
      <c r="K28" s="3"/>
      <c r="L28" s="3"/>
    </row>
    <row r="29" spans="2:12" x14ac:dyDescent="0.15">
      <c r="B29" s="3"/>
      <c r="C29" s="22"/>
      <c r="D29" s="22"/>
      <c r="E29" s="22"/>
      <c r="F29" s="3"/>
      <c r="G29" s="3"/>
      <c r="H29" s="3"/>
      <c r="I29" s="3"/>
      <c r="J29" s="3"/>
      <c r="K29" s="3"/>
      <c r="L29" s="3"/>
    </row>
    <row r="30" spans="2:12" x14ac:dyDescent="0.15">
      <c r="B30" s="3"/>
      <c r="C30" s="22"/>
      <c r="D30" s="22"/>
      <c r="E30" s="22"/>
      <c r="F30" s="3"/>
      <c r="G30" s="3"/>
      <c r="H30" s="3"/>
      <c r="I30" s="3"/>
      <c r="J30" s="3"/>
      <c r="K30" s="3"/>
      <c r="L30" s="3"/>
    </row>
  </sheetData>
  <sheetProtection formatCells="0" formatColumns="0" formatRows="0" insertColumns="0" insertRows="0" insertHyperlinks="0" deleteColumns="0" deleteRows="0" sort="0" autoFilter="0" pivotTables="0"/>
  <autoFilter ref="B6:K6"/>
  <mergeCells count="4">
    <mergeCell ref="C7:C17"/>
    <mergeCell ref="D11:D14"/>
    <mergeCell ref="E13:E14"/>
    <mergeCell ref="D15:D17"/>
  </mergeCells>
  <phoneticPr fontId="1" type="noConversion"/>
  <conditionalFormatting sqref="I7:I65509">
    <cfRule type="cellIs" dxfId="1" priority="1" operator="equal">
      <formula>"完成"</formula>
    </cfRule>
    <cfRule type="cellIs" dxfId="0" priority="2" operator="equal">
      <formula>"进行中"</formula>
    </cfRule>
  </conditionalFormatting>
  <conditionalFormatting sqref="G7:G6550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7:I1048576">
      <formula1>"完成,进行中,等待,关闭,变更,bug"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3"/>
  <sheetViews>
    <sheetView workbookViewId="0">
      <selection activeCell="F23" sqref="F23"/>
    </sheetView>
  </sheetViews>
  <sheetFormatPr defaultRowHeight="12" x14ac:dyDescent="0.15"/>
  <cols>
    <col min="1" max="1" width="3.125" style="1" customWidth="1"/>
    <col min="2" max="2" width="4.75" style="1" bestFit="1" customWidth="1"/>
    <col min="3" max="3" width="13" style="1" bestFit="1" customWidth="1"/>
    <col min="4" max="5" width="13" style="1" customWidth="1"/>
    <col min="6" max="6" width="12.625" style="1" customWidth="1"/>
    <col min="7" max="7" width="9" style="1"/>
    <col min="8" max="8" width="11.375" style="1" bestFit="1" customWidth="1"/>
    <col min="9" max="10" width="9" style="1"/>
    <col min="11" max="11" width="9" style="1" customWidth="1"/>
    <col min="12" max="16384" width="9" style="1"/>
  </cols>
  <sheetData>
    <row r="2" spans="2:9" x14ac:dyDescent="0.15">
      <c r="B2" s="6" t="s">
        <v>3</v>
      </c>
      <c r="C2" s="6" t="s">
        <v>5</v>
      </c>
      <c r="D2" s="6" t="s">
        <v>9</v>
      </c>
      <c r="E2" s="6" t="s">
        <v>4</v>
      </c>
      <c r="F2" s="6" t="s">
        <v>6</v>
      </c>
      <c r="H2" s="2" t="s">
        <v>63</v>
      </c>
      <c r="I2" s="23">
        <v>11</v>
      </c>
    </row>
    <row r="3" spans="2:9" x14ac:dyDescent="0.15">
      <c r="B3" s="8">
        <v>0</v>
      </c>
      <c r="C3" s="7">
        <v>0</v>
      </c>
      <c r="D3" s="7">
        <v>0</v>
      </c>
      <c r="E3" s="7">
        <f>I2</f>
        <v>11</v>
      </c>
      <c r="F3" s="7">
        <f>I2</f>
        <v>11</v>
      </c>
      <c r="H3" s="2" t="s">
        <v>57</v>
      </c>
      <c r="I3" s="7">
        <f>冲刺订单!D2</f>
        <v>11</v>
      </c>
    </row>
    <row r="4" spans="2:9" x14ac:dyDescent="0.15">
      <c r="B4" s="8">
        <v>1</v>
      </c>
      <c r="C4" s="3">
        <v>3</v>
      </c>
      <c r="D4" s="3"/>
      <c r="E4" s="7">
        <f>IF(($I$2-C4+D4)&gt;0,$I$2-C4+D4,0)</f>
        <v>8</v>
      </c>
      <c r="F4" s="7">
        <f>IF(($I$2-$I$5)&gt;0,$I$2-$I$5,0)</f>
        <v>9.9</v>
      </c>
    </row>
    <row r="5" spans="2:9" x14ac:dyDescent="0.15">
      <c r="B5" s="8">
        <f>B4+1</f>
        <v>2</v>
      </c>
      <c r="C5" s="3"/>
      <c r="D5" s="3"/>
      <c r="E5" s="7">
        <f>IF((E4-C5+D5)&gt;0,E4-C5+D5,0)</f>
        <v>8</v>
      </c>
      <c r="F5" s="7">
        <f>IF((F4-$I$5)&gt;0,F4-$I$5,0)</f>
        <v>8.8000000000000007</v>
      </c>
      <c r="H5" s="2" t="s">
        <v>7</v>
      </c>
      <c r="I5" s="7">
        <f>I2/封面!E13</f>
        <v>1.1000000000000001</v>
      </c>
    </row>
    <row r="6" spans="2:9" x14ac:dyDescent="0.15">
      <c r="B6" s="8">
        <f t="shared" ref="B6:B13" si="0">B5+1</f>
        <v>3</v>
      </c>
      <c r="C6" s="3"/>
      <c r="D6" s="3"/>
      <c r="E6" s="7">
        <f t="shared" ref="E6:E13" si="1">IF((E5-C6+D6)&gt;0,E5-C6+D6,0)</f>
        <v>8</v>
      </c>
      <c r="F6" s="7">
        <f t="shared" ref="F6:F12" si="2">IF((F5-$I$5)&gt;0,F5-$I$5,0)</f>
        <v>7.7000000000000011</v>
      </c>
      <c r="H6" s="2" t="s">
        <v>8</v>
      </c>
      <c r="I6" s="20">
        <f>SUM(C4:C13)/COUNTA(C4:C13)</f>
        <v>3</v>
      </c>
    </row>
    <row r="7" spans="2:9" x14ac:dyDescent="0.15">
      <c r="B7" s="8">
        <f t="shared" si="0"/>
        <v>4</v>
      </c>
      <c r="C7" s="3"/>
      <c r="D7" s="3"/>
      <c r="E7" s="7">
        <f t="shared" si="1"/>
        <v>8</v>
      </c>
      <c r="F7" s="7">
        <f t="shared" si="2"/>
        <v>6.6000000000000014</v>
      </c>
      <c r="H7" s="2" t="s">
        <v>61</v>
      </c>
      <c r="I7" s="20">
        <f>I3/封面!E13</f>
        <v>1.1000000000000001</v>
      </c>
    </row>
    <row r="8" spans="2:9" x14ac:dyDescent="0.15">
      <c r="B8" s="8">
        <f t="shared" si="0"/>
        <v>5</v>
      </c>
      <c r="C8" s="3"/>
      <c r="D8" s="3"/>
      <c r="E8" s="7">
        <f t="shared" si="1"/>
        <v>8</v>
      </c>
      <c r="F8" s="7">
        <f t="shared" si="2"/>
        <v>5.5000000000000018</v>
      </c>
    </row>
    <row r="9" spans="2:9" x14ac:dyDescent="0.15">
      <c r="B9" s="8">
        <f t="shared" si="0"/>
        <v>6</v>
      </c>
      <c r="C9" s="3"/>
      <c r="D9" s="3"/>
      <c r="E9" s="7">
        <f t="shared" si="1"/>
        <v>8</v>
      </c>
      <c r="F9" s="7">
        <f t="shared" si="2"/>
        <v>4.4000000000000021</v>
      </c>
    </row>
    <row r="10" spans="2:9" x14ac:dyDescent="0.15">
      <c r="B10" s="8">
        <f t="shared" si="0"/>
        <v>7</v>
      </c>
      <c r="C10" s="3"/>
      <c r="D10" s="3"/>
      <c r="E10" s="7">
        <f t="shared" si="1"/>
        <v>8</v>
      </c>
      <c r="F10" s="7">
        <f t="shared" si="2"/>
        <v>3.300000000000002</v>
      </c>
    </row>
    <row r="11" spans="2:9" x14ac:dyDescent="0.15">
      <c r="B11" s="8">
        <f t="shared" si="0"/>
        <v>8</v>
      </c>
      <c r="C11" s="3"/>
      <c r="D11" s="3"/>
      <c r="E11" s="7">
        <f t="shared" si="1"/>
        <v>8</v>
      </c>
      <c r="F11" s="7">
        <f t="shared" si="2"/>
        <v>2.200000000000002</v>
      </c>
    </row>
    <row r="12" spans="2:9" x14ac:dyDescent="0.15">
      <c r="B12" s="8">
        <f t="shared" si="0"/>
        <v>9</v>
      </c>
      <c r="C12" s="3"/>
      <c r="D12" s="3"/>
      <c r="E12" s="7">
        <f t="shared" si="1"/>
        <v>8</v>
      </c>
      <c r="F12" s="7">
        <f t="shared" si="2"/>
        <v>1.1000000000000019</v>
      </c>
    </row>
    <row r="13" spans="2:9" x14ac:dyDescent="0.15">
      <c r="B13" s="8">
        <f t="shared" si="0"/>
        <v>10</v>
      </c>
      <c r="C13" s="3"/>
      <c r="D13" s="3"/>
      <c r="E13" s="7">
        <f t="shared" si="1"/>
        <v>8</v>
      </c>
      <c r="F13" s="7">
        <v>0</v>
      </c>
    </row>
  </sheetData>
  <protectedRanges>
    <protectedRange sqref="C4:D13" name="区域1"/>
  </protectedRange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附件</vt:lpstr>
      <vt:lpstr>使用手册</vt:lpstr>
      <vt:lpstr>角色</vt:lpstr>
      <vt:lpstr>冲刺订单</vt:lpstr>
      <vt:lpstr>燃尽图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2015-05-05T07:25:36Z</dcterms:modified>
</cp:coreProperties>
</file>